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showInkAnnotation="0"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wre\Desktop\Text\"/>
    </mc:Choice>
  </mc:AlternateContent>
  <bookViews>
    <workbookView xWindow="0" yWindow="0" windowWidth="14376" windowHeight="12780" activeTab="2" xr2:uid="{00000000-000D-0000-FFFF-FFFF00000000}"/>
  </bookViews>
  <sheets>
    <sheet name="Sheet1" sheetId="1" r:id="rId1"/>
    <sheet name="Sheet5" sheetId="5" r:id="rId2"/>
    <sheet name="Sheet7" sheetId="7" r:id="rId3"/>
    <sheet name="Sheet8" sheetId="8" r:id="rId4"/>
    <sheet name="Sheet2" sheetId="2" r:id="rId5"/>
  </sheets>
  <definedNames>
    <definedName name="_xlnm._FilterDatabase" localSheetId="0" hidden="1">Sheet1!$N$1:$N$4115</definedName>
    <definedName name="Range">Sheet1!$D:$D</definedName>
    <definedName name="States">Sheet1!$F:$F</definedName>
    <definedName name="States1">Sheet1!$F:$F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B3" i="2"/>
  <c r="D12" i="2" l="1"/>
  <c r="D11" i="2"/>
  <c r="D10" i="2"/>
  <c r="D9" i="2"/>
  <c r="D8" i="2"/>
  <c r="D7" i="2"/>
  <c r="D6" i="2"/>
  <c r="D5" i="2"/>
  <c r="D4" i="2"/>
  <c r="D3" i="2"/>
  <c r="C3" i="2"/>
  <c r="D2" i="2"/>
  <c r="D13" i="2"/>
  <c r="C13" i="2"/>
  <c r="C4" i="2"/>
  <c r="C12" i="2"/>
  <c r="C11" i="2"/>
  <c r="C10" i="2"/>
  <c r="C9" i="2"/>
  <c r="C8" i="2"/>
  <c r="C7" i="2"/>
  <c r="C6" i="2"/>
  <c r="C5" i="2"/>
  <c r="C2" i="2"/>
  <c r="B13" i="2"/>
  <c r="E13" i="2" s="1"/>
  <c r="B12" i="2"/>
  <c r="E12" i="2" s="1"/>
  <c r="B11" i="2"/>
  <c r="E11" i="2" s="1"/>
  <c r="B10" i="2"/>
  <c r="E10" i="2" s="1"/>
  <c r="B9" i="2"/>
  <c r="E9" i="2" s="1"/>
  <c r="B8" i="2"/>
  <c r="B7" i="2"/>
  <c r="B6" i="2"/>
  <c r="B5" i="2"/>
  <c r="E5" i="2" s="1"/>
  <c r="B4" i="2"/>
  <c r="E4" i="2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9" i="2" l="1"/>
  <c r="G9" i="2"/>
  <c r="E3" i="2"/>
  <c r="H3" i="2" s="1"/>
  <c r="H10" i="2"/>
  <c r="G10" i="2"/>
  <c r="G12" i="2"/>
  <c r="H5" i="2"/>
  <c r="F8" i="2"/>
  <c r="G5" i="2"/>
  <c r="G4" i="2"/>
  <c r="G13" i="2"/>
  <c r="H13" i="2"/>
  <c r="H11" i="2"/>
  <c r="G11" i="2"/>
  <c r="H4" i="2"/>
  <c r="H12" i="2"/>
  <c r="E8" i="2"/>
  <c r="H8" i="2" s="1"/>
  <c r="F13" i="2"/>
  <c r="F5" i="2"/>
  <c r="E7" i="2"/>
  <c r="F7" i="2" s="1"/>
  <c r="F12" i="2"/>
  <c r="F4" i="2"/>
  <c r="E6" i="2"/>
  <c r="G6" i="2" s="1"/>
  <c r="F11" i="2"/>
  <c r="F10" i="2"/>
  <c r="F9" i="2"/>
  <c r="E2" i="2"/>
  <c r="H2" i="2" s="1"/>
  <c r="G3" i="2"/>
  <c r="F3" i="2"/>
  <c r="F2" i="2" l="1"/>
  <c r="G2" i="2"/>
  <c r="H6" i="2"/>
  <c r="F6" i="2"/>
  <c r="G8" i="2"/>
  <c r="G7" i="2"/>
  <c r="H7" i="2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<sst xmlns="http://schemas.openxmlformats.org/spreadsheetml/2006/main" count="33049" uniqueCount="8403">
  <si>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</si>
  <si>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</si>
  <si>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</si>
  <si>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</si>
  <si>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</si>
  <si>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</si>
  <si>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</si>
  <si>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</si>
  <si>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</si>
  <si>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</si>
  <si>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</si>
  <si>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</si>
  <si>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</si>
  <si>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</si>
  <si>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</si>
  <si>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</si>
  <si>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</si>
  <si>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</si>
  <si>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</si>
  <si>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</si>
  <si>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</si>
  <si>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</si>
  <si>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</si>
  <si>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</si>
  <si>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</si>
  <si>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</si>
  <si>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</si>
  <si>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</si>
  <si>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</si>
  <si>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</si>
  <si>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</si>
  <si>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</si>
  <si>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</si>
  <si>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</si>
  <si>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</si>
  <si>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</si>
  <si>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</si>
  <si>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</si>
  <si>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</si>
  <si>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</si>
  <si>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</si>
  <si>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</si>
  <si>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</si>
  <si>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</si>
  <si>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</si>
  <si>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</si>
  <si>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</si>
  <si>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</si>
  <si>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</si>
  <si>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</si>
  <si>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</si>
  <si>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</si>
  <si>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</si>
  <si>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</si>
  <si>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</si>
  <si>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</si>
  <si>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</si>
  <si>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</si>
  <si>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</si>
  <si>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</si>
  <si>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</si>
  <si>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</si>
  <si>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</si>
  <si>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</si>
  <si>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</si>
  <si>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</si>
  <si>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</si>
  <si>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</si>
  <si>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</si>
  <si>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</si>
  <si>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</si>
  <si>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</si>
  <si>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</si>
  <si>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</si>
  <si>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</si>
  <si>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</si>
  <si>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</si>
  <si>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</si>
  <si>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</si>
  <si>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</si>
  <si>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</si>
  <si>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</si>
  <si>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</si>
  <si>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</si>
  <si>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</si>
  <si>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</si>
  <si>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</si>
  <si>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</si>
  <si>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</si>
  <si>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</si>
  <si>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</si>
  <si>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</si>
  <si>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</si>
  <si>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</si>
  <si>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</si>
  <si>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</si>
  <si>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</si>
  <si>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</si>
  <si>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</si>
  <si>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</si>
  <si>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</si>
  <si>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</si>
  <si>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</si>
  <si>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</si>
  <si>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</si>
  <si>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</si>
  <si>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</si>
  <si>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</si>
  <si>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</si>
  <si>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</si>
  <si>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</si>
  <si>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</si>
  <si>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</si>
  <si>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</si>
  <si>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</si>
  <si>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</si>
  <si>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</si>
  <si>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</si>
  <si>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</si>
  <si>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</si>
  <si>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</si>
  <si>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</si>
  <si>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</si>
  <si>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</si>
  <si>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</si>
  <si>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</si>
  <si>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</si>
  <si>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</si>
  <si>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</si>
  <si>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</si>
  <si>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</si>
  <si>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</si>
  <si>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</si>
  <si>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</si>
  <si>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</si>
  <si>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</si>
  <si>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</si>
  <si>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</si>
  <si>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</si>
  <si>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</si>
  <si>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</si>
  <si>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</si>
  <si>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</si>
  <si>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</si>
  <si>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</si>
  <si>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</si>
  <si>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</si>
  <si>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</si>
  <si>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</si>
  <si>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</si>
  <si>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</si>
  <si>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</si>
  <si>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</si>
  <si>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</si>
  <si>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</si>
  <si>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</si>
  <si>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</si>
  <si>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</si>
  <si>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</si>
  <si>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</si>
  <si>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</si>
  <si>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</si>
  <si>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</si>
  <si>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</si>
  <si>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</si>
  <si>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</si>
  <si>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</si>
  <si>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</si>
  <si>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</si>
  <si>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</si>
  <si>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</si>
  <si>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</si>
  <si>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</si>
  <si>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</si>
  <si>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</si>
  <si>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</si>
  <si>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</si>
  <si>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</si>
  <si>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</si>
  <si>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</si>
  <si>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</si>
  <si>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</si>
  <si>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</si>
  <si>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</si>
  <si>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</si>
  <si>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</si>
  <si>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</si>
  <si>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</si>
  <si>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</si>
  <si>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</si>
  <si>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</si>
  <si>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</si>
  <si>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</si>
  <si>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</si>
  <si>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</si>
  <si>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</si>
  <si>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</si>
  <si>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</si>
  <si>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</si>
  <si>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</si>
  <si>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</si>
  <si>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</si>
  <si>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</si>
  <si>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</si>
  <si>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</si>
  <si>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</si>
  <si>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</si>
  <si>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</si>
  <si>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</si>
  <si>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</si>
  <si>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</si>
  <si>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</si>
  <si>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</si>
  <si>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</si>
  <si>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</si>
  <si>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</si>
  <si>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</si>
  <si>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</si>
  <si>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</si>
  <si>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</si>
  <si>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</si>
  <si>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</si>
  <si>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</si>
  <si>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</si>
  <si>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</si>
  <si>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</si>
  <si>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</si>
  <si>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</si>
  <si>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</si>
  <si>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</si>
  <si>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</si>
  <si>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</si>
  <si>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</si>
  <si>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</si>
  <si>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</si>
  <si>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</si>
  <si>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</si>
  <si>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</si>
  <si>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</si>
  <si>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</si>
  <si>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</si>
  <si>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</si>
  <si>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</si>
  <si>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</si>
  <si>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</si>
  <si>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</si>
  <si>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</si>
  <si>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</si>
  <si>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</si>
  <si>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</si>
  <si>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</si>
  <si>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</si>
  <si>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</si>
  <si>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</si>
  <si>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</si>
  <si>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</si>
  <si>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</si>
  <si>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</si>
  <si>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</si>
  <si>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</si>
  <si>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</si>
  <si>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</si>
  <si>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</si>
  <si>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</si>
  <si>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</si>
  <si>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</si>
  <si>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</si>
  <si>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</si>
  <si>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</si>
  <si>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</si>
  <si>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</si>
  <si>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</si>
  <si>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</si>
  <si>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</si>
  <si>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</si>
  <si>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</si>
  <si>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</si>
  <si>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</si>
  <si>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</si>
  <si>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</si>
  <si>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</si>
  <si>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</si>
  <si>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</si>
  <si>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</si>
  <si>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</si>
  <si>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</si>
  <si>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</si>
  <si>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</si>
  <si>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</si>
  <si>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</si>
  <si>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</si>
  <si>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</si>
  <si>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</si>
  <si>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</si>
  <si>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</si>
  <si>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</si>
  <si>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</si>
  <si>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</si>
  <si>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</si>
  <si>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</si>
  <si>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</si>
  <si>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</si>
  <si>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</si>
  <si>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</si>
  <si>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</si>
  <si>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</si>
  <si>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</si>
  <si>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</si>
  <si>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</si>
  <si>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</si>
  <si>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</si>
  <si>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</si>
  <si>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</si>
  <si>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</si>
  <si>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</si>
  <si>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</si>
  <si>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</si>
  <si>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</si>
  <si>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</si>
  <si>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</si>
  <si>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</si>
  <si>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</si>
  <si>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</si>
  <si>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</si>
  <si>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</si>
  <si>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</si>
  <si>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</si>
  <si>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</si>
  <si>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</si>
  <si>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</si>
  <si>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</si>
  <si>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</si>
  <si>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</si>
  <si>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</si>
  <si>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</si>
  <si>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</si>
  <si>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</si>
  <si>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</si>
  <si>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</si>
  <si>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</si>
  <si>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</si>
  <si>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</si>
  <si>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</si>
  <si>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</si>
  <si>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</si>
  <si>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</si>
  <si>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</si>
  <si>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</si>
  <si>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</si>
  <si>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</si>
  <si>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</si>
  <si>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</si>
  <si>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</si>
  <si>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</si>
  <si>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</si>
  <si>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</si>
  <si>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</si>
  <si>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</si>
  <si>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</si>
  <si>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</si>
  <si>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</si>
  <si>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</si>
  <si>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</si>
  <si>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</si>
  <si>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</si>
  <si>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</si>
  <si>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</si>
  <si>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</si>
  <si>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</si>
  <si>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</si>
  <si>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</si>
  <si>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</si>
  <si>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</si>
  <si>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</si>
  <si>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</si>
  <si>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</si>
  <si>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</si>
  <si>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</si>
  <si>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</si>
  <si>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</si>
  <si>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</si>
  <si>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</si>
  <si>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</si>
  <si>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</si>
  <si>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</si>
  <si>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</si>
  <si>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</si>
  <si>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</si>
  <si>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</si>
  <si>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</si>
  <si>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</si>
  <si>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</si>
  <si>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</si>
  <si>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</si>
  <si>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</si>
  <si>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</si>
  <si>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</si>
  <si>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</si>
  <si>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</si>
  <si>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</si>
  <si>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</si>
  <si>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</si>
  <si>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</si>
  <si>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</si>
  <si>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</si>
  <si>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</si>
  <si>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</si>
  <si>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</si>
  <si>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</si>
  <si>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</si>
  <si>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</si>
  <si>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</si>
  <si>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</si>
  <si>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</si>
  <si>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</si>
  <si>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</si>
  <si>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</si>
  <si>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</si>
  <si>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</si>
  <si>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</si>
  <si>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</si>
  <si>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</si>
  <si>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</si>
  <si>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</si>
  <si>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</si>
  <si>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</si>
  <si>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</si>
  <si>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</si>
  <si>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</si>
  <si>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</si>
  <si>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</si>
  <si>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</si>
  <si>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</si>
  <si>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</si>
  <si>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</si>
  <si>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</si>
  <si>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</si>
  <si>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</si>
  <si>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</si>
  <si>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</si>
  <si>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</si>
  <si>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</si>
  <si>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</si>
  <si>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</si>
  <si>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</si>
  <si>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</si>
  <si>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</si>
  <si>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</si>
  <si>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</si>
  <si>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</si>
  <si>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</si>
  <si>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</si>
  <si>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</si>
  <si>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</si>
  <si>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</si>
  <si>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</si>
  <si>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</si>
  <si>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</si>
  <si>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</si>
  <si>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</si>
  <si>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</si>
  <si>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</si>
  <si>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</si>
  <si>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</si>
  <si>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</si>
  <si>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</si>
  <si>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</si>
  <si>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</si>
  <si>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</si>
  <si>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</si>
  <si>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</si>
  <si>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</si>
  <si>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</si>
  <si>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</si>
  <si>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</si>
  <si>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</si>
  <si>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</si>
  <si>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</si>
  <si>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</si>
  <si>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</si>
  <si>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</si>
  <si>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</si>
  <si>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</si>
  <si>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</si>
  <si>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</si>
  <si>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</si>
  <si>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</si>
  <si>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</si>
  <si>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</si>
  <si>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</si>
  <si>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</si>
  <si>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</si>
  <si>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</si>
  <si>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</si>
  <si>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</si>
  <si>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</si>
  <si>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</si>
  <si>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</si>
  <si>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</si>
  <si>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</si>
  <si>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</si>
  <si>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</si>
  <si>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</si>
  <si>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</si>
  <si>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</si>
  <si>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</si>
  <si>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</si>
  <si>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</si>
  <si>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</si>
  <si>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</si>
  <si>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</si>
  <si>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</si>
  <si>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</si>
  <si>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</si>
  <si>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</si>
  <si>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</si>
  <si>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</si>
  <si>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</si>
  <si>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</si>
  <si>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</si>
  <si>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</si>
  <si>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</si>
  <si>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</si>
  <si>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</si>
  <si>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</si>
  <si>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</si>
  <si>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</si>
  <si>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</si>
  <si>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</si>
  <si>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</si>
  <si>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</si>
  <si>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</si>
  <si>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</si>
  <si>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</si>
  <si>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</si>
  <si>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</si>
  <si>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</si>
  <si>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</si>
  <si>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</si>
  <si>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</si>
  <si>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</si>
  <si>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</si>
  <si>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</si>
  <si>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</si>
  <si>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</si>
  <si>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</si>
  <si>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</si>
  <si>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</si>
  <si>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</si>
  <si>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</si>
  <si>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</si>
  <si>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</si>
  <si>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</si>
  <si>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</si>
  <si>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</si>
  <si>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</si>
  <si>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</si>
  <si>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</si>
  <si>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</si>
  <si>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</si>
  <si>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</si>
  <si>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</si>
  <si>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</si>
  <si>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</si>
  <si>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</si>
  <si>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</si>
  <si>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</si>
  <si>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</si>
  <si>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</si>
  <si>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</si>
  <si>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</si>
  <si>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</si>
  <si>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</si>
  <si>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</si>
  <si>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</si>
  <si>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</si>
  <si>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</si>
  <si>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</si>
  <si>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</si>
  <si>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</si>
  <si>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</si>
  <si>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</si>
  <si>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</si>
  <si>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</si>
  <si>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</si>
  <si>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</si>
  <si>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</si>
  <si>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</si>
  <si>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</si>
  <si>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</si>
  <si>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</si>
  <si>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</si>
  <si>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</si>
  <si>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</si>
  <si>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</si>
  <si>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</si>
  <si>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</si>
  <si>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</si>
  <si>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</si>
  <si>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</si>
  <si>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</si>
  <si>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</si>
  <si>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</si>
  <si>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</si>
  <si>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</si>
  <si>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</si>
  <si>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</si>
  <si>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</si>
  <si>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</si>
  <si>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</si>
  <si>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</si>
  <si>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</si>
  <si>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</si>
  <si>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</si>
  <si>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</si>
  <si>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</si>
  <si>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</si>
  <si>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</si>
  <si>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</si>
  <si>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</si>
  <si>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</si>
  <si>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</si>
  <si>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</si>
  <si>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</si>
  <si>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</si>
  <si>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</si>
  <si>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</si>
  <si>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</si>
  <si>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</si>
  <si>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</si>
  <si>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</si>
  <si>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</si>
  <si>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</si>
  <si>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</si>
  <si>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</si>
  <si>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</si>
  <si>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</si>
  <si>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</si>
  <si>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</si>
  <si>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</si>
  <si>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</si>
  <si>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</si>
  <si>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</si>
  <si>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</si>
  <si>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</si>
  <si>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</si>
  <si>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</si>
  <si>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</si>
  <si>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</si>
  <si>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</si>
  <si>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</si>
  <si>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</si>
  <si>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</si>
  <si>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</si>
  <si>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</si>
  <si>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</si>
  <si>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</si>
  <si>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</si>
  <si>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</si>
  <si>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</si>
  <si>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</si>
  <si>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</si>
  <si>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</si>
  <si>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</si>
  <si>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</si>
  <si>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</si>
  <si>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</si>
  <si>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</si>
  <si>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</si>
  <si>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</si>
  <si>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</si>
  <si>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</si>
  <si>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</si>
  <si>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</si>
  <si>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</si>
  <si>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</si>
  <si>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</si>
  <si>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</si>
  <si>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</si>
  <si>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</si>
  <si>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</si>
  <si>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</si>
  <si>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</si>
  <si>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</si>
  <si>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</si>
  <si>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</si>
  <si>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</si>
  <si>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</si>
  <si>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</si>
  <si>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</si>
  <si>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</si>
  <si>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</si>
  <si>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</si>
  <si>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</si>
  <si>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</si>
  <si>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</si>
  <si>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</si>
  <si>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</si>
  <si>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</si>
  <si>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</si>
  <si>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</si>
  <si>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</si>
  <si>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</si>
  <si>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</si>
  <si>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</si>
  <si>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</si>
  <si>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</si>
  <si>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</si>
  <si>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</si>
  <si>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</si>
  <si>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</si>
  <si>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</si>
  <si>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</si>
  <si>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</si>
  <si>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</si>
  <si>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</si>
  <si>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</si>
  <si>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</si>
  <si>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</si>
  <si>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</si>
  <si>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</si>
  <si>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</si>
  <si>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</si>
  <si>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</si>
  <si>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</si>
  <si>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</si>
  <si>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</si>
  <si>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</si>
  <si>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</si>
  <si>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</si>
  <si>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</si>
  <si>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</si>
  <si>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</si>
  <si>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</si>
  <si>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</si>
  <si>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</si>
  <si>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</si>
  <si>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</si>
  <si>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</si>
  <si>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</si>
  <si>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</si>
  <si>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</si>
  <si>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</si>
  <si>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</si>
  <si>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</si>
  <si>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</si>
  <si>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</si>
  <si>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</si>
  <si>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</si>
  <si>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</si>
  <si>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</si>
  <si>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</si>
  <si>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</si>
  <si>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</si>
  <si>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</si>
  <si>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</si>
  <si>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</si>
  <si>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</si>
  <si>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</si>
  <si>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</si>
  <si>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</si>
  <si>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</si>
  <si>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</si>
  <si>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</si>
  <si>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</si>
  <si>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</si>
  <si>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</si>
  <si>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</si>
  <si>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</si>
  <si>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</si>
  <si>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</si>
  <si>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</si>
  <si>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</si>
  <si>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</si>
  <si>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</si>
  <si>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</si>
  <si>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</si>
  <si>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</si>
  <si>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</si>
  <si>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</si>
  <si>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</si>
  <si>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</si>
  <si>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</si>
  <si>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</si>
  <si>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</si>
  <si>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</si>
  <si>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</si>
  <si>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</si>
  <si>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</si>
  <si>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</si>
  <si>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</si>
  <si>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</si>
  <si>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</si>
  <si>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</si>
  <si>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</si>
  <si>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</si>
  <si>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</si>
  <si>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</si>
  <si>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</si>
  <si>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</si>
  <si>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</si>
  <si>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</si>
  <si>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</si>
  <si>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</si>
  <si>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</si>
  <si>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</si>
  <si>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</si>
  <si>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</si>
  <si>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</si>
  <si>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</si>
  <si>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</si>
  <si>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</si>
  <si>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</si>
  <si>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</si>
  <si>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</si>
  <si>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</si>
  <si>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</si>
  <si>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</si>
  <si>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</si>
  <si>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</si>
  <si>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</si>
  <si>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</si>
  <si>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</si>
  <si>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</si>
  <si>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</si>
  <si>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</si>
  <si>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</si>
  <si>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</si>
  <si>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</si>
  <si>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</si>
  <si>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</si>
  <si>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</si>
  <si>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</si>
  <si>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</si>
  <si>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</si>
  <si>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</si>
  <si>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</si>
  <si>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</si>
  <si>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</si>
  <si>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</si>
  <si>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</si>
  <si>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</si>
  <si>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</si>
  <si>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</si>
  <si>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</si>
  <si>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</si>
  <si>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</si>
  <si>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</si>
  <si>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</si>
  <si>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</si>
  <si>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</si>
  <si>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</si>
  <si>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</si>
  <si>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</si>
  <si>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</si>
  <si>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</si>
  <si>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</si>
  <si>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</si>
  <si>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</si>
  <si>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</si>
  <si>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</si>
  <si>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</si>
  <si>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</si>
  <si>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</si>
  <si>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</si>
  <si>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</si>
  <si>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</si>
  <si>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</si>
  <si>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</si>
  <si>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</si>
  <si>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</si>
  <si>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</si>
  <si>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</si>
  <si>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</si>
  <si>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</si>
  <si>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</si>
  <si>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</si>
  <si>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</si>
  <si>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</si>
  <si>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</si>
  <si>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</si>
  <si>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</si>
  <si>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</si>
  <si>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</si>
  <si>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</si>
  <si>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</si>
  <si>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</si>
  <si>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</si>
  <si>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</si>
  <si>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</si>
  <si>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</si>
  <si>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</si>
  <si>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</si>
  <si>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</si>
  <si>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</si>
  <si>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</si>
  <si>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</si>
  <si>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</si>
  <si>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</si>
  <si>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</si>
  <si>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</si>
  <si>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</si>
  <si>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</si>
  <si>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</si>
  <si>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</si>
  <si>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</si>
  <si>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</si>
  <si>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</si>
  <si>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</si>
  <si>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</si>
  <si>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</si>
  <si>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</si>
  <si>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</si>
  <si>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</si>
  <si>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</si>
  <si>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</si>
  <si>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</si>
  <si>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</si>
  <si>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</si>
  <si>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</si>
  <si>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</si>
  <si>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</si>
  <si>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</si>
  <si>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</si>
  <si>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</si>
  <si>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</si>
  <si>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</si>
  <si>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</si>
  <si>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</si>
  <si>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</si>
  <si>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</si>
  <si>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</si>
  <si>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</si>
  <si>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</si>
  <si>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</si>
  <si>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</si>
  <si>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</si>
  <si>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</si>
  <si>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</si>
  <si>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</si>
  <si>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</si>
  <si>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</si>
  <si>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</si>
  <si>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</si>
  <si>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</si>
  <si>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</si>
  <si>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</si>
  <si>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</si>
  <si>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</si>
  <si>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</si>
  <si>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</si>
  <si>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</si>
  <si>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</si>
  <si>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</si>
  <si>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</si>
  <si>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</si>
  <si>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</si>
  <si>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</si>
  <si>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</si>
  <si>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</si>
  <si>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</si>
  <si>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</si>
  <si>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</si>
  <si>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</si>
  <si>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</si>
  <si>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</si>
  <si>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</si>
  <si>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</si>
  <si>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</si>
  <si>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</si>
  <si>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</si>
  <si>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</si>
  <si>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</si>
  <si>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</si>
  <si>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</si>
  <si>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</si>
  <si>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</si>
  <si>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</si>
  <si>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</si>
  <si>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</si>
  <si>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</si>
  <si>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</si>
  <si>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</si>
  <si>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</si>
  <si>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</si>
  <si>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</si>
  <si>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</si>
  <si>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</si>
  <si>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</si>
  <si>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</si>
  <si>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</si>
  <si>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</si>
  <si>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</si>
  <si>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</si>
  <si>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</si>
  <si>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</si>
  <si>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</si>
  <si>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</si>
  <si>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</si>
  <si>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</si>
  <si>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</si>
  <si>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</si>
  <si>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</si>
  <si>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</si>
  <si>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</si>
  <si>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</si>
  <si>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</si>
  <si>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</si>
  <si>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</si>
  <si>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</si>
  <si>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</si>
  <si>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</si>
  <si>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</si>
  <si>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</si>
  <si>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</si>
  <si>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</si>
  <si>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</si>
  <si>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</si>
  <si>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</si>
  <si>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</si>
  <si>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</si>
  <si>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</si>
  <si>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</si>
  <si>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</si>
  <si>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</si>
  <si>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</si>
  <si>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</si>
  <si>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</si>
  <si>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</si>
  <si>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</si>
  <si>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</si>
  <si>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</si>
  <si>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</si>
  <si>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</si>
  <si>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</si>
  <si>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</si>
  <si>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</si>
  <si>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</si>
  <si>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</si>
  <si>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</si>
  <si>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</si>
  <si>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</si>
  <si>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</si>
  <si>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</si>
  <si>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</si>
  <si>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</si>
  <si>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</si>
  <si>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</si>
  <si>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</si>
  <si>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</si>
  <si>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</si>
  <si>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</si>
  <si>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</si>
  <si>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</si>
  <si>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</si>
  <si>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</si>
  <si>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</si>
  <si>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</si>
  <si>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</si>
  <si>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</si>
  <si>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</si>
  <si>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</si>
  <si>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</si>
  <si>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</si>
  <si>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</si>
  <si>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</si>
  <si>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</si>
  <si>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</si>
  <si>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</si>
  <si>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</si>
  <si>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</si>
  <si>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</si>
  <si>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</si>
  <si>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</si>
  <si>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</si>
  <si>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</si>
  <si>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</si>
  <si>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</si>
  <si>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</si>
  <si>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</si>
  <si>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</si>
  <si>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</si>
  <si>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</si>
  <si>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</si>
  <si>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</si>
  <si>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</si>
  <si>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</si>
  <si>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</si>
  <si>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</si>
  <si>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</si>
  <si>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</si>
  <si>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</si>
  <si>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</si>
  <si>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</si>
  <si>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</si>
  <si>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</si>
  <si>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</si>
  <si>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</si>
  <si>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</si>
  <si>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</si>
  <si>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</si>
  <si>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</si>
  <si>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</si>
  <si>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</si>
  <si>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</si>
  <si>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</si>
  <si>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</si>
  <si>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</si>
  <si>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</si>
  <si>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</si>
  <si>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</si>
  <si>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</si>
  <si>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</si>
  <si>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</si>
  <si>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</si>
  <si>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</si>
  <si>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</si>
  <si>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</si>
  <si>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</si>
  <si>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</si>
  <si>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</si>
  <si>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</si>
  <si>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</si>
  <si>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</si>
  <si>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</si>
  <si>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</si>
  <si>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</si>
  <si>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</si>
  <si>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</si>
  <si>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</si>
  <si>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</si>
  <si>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</si>
  <si>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</si>
  <si>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</si>
  <si>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</si>
  <si>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</si>
  <si>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</si>
  <si>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</si>
  <si>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</si>
  <si>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</si>
  <si>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</si>
  <si>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</si>
  <si>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</si>
  <si>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</si>
  <si>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</si>
  <si>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</si>
  <si>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</si>
  <si>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</si>
  <si>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</si>
  <si>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</si>
  <si>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</si>
  <si>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</si>
  <si>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</si>
  <si>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</si>
  <si>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</si>
  <si>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</si>
  <si>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</si>
  <si>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</si>
  <si>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</si>
  <si>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</si>
  <si>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</si>
  <si>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</si>
  <si>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</si>
  <si>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</si>
  <si>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</si>
  <si>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</si>
  <si>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</si>
  <si>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</si>
  <si>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</si>
  <si>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</si>
  <si>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</si>
  <si>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</si>
  <si>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</si>
  <si>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</si>
  <si>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</si>
  <si>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</si>
  <si>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</si>
  <si>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</si>
  <si>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</si>
  <si>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</si>
  <si>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</si>
  <si>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</si>
  <si>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</si>
  <si>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</si>
  <si>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</si>
  <si>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</si>
  <si>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</si>
  <si>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</si>
  <si>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</si>
  <si>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</si>
  <si>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</si>
  <si>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</si>
  <si>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</si>
  <si>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</si>
  <si>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</si>
  <si>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</si>
  <si>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</si>
  <si>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</si>
  <si>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</si>
  <si>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</si>
  <si>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</si>
  <si>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</si>
  <si>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</si>
  <si>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</si>
  <si>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</si>
  <si>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</si>
  <si>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</si>
  <si>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</si>
  <si>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</si>
  <si>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</si>
  <si>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</si>
  <si>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</si>
  <si>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</si>
  <si>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</si>
  <si>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</si>
  <si>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</si>
  <si>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</si>
  <si>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</si>
  <si>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</si>
  <si>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</si>
  <si>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</si>
  <si>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</si>
  <si>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</si>
  <si>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</si>
  <si>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</si>
  <si>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</si>
  <si>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</si>
  <si>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</si>
  <si>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</si>
  <si>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</si>
  <si>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</si>
  <si>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</si>
  <si>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</si>
  <si>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</si>
  <si>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</si>
  <si>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</si>
  <si>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</si>
  <si>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</si>
  <si>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</si>
  <si>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</si>
  <si>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</si>
  <si>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</si>
  <si>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</si>
  <si>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</si>
  <si>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</si>
  <si>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</si>
  <si>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</si>
  <si>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</si>
  <si>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</si>
  <si>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</si>
  <si>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</si>
  <si>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</si>
  <si>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</si>
  <si>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</si>
  <si>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</si>
  <si>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</si>
  <si>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</si>
  <si>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</si>
  <si>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</si>
  <si>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</si>
  <si>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</si>
  <si>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</si>
  <si>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</si>
  <si>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</si>
  <si>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</si>
  <si>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</si>
  <si>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</si>
  <si>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</si>
  <si>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</si>
  <si>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</si>
  <si>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</si>
  <si>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</si>
  <si>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</si>
  <si>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</si>
  <si>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</si>
  <si>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</si>
  <si>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</si>
  <si>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</si>
  <si>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</si>
  <si>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</si>
  <si>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</si>
  <si>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</si>
  <si>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</si>
  <si>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</si>
  <si>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</si>
  <si>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</si>
  <si>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</si>
  <si>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</si>
  <si>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</si>
  <si>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</si>
  <si>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</si>
  <si>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</si>
  <si>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</si>
  <si>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</si>
  <si>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</si>
  <si>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</si>
  <si>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</si>
  <si>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</si>
  <si>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</si>
  <si>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</si>
  <si>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</si>
  <si>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</si>
  <si>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</si>
  <si>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</si>
  <si>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</si>
  <si>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</si>
  <si>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</si>
  <si>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</si>
  <si>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</si>
  <si>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</si>
  <si>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</si>
  <si>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</si>
  <si>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</si>
  <si>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</si>
  <si>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</si>
  <si>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</si>
  <si>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</si>
  <si>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</si>
  <si>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</si>
  <si>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</si>
  <si>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</si>
  <si>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</si>
  <si>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</si>
  <si>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</si>
  <si>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</si>
  <si>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</si>
  <si>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</si>
  <si>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</si>
  <si>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</si>
  <si>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</si>
  <si>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</si>
  <si>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</si>
  <si>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</si>
  <si>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</si>
  <si>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</si>
  <si>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</si>
  <si>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</si>
  <si>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</si>
  <si>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</si>
  <si>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</si>
  <si>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</si>
  <si>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</si>
  <si>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</si>
  <si>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</si>
  <si>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</si>
  <si>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</si>
  <si>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</si>
  <si>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</si>
  <si>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</si>
  <si>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</si>
  <si>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</si>
  <si>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</si>
  <si>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</si>
  <si>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</si>
  <si>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</si>
  <si>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</si>
  <si>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</si>
  <si>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</si>
  <si>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</si>
  <si>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</si>
  <si>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</si>
  <si>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</si>
  <si>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</si>
  <si>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</si>
  <si>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</si>
  <si>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</si>
  <si>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</si>
  <si>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</si>
  <si>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</si>
  <si>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</si>
  <si>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</si>
  <si>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</si>
  <si>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</si>
  <si>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</si>
  <si>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</si>
  <si>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</si>
  <si>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</si>
  <si>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</si>
  <si>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</si>
  <si>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</si>
  <si>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</si>
  <si>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</si>
  <si>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</si>
  <si>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</si>
  <si>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</si>
  <si>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</si>
  <si>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</si>
  <si>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</si>
  <si>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</si>
  <si>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</si>
  <si>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</si>
  <si>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</si>
  <si>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</si>
  <si>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</si>
  <si>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</si>
  <si>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</si>
  <si>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</si>
  <si>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</si>
  <si>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</si>
  <si>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</si>
  <si>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</si>
  <si>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</si>
  <si>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</si>
  <si>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</si>
  <si>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</si>
  <si>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</si>
  <si>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</si>
  <si>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</si>
  <si>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</si>
  <si>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</si>
  <si>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</si>
  <si>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</si>
  <si>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</si>
  <si>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</si>
  <si>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</si>
  <si>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</si>
  <si>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</si>
  <si>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</si>
  <si>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</si>
  <si>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</si>
  <si>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</si>
  <si>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</si>
  <si>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</si>
  <si>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</si>
  <si>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</si>
  <si>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</si>
  <si>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</si>
  <si>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</si>
  <si>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</si>
  <si>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</si>
  <si>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</si>
  <si>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</si>
  <si>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</si>
  <si>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</si>
  <si>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</si>
  <si>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</si>
  <si>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</si>
  <si>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</si>
  <si>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</si>
  <si>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</si>
  <si>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</si>
  <si>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</si>
  <si>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</si>
  <si>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</si>
  <si>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</si>
  <si>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</si>
  <si>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</si>
  <si>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</si>
  <si>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</si>
  <si>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</si>
  <si>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</si>
  <si>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</si>
  <si>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</si>
  <si>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</si>
  <si>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</si>
  <si>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</si>
  <si>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</si>
  <si>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</si>
  <si>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</si>
  <si>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</si>
  <si>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</si>
  <si>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</si>
  <si>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</si>
  <si>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</si>
  <si>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</si>
  <si>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</si>
  <si>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</si>
  <si>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</si>
  <si>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</si>
  <si>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</si>
  <si>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</si>
  <si>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</si>
  <si>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</si>
  <si>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</si>
  <si>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</si>
  <si>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</si>
  <si>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</si>
  <si>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</si>
  <si>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</si>
  <si>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</si>
  <si>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</si>
  <si>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</si>
  <si>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</si>
  <si>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</si>
  <si>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</si>
  <si>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</si>
  <si>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</si>
  <si>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</si>
  <si>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</si>
  <si>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</si>
  <si>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</si>
  <si>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</si>
  <si>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</si>
  <si>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</si>
  <si>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</si>
  <si>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</si>
  <si>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</si>
  <si>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</si>
  <si>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</si>
  <si>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</si>
  <si>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</si>
  <si>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</si>
  <si>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</si>
  <si>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</si>
  <si>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</si>
  <si>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</si>
  <si>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</si>
  <si>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</si>
  <si>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</si>
  <si>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</si>
  <si>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</si>
  <si>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</si>
  <si>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</si>
  <si>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</si>
  <si>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</si>
  <si>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</si>
  <si>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</si>
  <si>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</si>
  <si>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</si>
  <si>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</si>
  <si>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</si>
  <si>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</si>
  <si>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</si>
  <si>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</si>
  <si>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</si>
  <si>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</si>
  <si>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</si>
  <si>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</si>
  <si>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</si>
  <si>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</si>
  <si>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</si>
  <si>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</si>
  <si>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</si>
  <si>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</si>
  <si>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</si>
  <si>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</si>
  <si>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</si>
  <si>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</si>
  <si>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</si>
  <si>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</si>
  <si>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</si>
  <si>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</si>
  <si>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</si>
  <si>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</si>
  <si>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</si>
  <si>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</si>
  <si>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</si>
  <si>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</si>
  <si>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</si>
  <si>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</si>
  <si>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</si>
  <si>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</si>
  <si>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</si>
  <si>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</si>
  <si>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</si>
  <si>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</si>
  <si>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</si>
  <si>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</si>
  <si>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</si>
  <si>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</si>
  <si>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</si>
  <si>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</si>
  <si>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</si>
  <si>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</si>
  <si>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</si>
  <si>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</si>
  <si>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</si>
  <si>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</si>
  <si>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</si>
  <si>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</si>
  <si>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</si>
  <si>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</si>
  <si>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</si>
  <si>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</si>
  <si>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</si>
  <si>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</si>
  <si>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</si>
  <si>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</si>
  <si>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</si>
  <si>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</si>
  <si>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</si>
  <si>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</si>
  <si>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</si>
  <si>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</si>
  <si>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</si>
  <si>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</si>
  <si>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</si>
  <si>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</si>
  <si>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</si>
  <si>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</si>
  <si>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</si>
  <si>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</si>
  <si>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</si>
  <si>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</si>
  <si>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</si>
  <si>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</si>
  <si>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</si>
  <si>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</si>
  <si>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</si>
  <si>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</si>
  <si>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</si>
  <si>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</si>
  <si>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</si>
  <si>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</si>
  <si>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</si>
  <si>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</si>
  <si>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</si>
  <si>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</si>
  <si>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</si>
  <si>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</si>
  <si>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</si>
  <si>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</si>
  <si>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</si>
  <si>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</si>
  <si>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</si>
  <si>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</si>
  <si>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</si>
  <si>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</si>
  <si>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</si>
  <si>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</si>
  <si>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</si>
  <si>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</si>
  <si>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</si>
  <si>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</si>
  <si>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</si>
  <si>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</si>
  <si>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</si>
  <si>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</si>
  <si>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</si>
  <si>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</si>
  <si>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</si>
  <si>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</si>
  <si>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</si>
  <si>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</si>
  <si>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</si>
  <si>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</si>
  <si>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</si>
  <si>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</si>
  <si>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</si>
  <si>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</si>
  <si>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</si>
  <si>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</si>
  <si>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</si>
  <si>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</si>
  <si>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</si>
  <si>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</si>
  <si>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</si>
  <si>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</si>
  <si>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</si>
  <si>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</si>
  <si>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</si>
  <si>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</si>
  <si>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</si>
  <si>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</si>
  <si>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</si>
  <si>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</si>
  <si>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</si>
  <si>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</si>
  <si>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</si>
  <si>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</si>
  <si>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</si>
  <si>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</si>
  <si>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</si>
  <si>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</si>
  <si>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</si>
  <si>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</si>
  <si>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</si>
  <si>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</si>
  <si>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</si>
  <si>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</si>
  <si>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</si>
  <si>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</si>
  <si>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</si>
  <si>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</si>
  <si>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</si>
  <si>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</si>
  <si>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</si>
  <si>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</si>
  <si>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</si>
  <si>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</si>
  <si>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</si>
  <si>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</si>
  <si>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</si>
  <si>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</si>
  <si>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</si>
  <si>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</si>
  <si>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</si>
  <si>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</si>
  <si>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</si>
  <si>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</si>
  <si>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</si>
  <si>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</si>
  <si>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</si>
  <si>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</si>
  <si>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</si>
  <si>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</si>
  <si>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</si>
  <si>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</si>
  <si>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</si>
  <si>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</si>
  <si>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</si>
  <si>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</si>
  <si>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</si>
  <si>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</si>
  <si>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</si>
  <si>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</si>
  <si>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</si>
  <si>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</si>
  <si>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</si>
  <si>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</si>
  <si>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</si>
  <si>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</si>
  <si>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</si>
  <si>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</si>
  <si>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</si>
  <si>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</si>
  <si>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</si>
  <si>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</si>
  <si>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</si>
  <si>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</si>
  <si>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</si>
  <si>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</si>
  <si>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</si>
  <si>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</si>
  <si>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</si>
  <si>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</si>
  <si>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</si>
  <si>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</si>
  <si>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</si>
  <si>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</si>
  <si>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</si>
  <si>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</si>
  <si>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</si>
  <si>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</si>
  <si>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</si>
  <si>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</si>
  <si>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</si>
  <si>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</si>
  <si>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</si>
  <si>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</si>
  <si>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</si>
  <si>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</si>
  <si>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</si>
  <si>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</si>
  <si>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</si>
  <si>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</si>
  <si>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</si>
  <si>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</si>
  <si>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</si>
  <si>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</si>
  <si>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</si>
  <si>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</si>
  <si>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</si>
  <si>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</si>
  <si>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</si>
  <si>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</si>
  <si>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</si>
  <si>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</si>
  <si>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</si>
  <si>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</si>
  <si>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</si>
  <si>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</si>
  <si>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</si>
  <si>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</si>
  <si>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</si>
  <si>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</si>
  <si>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</si>
  <si>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</si>
  <si>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</si>
  <si>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</si>
  <si>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</si>
  <si>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</si>
  <si>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</si>
  <si>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</si>
  <si>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</si>
  <si>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</si>
  <si>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</si>
  <si>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</si>
  <si>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</si>
  <si>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</si>
  <si>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</si>
  <si>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</si>
  <si>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</si>
  <si>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</si>
  <si>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</si>
  <si>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</si>
  <si>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</si>
  <si>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</si>
  <si>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</si>
  <si>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</si>
  <si>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</si>
  <si>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</si>
  <si>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</si>
  <si>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</si>
  <si>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</si>
  <si>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</si>
  <si>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</si>
  <si>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</si>
  <si>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</si>
  <si>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</si>
  <si>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</si>
  <si>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</si>
  <si>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</si>
  <si>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</si>
  <si>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</si>
  <si>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</si>
  <si>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</si>
  <si>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</si>
  <si>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</si>
  <si>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</si>
  <si>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</si>
  <si>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</si>
  <si>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</si>
  <si>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</si>
  <si>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</si>
  <si>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</si>
  <si>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</si>
  <si>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</si>
  <si>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</si>
  <si>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</si>
  <si>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</si>
  <si>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</si>
  <si>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</si>
  <si>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</si>
  <si>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</si>
  <si>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</si>
  <si>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</si>
  <si>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</si>
  <si>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</si>
  <si>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</si>
  <si>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</si>
  <si>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</si>
  <si>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</si>
  <si>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</si>
  <si>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</si>
  <si>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</si>
  <si>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</si>
  <si>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</si>
  <si>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</si>
  <si>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</si>
  <si>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</si>
  <si>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</si>
  <si>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</si>
  <si>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</si>
  <si>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</si>
  <si>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</si>
  <si>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</si>
  <si>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</si>
  <si>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</si>
  <si>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</si>
  <si>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</si>
  <si>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</si>
  <si>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</si>
  <si>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</si>
  <si>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</si>
  <si>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</si>
  <si>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</si>
  <si>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</si>
  <si>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</si>
  <si>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</si>
  <si>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</si>
  <si>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</si>
  <si>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</si>
  <si>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</si>
  <si>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</si>
  <si>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</si>
  <si>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</si>
  <si>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</si>
  <si>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</si>
  <si>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</si>
  <si>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</si>
  <si>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</si>
  <si>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</si>
  <si>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</si>
  <si>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</si>
  <si>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</si>
  <si>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</si>
  <si>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</si>
  <si>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</si>
  <si>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</si>
  <si>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</si>
  <si>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</si>
  <si>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</si>
  <si>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</si>
  <si>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</si>
  <si>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</si>
  <si>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</si>
  <si>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</si>
  <si>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</si>
  <si>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</si>
  <si>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</si>
  <si>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</si>
  <si>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</si>
  <si>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</si>
  <si>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</si>
  <si>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</si>
  <si>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</si>
  <si>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</si>
  <si>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</si>
  <si>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</si>
  <si>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</si>
  <si>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</si>
  <si>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</si>
  <si>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</si>
  <si>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</si>
  <si>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</si>
  <si>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</si>
  <si>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</si>
  <si>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</si>
  <si>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</si>
  <si>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</si>
  <si>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</si>
  <si>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</si>
  <si>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</si>
  <si>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</si>
  <si>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</si>
  <si>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</si>
  <si>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</si>
  <si>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</si>
  <si>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</si>
  <si>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</si>
  <si>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</si>
  <si>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</si>
  <si>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</si>
  <si>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</si>
  <si>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</si>
  <si>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</si>
  <si>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</si>
  <si>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</si>
  <si>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</si>
  <si>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</si>
  <si>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</si>
  <si>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</si>
  <si>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</si>
  <si>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</si>
  <si>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</si>
  <si>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</si>
  <si>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</si>
  <si>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</si>
  <si>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</si>
  <si>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</si>
  <si>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</si>
  <si>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</si>
  <si>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</si>
  <si>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</si>
  <si>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</si>
  <si>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</si>
  <si>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</si>
  <si>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</si>
  <si>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</si>
  <si>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</si>
  <si>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</si>
  <si>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</si>
  <si>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</si>
  <si>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</si>
  <si>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</si>
  <si>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</si>
  <si>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</si>
  <si>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</si>
  <si>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</si>
  <si>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</si>
  <si>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</si>
  <si>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</si>
  <si>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</si>
  <si>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</si>
  <si>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</si>
  <si>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</si>
  <si>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</si>
  <si>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</si>
  <si>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</si>
  <si>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</si>
  <si>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</si>
  <si>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</si>
  <si>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</si>
  <si>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</si>
  <si>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</si>
  <si>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</si>
  <si>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</si>
  <si>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</si>
  <si>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</si>
  <si>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</si>
  <si>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</si>
  <si>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</si>
  <si>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</si>
  <si>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</si>
  <si>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</si>
  <si>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</si>
  <si>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</si>
  <si>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</si>
  <si>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</si>
  <si>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</si>
  <si>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</si>
  <si>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</si>
  <si>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</si>
  <si>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</si>
  <si>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</si>
  <si>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</si>
  <si>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</si>
  <si>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</si>
  <si>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</si>
  <si>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</si>
  <si>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</si>
  <si>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</si>
  <si>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</si>
  <si>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</si>
  <si>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</si>
  <si>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</si>
  <si>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</si>
  <si>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</si>
  <si>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</si>
  <si>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</si>
  <si>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</si>
  <si>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</si>
  <si>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</si>
  <si>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</si>
  <si>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</si>
  <si>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</si>
  <si>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</si>
  <si>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</si>
  <si>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</si>
  <si>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</si>
  <si>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</si>
  <si>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</si>
  <si>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</si>
  <si>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</si>
  <si>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</si>
  <si>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</si>
  <si>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</si>
  <si>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</si>
  <si>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</si>
  <si>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</si>
  <si>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</si>
  <si>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</si>
  <si>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</si>
  <si>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</si>
  <si>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</si>
  <si>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</si>
  <si>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</si>
  <si>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</si>
  <si>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</si>
  <si>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</si>
  <si>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</si>
  <si>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</si>
  <si>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</si>
  <si>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</si>
  <si>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</si>
  <si>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</si>
  <si>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</si>
  <si>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</si>
  <si>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</si>
  <si>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</si>
  <si>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</si>
  <si>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</si>
  <si>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</si>
  <si>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</si>
  <si>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</si>
  <si>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</si>
  <si>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</si>
  <si>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</si>
  <si>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</si>
  <si>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</si>
  <si>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</si>
  <si>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</si>
  <si>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</si>
  <si>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</si>
  <si>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</si>
  <si>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</si>
  <si>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</si>
  <si>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</si>
  <si>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</si>
  <si>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</si>
  <si>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</si>
  <si>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</si>
  <si>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</si>
  <si>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</si>
  <si>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</si>
  <si>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</si>
  <si>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</si>
  <si>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</si>
  <si>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</si>
  <si>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</si>
  <si>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</si>
  <si>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</si>
  <si>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</si>
  <si>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</si>
  <si>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</si>
  <si>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</si>
  <si>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</si>
  <si>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</si>
  <si>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</si>
  <si>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</si>
  <si>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</si>
  <si>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</si>
  <si>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</si>
  <si>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</si>
  <si>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</si>
  <si>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</si>
  <si>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</si>
  <si>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</si>
  <si>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</si>
  <si>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</si>
  <si>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</si>
  <si>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</si>
  <si>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</si>
  <si>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</si>
  <si>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</si>
  <si>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</si>
  <si>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</si>
  <si>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</si>
  <si>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</si>
  <si>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</si>
  <si>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</si>
  <si>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</si>
  <si>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</si>
  <si>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</si>
  <si>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</si>
  <si>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</si>
  <si>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</si>
  <si>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</si>
  <si>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</si>
  <si>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</si>
  <si>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</si>
  <si>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</si>
  <si>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</si>
  <si>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</si>
  <si>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</si>
  <si>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</si>
  <si>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</si>
  <si>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</si>
  <si>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</si>
  <si>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</si>
  <si>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</si>
  <si>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</si>
  <si>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</si>
  <si>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</si>
  <si>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</si>
  <si>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</si>
  <si>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</si>
  <si>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</si>
  <si>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</si>
  <si>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</si>
  <si>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</si>
  <si>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</si>
  <si>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</si>
  <si>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</si>
  <si>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</si>
  <si>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</si>
  <si>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</si>
  <si>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</si>
  <si>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</si>
  <si>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</si>
  <si>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</si>
  <si>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</si>
  <si>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</si>
  <si>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</si>
  <si>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</si>
  <si>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</si>
  <si>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</si>
  <si>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</si>
  <si>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</si>
  <si>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</si>
  <si>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</si>
  <si>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</si>
  <si>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</si>
  <si>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</si>
  <si>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</si>
  <si>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</si>
  <si>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</si>
  <si>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</si>
  <si>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</si>
  <si>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</si>
  <si>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</si>
  <si>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</si>
  <si>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</si>
  <si>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</si>
  <si>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</si>
  <si>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</si>
  <si>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</si>
  <si>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</si>
  <si>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</si>
  <si>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</si>
  <si>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</si>
  <si>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</si>
  <si>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</si>
  <si>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</si>
  <si>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</si>
  <si>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</si>
  <si>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</si>
  <si>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</si>
  <si>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</si>
  <si>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</si>
  <si>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</si>
  <si>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</si>
  <si>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</si>
  <si>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</si>
  <si>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</si>
  <si>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</si>
  <si>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</si>
  <si>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</si>
  <si>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</si>
  <si>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</si>
  <si>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</si>
  <si>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</si>
  <si>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</si>
  <si>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</si>
  <si>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</si>
  <si>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</si>
  <si>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</si>
  <si>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</si>
  <si>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</si>
  <si>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</si>
  <si>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</si>
  <si>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</si>
  <si>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</si>
  <si>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</si>
  <si>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</si>
  <si>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</si>
  <si>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</si>
  <si>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</si>
  <si>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</si>
  <si>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</si>
  <si>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</si>
  <si>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</si>
  <si>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</si>
  <si>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</si>
  <si>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</si>
  <si>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</si>
  <si>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</si>
  <si>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</si>
  <si>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</si>
  <si>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</si>
  <si>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</si>
  <si>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</si>
  <si>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</si>
  <si>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</si>
  <si>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</si>
  <si>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</si>
  <si>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</si>
  <si>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</si>
  <si>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</si>
  <si>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</si>
  <si>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</si>
  <si>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</si>
  <si>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</si>
  <si>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</si>
  <si>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</si>
  <si>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</si>
  <si>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</si>
  <si>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</si>
  <si>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</si>
  <si>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</si>
  <si>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</si>
  <si>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</si>
  <si>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</si>
  <si>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</si>
  <si>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</si>
  <si>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</si>
  <si>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</si>
  <si>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</si>
  <si>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</si>
  <si>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</si>
  <si>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</si>
  <si>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</si>
  <si>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</si>
  <si>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</si>
  <si>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</si>
  <si>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</si>
  <si>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</si>
  <si>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</si>
  <si>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</si>
  <si>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</si>
  <si>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</si>
  <si>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</si>
  <si>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</si>
  <si>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</si>
  <si>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</si>
  <si>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</si>
  <si>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</si>
  <si>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</si>
  <si>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</si>
  <si>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</si>
  <si>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</si>
  <si>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</si>
  <si>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</si>
  <si>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</si>
  <si>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</si>
  <si>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</si>
  <si>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</si>
  <si>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</si>
  <si>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</si>
  <si>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</si>
  <si>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</si>
  <si>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</si>
  <si>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</si>
  <si>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</si>
  <si>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</si>
  <si>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</si>
  <si>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</si>
  <si>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</si>
  <si>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</si>
  <si>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</si>
  <si>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</si>
  <si>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</si>
  <si>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</si>
  <si>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</si>
  <si>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</si>
  <si>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</si>
  <si>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</si>
  <si>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</si>
  <si>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</si>
  <si>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</si>
  <si>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</si>
  <si>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</si>
  <si>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</si>
  <si>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</si>
  <si>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</si>
  <si>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</si>
  <si>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</si>
  <si>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</si>
  <si>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</si>
  <si>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</si>
  <si>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</si>
  <si>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</si>
  <si>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</si>
  <si>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</si>
  <si>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</si>
  <si>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</si>
  <si>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</si>
  <si>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</si>
  <si>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</si>
  <si>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</si>
  <si>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</si>
  <si>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</si>
  <si>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</si>
  <si>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</si>
  <si>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</si>
  <si>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</si>
  <si>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</si>
  <si>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</si>
  <si>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</si>
  <si>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</si>
  <si>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</si>
  <si>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</si>
  <si>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</si>
  <si>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</si>
  <si>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</si>
  <si>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</si>
  <si>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</si>
  <si>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</si>
  <si>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</si>
  <si>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</si>
  <si>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</si>
  <si>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</si>
  <si>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</si>
  <si>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</si>
  <si>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</si>
  <si>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</si>
  <si>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</si>
  <si>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</si>
  <si>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</si>
  <si>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</si>
  <si>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</si>
  <si>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</si>
  <si>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</si>
  <si>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</si>
  <si>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</si>
  <si>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</si>
  <si>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</si>
  <si>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</si>
  <si>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</si>
  <si>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</si>
  <si>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</si>
  <si>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</si>
  <si>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</si>
  <si>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</si>
  <si>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</si>
  <si>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</si>
  <si>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</si>
  <si>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</si>
  <si>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</si>
  <si>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</si>
  <si>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</si>
  <si>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</si>
  <si>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</si>
  <si>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</si>
  <si>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</si>
  <si>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</si>
  <si>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</si>
  <si>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</si>
  <si>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</si>
  <si>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</si>
  <si>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</si>
  <si>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</si>
  <si>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</si>
  <si>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</si>
  <si>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</si>
  <si>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</si>
  <si>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</si>
  <si>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</si>
  <si>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</si>
  <si>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</si>
  <si>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</si>
  <si>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</si>
  <si>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</si>
  <si>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</si>
  <si>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</si>
  <si>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</si>
  <si>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</si>
  <si>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</si>
  <si>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</si>
  <si>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</si>
  <si>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</si>
  <si>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</si>
  <si>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</si>
  <si>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</si>
  <si>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</si>
  <si>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</si>
  <si>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</si>
  <si>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</si>
  <si>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</si>
  <si>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</si>
  <si>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</si>
  <si>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</si>
  <si>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</si>
  <si>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</si>
  <si>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</si>
  <si>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</si>
  <si>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</si>
  <si>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</si>
  <si>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</si>
  <si>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</si>
  <si>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</si>
  <si>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</si>
  <si>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</si>
  <si>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</si>
  <si>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</si>
  <si>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</si>
  <si>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</si>
  <si>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</si>
  <si>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</si>
  <si>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</si>
  <si>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</si>
  <si>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</si>
  <si>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</si>
  <si>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</si>
  <si>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</si>
  <si>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</si>
  <si>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</si>
  <si>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</si>
  <si>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</si>
  <si>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</si>
  <si>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</si>
  <si>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</si>
  <si>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</si>
  <si>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</si>
  <si>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</si>
  <si>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</si>
  <si>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</si>
  <si>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</si>
  <si>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</si>
  <si>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</si>
  <si>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</si>
  <si>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</si>
  <si>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</si>
  <si>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</si>
  <si>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</si>
  <si>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</si>
  <si>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</si>
  <si>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</si>
  <si>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</si>
  <si>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</si>
  <si>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</si>
  <si>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</si>
  <si>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</si>
  <si>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</si>
  <si>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</si>
  <si>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</si>
  <si>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</si>
  <si>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</si>
  <si>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</si>
  <si>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</si>
  <si>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</si>
  <si>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</si>
  <si>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</si>
  <si>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</si>
  <si>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</si>
  <si>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</si>
  <si>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</si>
  <si>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</si>
  <si>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</si>
  <si>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</si>
  <si>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</si>
  <si>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</si>
  <si>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</si>
  <si>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</si>
  <si>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</si>
  <si>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</si>
  <si>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</si>
  <si>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</si>
  <si>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</si>
  <si>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</si>
  <si>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</si>
  <si>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</si>
  <si>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</si>
  <si>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</si>
  <si>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</si>
  <si>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</si>
  <si>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</si>
  <si>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</si>
  <si>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</si>
  <si>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</si>
  <si>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</si>
  <si>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</si>
  <si>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</si>
  <si>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</si>
  <si>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</si>
  <si>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</si>
  <si>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</si>
  <si>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</si>
  <si>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</si>
  <si>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</si>
  <si>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</si>
  <si>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</si>
  <si>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</si>
  <si>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</si>
  <si>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</si>
  <si>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</si>
  <si>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</si>
  <si>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</si>
  <si>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</si>
  <si>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</si>
  <si>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</si>
  <si>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</si>
  <si>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</si>
  <si>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</si>
  <si>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</si>
  <si>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</si>
  <si>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</si>
  <si>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</si>
  <si>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</si>
  <si>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</si>
  <si>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</si>
  <si>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</si>
  <si>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</si>
  <si>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</si>
  <si>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</si>
  <si>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</si>
  <si>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</si>
  <si>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</si>
  <si>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</si>
  <si>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</si>
  <si>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</si>
  <si>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</si>
  <si>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</si>
  <si>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</si>
  <si>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</si>
  <si>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</si>
  <si>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</si>
  <si>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</si>
  <si>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</si>
  <si>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</si>
  <si>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</si>
  <si>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</si>
  <si>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</si>
  <si>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</si>
  <si>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</si>
  <si>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</si>
  <si>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</si>
  <si>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</si>
  <si>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</si>
  <si>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</si>
  <si>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</si>
  <si>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</si>
  <si>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</si>
  <si>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</si>
  <si>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</si>
  <si>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</si>
  <si>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</si>
  <si>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</si>
  <si>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</si>
  <si>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</si>
  <si>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</si>
  <si>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</si>
  <si>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</si>
  <si>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</si>
  <si>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</si>
  <si>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</si>
  <si>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</si>
  <si>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</si>
  <si>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</si>
  <si>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</si>
  <si>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</si>
  <si>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</si>
  <si>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</si>
  <si>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</si>
  <si>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</si>
  <si>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</si>
  <si>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</si>
  <si>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</si>
  <si>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</si>
  <si>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</si>
  <si>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</si>
  <si>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</si>
  <si>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</si>
  <si>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</si>
  <si>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</si>
  <si>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</si>
  <si>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</si>
  <si>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</si>
  <si>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</si>
  <si>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</si>
  <si>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</si>
  <si>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</si>
  <si>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</si>
  <si>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</si>
  <si>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</si>
  <si>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</si>
  <si>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</si>
  <si>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</si>
  <si>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</si>
  <si>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</si>
  <si>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</si>
  <si>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</si>
  <si>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</si>
  <si>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</si>
  <si>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</si>
  <si>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</si>
  <si>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</si>
  <si>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</si>
  <si>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</si>
  <si>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</si>
  <si>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</si>
  <si>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</si>
  <si>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</si>
  <si>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</si>
  <si>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</si>
  <si>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</si>
  <si>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</si>
  <si>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</si>
  <si>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</si>
  <si>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</si>
  <si>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</si>
  <si>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</si>
  <si>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</si>
  <si>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</si>
  <si>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</si>
  <si>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</si>
  <si>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</si>
  <si>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</si>
  <si>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</si>
  <si>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</si>
  <si>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</si>
  <si>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</si>
  <si>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</si>
  <si>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</si>
  <si>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</si>
  <si>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</si>
  <si>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</si>
  <si>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</si>
  <si>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</si>
  <si>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</si>
  <si>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</si>
  <si>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</si>
  <si>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</si>
  <si>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</si>
  <si>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</si>
  <si>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</si>
  <si>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</si>
  <si>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</si>
  <si>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</si>
  <si>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</si>
  <si>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</si>
  <si>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</si>
  <si>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</si>
  <si>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</si>
  <si>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</si>
  <si>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</si>
  <si>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</si>
  <si>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</si>
  <si>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</si>
  <si>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</si>
  <si>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</si>
  <si>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</si>
  <si>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</si>
  <si>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</si>
  <si>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</si>
  <si>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</si>
  <si>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</si>
  <si>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</si>
  <si>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</si>
  <si>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</si>
  <si>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</si>
  <si>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</si>
  <si>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</si>
  <si>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</si>
  <si>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</si>
  <si>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</si>
  <si>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</si>
  <si>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</si>
  <si>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</si>
  <si>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</si>
  <si>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</si>
  <si>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</si>
  <si>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</si>
  <si>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</si>
  <si>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</si>
  <si>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</si>
  <si>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</si>
  <si>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</si>
  <si>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</si>
  <si>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</si>
  <si>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</si>
  <si>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</si>
  <si>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</si>
  <si>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</si>
  <si>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</si>
  <si>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</si>
  <si>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</si>
  <si>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</si>
  <si>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</si>
  <si>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</si>
  <si>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</si>
  <si>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</si>
  <si>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</si>
  <si>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</si>
  <si>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</si>
  <si>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</si>
  <si>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</si>
  <si>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</si>
  <si>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</si>
  <si>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</si>
  <si>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</si>
  <si>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</si>
  <si>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</si>
  <si>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</si>
  <si>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</si>
  <si>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</si>
  <si>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</si>
  <si>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</si>
  <si>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</si>
  <si>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</si>
  <si>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</si>
  <si>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</si>
  <si>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</si>
  <si>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</si>
  <si>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</si>
  <si>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</si>
  <si>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</si>
  <si>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</si>
  <si>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</si>
  <si>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</si>
  <si>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</si>
  <si>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</si>
  <si>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</si>
  <si>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</si>
  <si>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</si>
  <si>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</si>
  <si>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</si>
  <si>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</si>
  <si>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</si>
  <si>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</si>
  <si>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</si>
  <si>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</si>
  <si>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</si>
  <si>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</si>
  <si>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</si>
  <si>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</si>
  <si>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</si>
  <si>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</si>
  <si>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</si>
  <si>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</si>
  <si>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</si>
  <si>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</si>
  <si>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</si>
  <si>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</si>
  <si>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</si>
  <si>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</si>
  <si>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</si>
  <si>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</si>
  <si>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</si>
  <si>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</si>
  <si>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</si>
  <si>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</si>
  <si>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</si>
  <si>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</si>
  <si>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</si>
  <si>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</si>
  <si>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</si>
  <si>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</si>
  <si>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</si>
  <si>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</si>
  <si>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</si>
  <si>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</si>
  <si>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</si>
  <si>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</si>
  <si>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</si>
  <si>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</si>
  <si>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</si>
  <si>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</si>
  <si>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</si>
  <si>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</si>
  <si>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</si>
  <si>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</si>
  <si>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</si>
  <si>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</si>
  <si>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</si>
  <si>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</si>
  <si>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</si>
  <si>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</si>
  <si>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</si>
  <si>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</si>
  <si>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</si>
  <si>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</si>
  <si>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</si>
  <si>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</si>
  <si>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</si>
  <si>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</si>
  <si>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</si>
  <si>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</si>
  <si>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</si>
  <si>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</si>
  <si>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</si>
  <si>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</si>
  <si>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</si>
  <si>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</si>
  <si>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</si>
  <si>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</si>
  <si>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</si>
  <si>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</si>
  <si>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</si>
  <si>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</si>
  <si>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</si>
  <si>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</si>
  <si>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</si>
  <si>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</si>
  <si>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</si>
  <si>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</si>
  <si>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</si>
  <si>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</si>
  <si>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</si>
  <si>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</si>
  <si>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</si>
  <si>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</si>
  <si>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</si>
  <si>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</si>
  <si>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</si>
  <si>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</si>
  <si>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</si>
  <si>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</si>
  <si>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</si>
  <si>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</si>
  <si>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</si>
  <si>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</si>
  <si>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</si>
  <si>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</si>
  <si>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</si>
  <si>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</si>
  <si>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</si>
  <si>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</si>
  <si>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</si>
  <si>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</si>
  <si>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</si>
  <si>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</si>
  <si>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</si>
  <si>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</si>
  <si>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</si>
  <si>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</si>
  <si>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</si>
  <si>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</si>
  <si>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</si>
  <si>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</si>
  <si>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</si>
  <si>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</si>
  <si>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</si>
  <si>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</si>
  <si>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</si>
  <si>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</si>
  <si>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</si>
  <si>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</si>
  <si>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</si>
  <si>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</si>
  <si>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</si>
  <si>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</si>
  <si>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</si>
  <si>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</si>
  <si>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</si>
  <si>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</si>
  <si>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</si>
  <si>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</si>
  <si>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</si>
  <si>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</si>
  <si>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</si>
  <si>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</si>
  <si>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</si>
  <si>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</si>
  <si>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</si>
  <si>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</si>
  <si>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</si>
  <si>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</si>
  <si>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</si>
  <si>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</si>
  <si>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</si>
  <si>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</si>
  <si>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</si>
  <si>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</si>
  <si>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</si>
  <si>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</si>
  <si>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</si>
  <si>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</si>
  <si>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</si>
  <si>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</si>
  <si>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</si>
  <si>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</si>
  <si>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</si>
  <si>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</si>
  <si>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</si>
  <si>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</si>
  <si>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</si>
  <si>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</si>
  <si>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</si>
  <si>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</si>
  <si>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</si>
  <si>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</si>
  <si>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</si>
  <si>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</si>
  <si>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</si>
  <si>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</si>
  <si>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</si>
  <si>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</si>
  <si>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</si>
  <si>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</si>
  <si>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</si>
  <si>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</si>
  <si>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</si>
  <si>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</si>
  <si>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</si>
  <si>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</si>
  <si>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</si>
  <si>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</si>
  <si>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</si>
  <si>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</si>
  <si>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</si>
  <si>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</si>
  <si>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</si>
  <si>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</si>
  <si>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</si>
  <si>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</si>
  <si>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</si>
  <si>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</si>
  <si>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</si>
  <si>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</si>
  <si>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</si>
  <si>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</si>
  <si>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</si>
  <si>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</si>
  <si>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</si>
  <si>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</si>
  <si>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</si>
  <si>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</si>
  <si>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</si>
  <si>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</si>
  <si>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</si>
  <si>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</si>
  <si>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</si>
  <si>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</si>
  <si>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</si>
  <si>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</si>
  <si>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</si>
  <si>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</si>
  <si>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</si>
  <si>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</si>
  <si>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</si>
  <si>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</si>
  <si>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</si>
  <si>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</si>
  <si>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</si>
  <si>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</si>
  <si>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</si>
  <si>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</si>
  <si>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</si>
  <si>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</si>
  <si>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</si>
  <si>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</si>
  <si>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</si>
  <si>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</si>
  <si>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</si>
  <si>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</si>
  <si>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</si>
  <si>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</si>
  <si>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</si>
  <si>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</si>
  <si>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</si>
  <si>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</si>
  <si>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</si>
  <si>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</si>
  <si>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</si>
  <si>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</si>
  <si>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</si>
  <si>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</si>
  <si>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</si>
  <si>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</si>
  <si>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</si>
  <si>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</si>
  <si>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</si>
  <si>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</si>
  <si>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</si>
  <si>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</si>
  <si>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</si>
  <si>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</si>
  <si>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</si>
  <si>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</si>
  <si>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</si>
  <si>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</si>
  <si>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</si>
  <si>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</si>
  <si>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</si>
  <si>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</si>
  <si>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</si>
  <si>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</si>
  <si>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</si>
  <si>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</si>
  <si>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</si>
  <si>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</si>
  <si>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</si>
  <si>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</si>
  <si>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</si>
  <si>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</si>
  <si>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</si>
  <si>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</si>
  <si>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</si>
  <si>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</si>
  <si>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</si>
  <si>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</si>
  <si>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</si>
  <si>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</si>
  <si>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</si>
  <si>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</si>
  <si>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</si>
  <si>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</si>
  <si>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</si>
  <si>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</si>
  <si>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</si>
  <si>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</si>
  <si>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</si>
  <si>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</si>
  <si>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</si>
  <si>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</si>
  <si>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</si>
  <si>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</si>
  <si>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</si>
  <si>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</si>
  <si>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</si>
  <si>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</si>
  <si>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</si>
  <si>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</si>
  <si>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</si>
  <si>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</si>
  <si>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</si>
  <si>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</si>
  <si>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</si>
  <si>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</si>
  <si>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</si>
  <si>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</si>
  <si>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</si>
  <si>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</si>
  <si>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</si>
  <si>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</si>
  <si>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</si>
  <si>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</si>
  <si>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</si>
  <si>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</si>
  <si>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</si>
  <si>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</si>
  <si>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</si>
  <si>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</si>
  <si>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</si>
  <si>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</si>
  <si>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</si>
  <si>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</si>
  <si>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</si>
  <si>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</si>
  <si>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</si>
  <si>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</si>
  <si>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</si>
  <si>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</si>
  <si>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</si>
  <si>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</si>
  <si>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</si>
  <si>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</si>
  <si>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</si>
  <si>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</si>
  <si>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</si>
  <si>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</si>
  <si>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</si>
  <si>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</si>
  <si>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</si>
  <si>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</si>
  <si>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</si>
  <si>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</si>
  <si>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</si>
  <si>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</si>
  <si>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</si>
  <si>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</si>
  <si>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</si>
  <si>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</si>
  <si>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</si>
  <si>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</si>
  <si>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</si>
  <si>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</si>
  <si>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</si>
  <si>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</si>
  <si>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</si>
  <si>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</si>
  <si>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</si>
  <si>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</si>
  <si>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</si>
  <si>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</si>
  <si>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</si>
  <si>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</si>
  <si>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</si>
  <si>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</si>
  <si>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</si>
  <si>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</si>
  <si>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</si>
  <si>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</si>
  <si>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</si>
  <si>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</si>
  <si>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</si>
  <si>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</si>
  <si>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</si>
  <si>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</si>
  <si>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</si>
  <si>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</si>
  <si>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</si>
  <si>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</si>
  <si>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</si>
  <si>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</si>
  <si>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</si>
  <si>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</si>
  <si>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</si>
  <si>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</si>
  <si>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</si>
  <si>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</si>
  <si>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</si>
  <si>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</si>
  <si>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</si>
  <si>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</si>
  <si>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</si>
  <si>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</si>
  <si>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</si>
  <si>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</si>
  <si>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</si>
  <si>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</si>
  <si>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</si>
  <si>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</si>
  <si>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</si>
  <si>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</si>
  <si>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</si>
  <si>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</si>
  <si>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</si>
  <si>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</si>
  <si>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</si>
  <si>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</si>
  <si>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</si>
  <si>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</si>
  <si>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</si>
  <si>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</si>
  <si>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</si>
  <si>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</si>
  <si>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</si>
  <si>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</si>
  <si>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</si>
  <si>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</si>
  <si>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</si>
  <si>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</si>
  <si>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</si>
  <si>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</si>
  <si>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</si>
  <si>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</si>
  <si>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</si>
  <si>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</si>
  <si>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</si>
  <si>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</si>
  <si>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</si>
  <si>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</si>
  <si>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</si>
  <si>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</si>
  <si>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</si>
  <si>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</si>
  <si>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</si>
  <si>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</si>
  <si>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</si>
  <si>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</si>
  <si>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</si>
  <si>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</si>
  <si>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</si>
  <si>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</si>
  <si>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</si>
  <si>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</si>
  <si>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</si>
  <si>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</si>
  <si>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</si>
  <si>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</si>
  <si>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</si>
  <si>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</si>
  <si>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</si>
  <si>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</si>
  <si>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</si>
  <si>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</si>
  <si>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</si>
  <si>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</si>
  <si>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</si>
  <si>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</si>
  <si>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</si>
  <si>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</si>
  <si>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</si>
  <si>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</si>
  <si>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</si>
  <si>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</si>
  <si>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</si>
  <si>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</si>
  <si>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</si>
  <si>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</si>
  <si>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</si>
  <si>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</si>
  <si>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</si>
  <si>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</si>
  <si>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</si>
  <si>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</si>
  <si>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</si>
  <si>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</si>
  <si>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</si>
  <si>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</si>
  <si>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</si>
  <si>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</si>
  <si>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</si>
  <si>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</si>
  <si>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</si>
  <si>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</si>
  <si>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</si>
  <si>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</si>
  <si>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</si>
  <si>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</si>
  <si>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</si>
  <si>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</si>
  <si>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</si>
  <si>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</si>
  <si>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</si>
  <si>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</si>
  <si>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</si>
  <si>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</si>
  <si>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</si>
  <si>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</si>
  <si>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</si>
  <si>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</si>
  <si>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</si>
  <si>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</si>
  <si>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</si>
  <si>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</si>
  <si>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</si>
  <si>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</si>
  <si>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</si>
  <si>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</si>
  <si>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</si>
  <si>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</si>
  <si>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</si>
  <si>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</si>
  <si>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</si>
  <si>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</si>
  <si>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</si>
  <si>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</si>
  <si>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</si>
  <si>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</si>
  <si>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</si>
  <si>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</si>
  <si>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</si>
  <si>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</si>
  <si>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</si>
  <si>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</si>
  <si>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</si>
  <si>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</si>
  <si>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</si>
  <si>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</si>
  <si>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</si>
  <si>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</si>
  <si>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</si>
  <si>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</si>
  <si>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</si>
  <si>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</si>
  <si>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</si>
  <si>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</si>
  <si>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</si>
  <si>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</si>
  <si>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</si>
  <si>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</si>
  <si>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</si>
  <si>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</si>
  <si>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</si>
  <si>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</si>
  <si>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</si>
  <si>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</si>
  <si>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</si>
  <si>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</si>
  <si>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</si>
  <si>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</si>
  <si>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</si>
  <si>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</si>
  <si>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</si>
  <si>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</si>
  <si>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</si>
  <si>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</si>
  <si>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</si>
  <si>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</si>
  <si>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</si>
  <si>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</si>
  <si>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</si>
  <si>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</si>
  <si>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</si>
  <si>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</si>
  <si>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</si>
  <si>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</si>
  <si>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</si>
  <si>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</si>
  <si>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</si>
  <si>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</si>
  <si>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</si>
  <si>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</si>
  <si>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</si>
  <si>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</si>
  <si>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</si>
  <si>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</si>
  <si>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</si>
  <si>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</si>
  <si>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</si>
  <si>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</si>
  <si>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</si>
  <si>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</si>
  <si>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</si>
  <si>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</si>
  <si>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</si>
  <si>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</si>
  <si>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</si>
  <si>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</si>
  <si>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</si>
  <si>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</si>
  <si>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</si>
  <si>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</si>
  <si>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</si>
  <si>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</si>
  <si>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</si>
  <si>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</si>
  <si>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</si>
  <si>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</si>
  <si>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</si>
  <si>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</si>
  <si>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</si>
  <si>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</si>
  <si>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</si>
  <si>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</si>
  <si>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</si>
  <si>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</si>
  <si>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</si>
  <si>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</si>
  <si>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</si>
  <si>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</si>
  <si>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</si>
  <si>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</si>
  <si>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</si>
  <si>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</si>
  <si>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</si>
  <si>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</si>
  <si>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</si>
  <si>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</si>
  <si>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</si>
  <si>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</si>
  <si>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</si>
  <si>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</si>
  <si>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</si>
  <si>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</si>
  <si>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</si>
  <si>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</si>
  <si>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</si>
  <si>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</si>
  <si>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</si>
  <si>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</si>
  <si>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</si>
  <si>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</si>
  <si>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</si>
  <si>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</si>
  <si>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</si>
  <si>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</si>
  <si>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</si>
  <si>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</si>
  <si>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</si>
  <si>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</si>
  <si>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</si>
  <si>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</si>
  <si>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</si>
  <si>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</si>
  <si>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</si>
  <si>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</si>
  <si>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</si>
  <si>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</si>
  <si>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</si>
  <si>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</si>
  <si>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</si>
  <si>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</si>
  <si>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</si>
  <si>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</si>
  <si>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</si>
  <si>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</si>
  <si>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</si>
  <si>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</si>
  <si>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</si>
  <si>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</si>
  <si>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</si>
  <si>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</si>
  <si>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</si>
  <si>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</si>
  <si>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</si>
  <si>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</si>
  <si>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</si>
  <si>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</si>
  <si>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</si>
  <si>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</si>
  <si>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</si>
  <si>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</si>
  <si>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</si>
  <si>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</si>
  <si>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</si>
  <si>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</si>
  <si>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</si>
  <si>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</si>
  <si>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</si>
  <si>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</si>
  <si>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</si>
  <si>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</si>
  <si>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</si>
  <si>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</si>
  <si>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</si>
  <si>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</si>
  <si>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</si>
  <si>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</si>
  <si>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</si>
  <si>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</si>
  <si>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</si>
  <si>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</si>
  <si>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</si>
  <si>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</si>
  <si>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</si>
  <si>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</si>
  <si>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</si>
  <si>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</si>
  <si>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</si>
  <si>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</si>
  <si>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</si>
  <si>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</si>
  <si>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</si>
  <si>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</si>
  <si>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</si>
  <si>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</si>
  <si>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</si>
  <si>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</si>
  <si>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</si>
  <si>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</si>
  <si>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</si>
  <si>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</si>
  <si>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</si>
  <si>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</si>
  <si>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</si>
  <si>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</si>
  <si>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</si>
  <si>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</si>
  <si>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</si>
  <si>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</si>
  <si>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</si>
  <si>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</si>
  <si>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</si>
  <si>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</si>
  <si>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</si>
  <si>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</si>
  <si>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</si>
  <si>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</si>
  <si>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</si>
  <si>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</si>
  <si>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</si>
  <si>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</si>
  <si>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</si>
  <si>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</si>
  <si>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</si>
  <si>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</si>
  <si>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</si>
  <si>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</si>
  <si>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</si>
  <si>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</si>
  <si>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</si>
  <si>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</si>
  <si>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</si>
  <si>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</si>
  <si>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</si>
  <si>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</si>
  <si>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</si>
  <si>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</si>
  <si>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</si>
  <si>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</si>
  <si>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</si>
  <si>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</si>
  <si>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</si>
  <si>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</si>
  <si>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</si>
  <si>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</si>
  <si>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</si>
  <si>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</si>
  <si>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</si>
  <si>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</si>
  <si>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</si>
  <si>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</si>
  <si>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</si>
  <si>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</si>
  <si>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</si>
  <si>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</si>
  <si>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</si>
  <si>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</si>
  <si>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</si>
  <si>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</si>
  <si>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</si>
  <si>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</si>
  <si>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</si>
  <si>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</si>
  <si>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</si>
  <si>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</si>
  <si>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</si>
  <si>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</si>
  <si>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</si>
  <si>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</si>
  <si>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</si>
  <si>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</si>
  <si>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</si>
  <si>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</si>
  <si>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</si>
  <si>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</si>
  <si>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</si>
  <si>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</si>
  <si>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</si>
  <si>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</si>
  <si>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</si>
  <si>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</si>
  <si>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</si>
  <si>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</si>
  <si>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</si>
  <si>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</si>
  <si>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</si>
  <si>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</si>
  <si>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</si>
  <si>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</si>
  <si>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</si>
  <si>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</si>
  <si>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</si>
  <si>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</si>
  <si>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</si>
  <si>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</si>
  <si>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</si>
  <si>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</si>
  <si>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</si>
  <si>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</si>
  <si>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</si>
  <si>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</si>
  <si>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</si>
  <si>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</si>
  <si>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</si>
  <si>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</si>
  <si>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</si>
  <si>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</si>
  <si>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</si>
  <si>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</si>
  <si>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</si>
  <si>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</si>
  <si>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</si>
  <si>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</si>
  <si>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</si>
  <si>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</si>
  <si>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</si>
  <si>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</si>
  <si>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</si>
  <si>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</si>
  <si>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</si>
  <si>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</si>
  <si>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</si>
  <si>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</si>
  <si>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</si>
  <si>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</si>
  <si>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</si>
  <si>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</si>
  <si>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</si>
  <si>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</si>
  <si>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</si>
  <si>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</si>
  <si>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</si>
  <si>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</si>
  <si>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</si>
  <si>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</si>
  <si>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</si>
  <si>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</si>
  <si>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</si>
  <si>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</si>
  <si>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</si>
  <si>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</si>
  <si>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</si>
  <si>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</si>
  <si>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</si>
  <si>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</si>
  <si>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</si>
  <si>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</si>
  <si>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</si>
  <si>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</si>
  <si>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</si>
  <si>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</si>
  <si>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</si>
  <si>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</si>
  <si>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</si>
  <si>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</si>
  <si>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</si>
  <si>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</si>
  <si>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</si>
  <si>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</si>
  <si>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</si>
  <si>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</si>
  <si>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</si>
  <si>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</si>
  <si>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</si>
  <si>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</si>
  <si>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</si>
  <si>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</si>
  <si>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</si>
  <si>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</si>
  <si>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</si>
  <si>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</si>
  <si>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</si>
  <si>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</si>
  <si>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</si>
  <si>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</si>
  <si>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</si>
  <si>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</si>
  <si>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</si>
  <si>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</si>
  <si>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</si>
  <si>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</si>
  <si>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</si>
  <si>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</si>
  <si>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</si>
  <si>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</si>
  <si>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</si>
  <si>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</si>
  <si>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</si>
  <si>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</si>
  <si>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</si>
  <si>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</si>
  <si>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</si>
  <si>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</si>
  <si>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</si>
  <si>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</si>
  <si>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</si>
  <si>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</si>
  <si>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</si>
  <si>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</si>
  <si>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</si>
  <si>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</si>
  <si>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</si>
  <si>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</si>
  <si>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</si>
  <si>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</si>
  <si>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</si>
  <si>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</si>
  <si>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</si>
  <si>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</si>
  <si>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</si>
  <si>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</si>
  <si>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</si>
  <si>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</si>
  <si>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</si>
  <si>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</si>
  <si>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</si>
  <si>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</si>
  <si>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</si>
  <si>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</si>
  <si>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</si>
  <si>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</si>
  <si>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</si>
  <si>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</si>
  <si>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</si>
  <si>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</si>
  <si>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</si>
  <si>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</si>
  <si>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</si>
  <si>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</si>
  <si>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</si>
  <si>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</si>
  <si>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</si>
  <si>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</si>
  <si>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</si>
  <si>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</si>
  <si>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</si>
  <si>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</si>
  <si>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</si>
  <si>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</si>
  <si>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</si>
  <si>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</si>
  <si>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</si>
  <si>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</si>
  <si>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</si>
  <si>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</si>
  <si>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</si>
  <si>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</si>
  <si>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</si>
  <si>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</si>
  <si>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</si>
  <si>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</si>
  <si>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</si>
  <si>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</si>
  <si>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</si>
  <si>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</si>
  <si>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</si>
  <si>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</si>
  <si>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</si>
  <si>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</si>
  <si>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</si>
  <si>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</si>
  <si>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</si>
  <si>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</si>
  <si>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</si>
  <si>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</si>
  <si>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</si>
  <si>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</si>
  <si>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</si>
  <si>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</si>
  <si>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</si>
  <si>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</si>
  <si>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</si>
  <si>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</si>
  <si>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</si>
  <si>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</si>
  <si>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</si>
  <si>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</si>
  <si>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</si>
  <si>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</si>
  <si>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</si>
  <si>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</si>
  <si>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</si>
  <si>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</si>
  <si>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</si>
  <si>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</si>
  <si>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</si>
  <si>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</si>
  <si>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</si>
  <si>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</si>
  <si>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</si>
  <si>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</si>
  <si>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</si>
  <si>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</si>
  <si>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</si>
  <si>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</si>
  <si>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</si>
  <si>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</si>
  <si>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</si>
  <si>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</si>
  <si>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</si>
  <si>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</si>
  <si>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</si>
  <si>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</si>
  <si>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</si>
  <si>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</si>
  <si>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</si>
  <si>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</si>
  <si>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</si>
  <si>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</si>
  <si>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</si>
  <si>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</si>
  <si>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</si>
  <si>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</si>
  <si>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</si>
  <si>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</si>
  <si>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</si>
  <si>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</si>
  <si>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</si>
  <si>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</si>
  <si>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</si>
  <si>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</si>
  <si>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</si>
  <si>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</si>
  <si>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</si>
  <si>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</si>
  <si>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</si>
  <si>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</si>
  <si>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</si>
  <si>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</si>
  <si>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</si>
  <si>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</si>
  <si>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</si>
  <si>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</si>
  <si>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</si>
  <si>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</si>
  <si>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</si>
  <si>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</si>
  <si>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</si>
  <si>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</si>
  <si>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</si>
  <si>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</si>
  <si>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</si>
  <si>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</si>
  <si>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</si>
  <si>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</si>
  <si>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</si>
  <si>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</si>
  <si>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</si>
  <si>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</si>
  <si>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</si>
  <si>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</si>
  <si>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</si>
  <si>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</si>
  <si>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</si>
  <si>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</si>
  <si>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</si>
  <si>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</si>
  <si>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</si>
  <si>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</si>
  <si>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</si>
  <si>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</si>
  <si>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</si>
  <si>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</si>
  <si>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</si>
  <si>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</si>
  <si>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</si>
  <si>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</si>
  <si>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</si>
  <si>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</si>
  <si>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</si>
  <si>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</si>
  <si>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</si>
  <si>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</si>
  <si>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</si>
  <si>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</si>
  <si>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</si>
  <si>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</si>
  <si>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</si>
  <si>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</si>
  <si>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</si>
  <si>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</si>
  <si>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</si>
  <si>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</si>
  <si>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</si>
  <si>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</si>
  <si>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</si>
  <si>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</si>
  <si>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</si>
  <si>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</si>
  <si>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</si>
  <si>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</si>
  <si>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</si>
  <si>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</si>
  <si>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</si>
  <si>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</si>
  <si>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</si>
  <si>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</si>
  <si>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</si>
  <si>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</si>
  <si>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</si>
  <si>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</si>
  <si>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</si>
  <si>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</si>
  <si>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</si>
  <si>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</si>
  <si>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</si>
  <si>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</si>
  <si>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</si>
  <si>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</si>
  <si>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</si>
  <si>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</si>
  <si>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</si>
  <si>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</si>
  <si>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</si>
  <si>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</si>
  <si>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</si>
  <si>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</si>
  <si>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</si>
  <si>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</si>
  <si>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</si>
  <si>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</si>
  <si>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</si>
  <si>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</si>
  <si>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</si>
  <si>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</si>
  <si>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</si>
  <si>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</si>
  <si>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</si>
  <si>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</si>
  <si>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</si>
  <si>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</si>
  <si>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</si>
  <si>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</si>
  <si>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</si>
  <si>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</si>
  <si>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</si>
  <si>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</si>
  <si>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</si>
  <si>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</si>
  <si>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</si>
  <si>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</si>
  <si>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</si>
  <si>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</si>
  <si>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</si>
  <si>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</si>
  <si>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</si>
  <si>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</si>
  <si>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</si>
  <si>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</si>
  <si>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</si>
  <si>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</si>
  <si>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</si>
  <si>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</si>
  <si>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</si>
  <si>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</si>
  <si>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</si>
  <si>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</si>
  <si>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</si>
  <si>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</si>
  <si>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</si>
  <si>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</si>
  <si>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</si>
  <si>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</si>
  <si>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</si>
  <si>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</si>
  <si>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</si>
  <si>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</si>
  <si>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</si>
  <si>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</si>
  <si>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</si>
  <si>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</si>
  <si>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</si>
  <si>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</si>
  <si>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</si>
  <si>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</si>
  <si>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</si>
  <si>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</si>
  <si>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</si>
  <si>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</si>
  <si>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</si>
  <si>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</si>
  <si>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</si>
  <si>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</si>
  <si>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</si>
  <si>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</si>
  <si>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</si>
  <si>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</si>
  <si>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</si>
  <si>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</si>
  <si>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</si>
  <si>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</si>
  <si>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</si>
  <si>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</si>
  <si>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</si>
  <si>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</si>
  <si>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</si>
  <si>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</si>
  <si>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</si>
  <si>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</si>
  <si>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</si>
  <si>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</si>
  <si>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</si>
  <si>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</si>
  <si>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</si>
  <si>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</si>
  <si>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</si>
  <si>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</si>
  <si>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</si>
  <si>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</si>
  <si>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</si>
  <si>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</si>
  <si>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</si>
  <si>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</si>
  <si>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</si>
  <si>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</si>
  <si>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</si>
  <si>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</si>
  <si>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</si>
  <si>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</si>
  <si>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</si>
  <si>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</si>
  <si>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</si>
  <si>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</si>
  <si>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</si>
  <si>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</si>
  <si>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</si>
  <si>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</si>
  <si>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</si>
  <si>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</si>
  <si>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</si>
  <si>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</si>
  <si>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</si>
  <si>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</si>
  <si>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</si>
  <si>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</si>
  <si>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</si>
  <si>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</si>
  <si>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</si>
  <si>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</si>
  <si>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</si>
  <si>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</si>
  <si>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</si>
  <si>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</si>
  <si>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</si>
  <si>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</si>
  <si>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</si>
  <si>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</si>
  <si>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</si>
  <si>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</si>
  <si>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</si>
  <si>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</si>
  <si>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</si>
  <si>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</si>
  <si>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</si>
  <si>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</si>
  <si>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</si>
  <si>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</si>
  <si>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</si>
  <si>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</si>
  <si>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</si>
  <si>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</si>
  <si>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</si>
  <si>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</si>
  <si>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</si>
  <si>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</si>
  <si>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</si>
  <si>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</si>
  <si>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</si>
  <si>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</si>
  <si>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</si>
  <si>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</si>
  <si>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</si>
  <si>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</si>
  <si>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</si>
  <si>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</si>
  <si>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</si>
  <si>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</si>
  <si>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</si>
  <si>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</si>
  <si>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</si>
  <si>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</si>
  <si>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</si>
  <si>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</si>
  <si>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</si>
  <si>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</si>
  <si>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</si>
  <si>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</si>
  <si>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</si>
  <si>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</si>
  <si>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</si>
  <si>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</si>
  <si>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</si>
  <si>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</si>
  <si>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</si>
  <si>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</si>
  <si>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</si>
  <si>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</si>
  <si>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</si>
  <si>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</si>
  <si>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</si>
  <si>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</si>
  <si>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</si>
  <si>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</si>
  <si>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</si>
  <si>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</si>
  <si>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</si>
  <si>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</si>
  <si>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</si>
  <si>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</si>
  <si>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</si>
  <si>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</si>
  <si>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</si>
  <si>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</si>
  <si>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</si>
  <si>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</si>
  <si>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</si>
  <si>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</si>
  <si>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</si>
  <si>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</si>
  <si>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</si>
  <si>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</si>
  <si>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</si>
  <si>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</si>
  <si>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</si>
  <si>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</si>
  <si>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</si>
  <si>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</si>
  <si>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</si>
  <si>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</si>
  <si>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</si>
  <si>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</si>
  <si>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</si>
  <si>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</si>
  <si>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</si>
  <si>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</si>
  <si>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</si>
  <si>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</si>
  <si>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</si>
  <si>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</si>
  <si>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</si>
  <si>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</si>
  <si>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</si>
  <si>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</si>
  <si>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</si>
  <si>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</si>
  <si>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</si>
  <si>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</si>
  <si>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</si>
  <si>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</si>
  <si>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</si>
  <si>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</si>
  <si>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</si>
  <si>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</si>
  <si>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</si>
  <si>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</si>
  <si>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</si>
  <si>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</si>
  <si>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</si>
  <si>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</si>
  <si>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</si>
  <si>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</si>
  <si>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</si>
  <si>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</si>
  <si>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</si>
  <si>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</si>
  <si>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</si>
  <si>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</si>
  <si>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</si>
  <si>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</si>
  <si>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</si>
  <si>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</si>
  <si>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</si>
  <si>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</si>
  <si>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</si>
  <si>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</si>
  <si>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</si>
  <si>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</si>
  <si>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</si>
  <si>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</si>
  <si>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</si>
  <si>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</si>
  <si>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</si>
  <si>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</si>
  <si>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</si>
  <si>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</si>
  <si>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</si>
  <si>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</si>
  <si>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</si>
  <si>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</si>
  <si>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</si>
  <si>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</si>
  <si>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</si>
  <si>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</si>
  <si>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</si>
  <si>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</si>
  <si>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</si>
  <si>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</si>
  <si>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</si>
  <si>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</si>
  <si>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</si>
  <si>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</si>
  <si>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</si>
  <si>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</si>
  <si>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</si>
  <si>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</si>
  <si>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</si>
  <si>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</si>
  <si>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</si>
  <si>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</si>
  <si>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</si>
  <si>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</si>
  <si>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</si>
  <si>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</si>
  <si>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</si>
  <si>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</si>
  <si>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</si>
  <si>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</si>
  <si>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</si>
  <si>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</si>
  <si>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</si>
  <si>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</si>
  <si>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</si>
  <si>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</si>
  <si>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</si>
  <si>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</si>
  <si>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</si>
  <si>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</si>
  <si>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</si>
  <si>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</si>
  <si>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</si>
  <si>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</si>
  <si>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</si>
  <si>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</si>
  <si>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</si>
  <si>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</si>
  <si>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</si>
  <si>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</si>
  <si>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</si>
  <si>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</si>
  <si>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</si>
  <si>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</si>
  <si>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</si>
  <si>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</si>
  <si>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</si>
  <si>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</si>
  <si>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</si>
  <si>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</si>
  <si>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</si>
  <si>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</si>
  <si>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</si>
  <si>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</si>
  <si>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</si>
  <si>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</si>
  <si>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</si>
  <si>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</si>
  <si>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</si>
  <si>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</si>
  <si>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</si>
  <si>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</si>
  <si>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</si>
  <si>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</si>
  <si>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</si>
  <si>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</si>
  <si>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</si>
  <si>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</si>
  <si>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</si>
  <si>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</si>
  <si>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</si>
  <si>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</si>
  <si>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</si>
  <si>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</si>
  <si>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</si>
  <si>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</si>
  <si>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</si>
  <si>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</si>
  <si>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</si>
  <si>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</si>
  <si>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</si>
  <si>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</si>
  <si>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</si>
  <si>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</si>
  <si>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</si>
  <si>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</si>
  <si>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</si>
  <si>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</si>
  <si>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</si>
  <si>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</si>
  <si>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</si>
  <si>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</si>
  <si>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</si>
  <si>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</si>
  <si>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</si>
  <si>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</si>
  <si>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</si>
  <si>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</si>
  <si>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</si>
  <si>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</si>
  <si>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</si>
  <si>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</si>
  <si>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</si>
  <si>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</si>
  <si>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</si>
  <si>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</si>
  <si>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</si>
  <si>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</si>
  <si>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</si>
  <si>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</si>
  <si>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</si>
  <si>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</si>
  <si>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</si>
  <si>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</si>
  <si>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</si>
  <si>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</si>
  <si>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</si>
  <si>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</si>
  <si>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</si>
  <si>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</si>
  <si>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</si>
  <si>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</si>
  <si>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</si>
  <si>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</si>
  <si>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</si>
  <si>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</si>
  <si>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</si>
  <si>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</si>
  <si>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</si>
  <si>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</si>
  <si>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</si>
  <si>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</si>
  <si>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</si>
  <si>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</si>
  <si>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</si>
  <si>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</si>
  <si>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</si>
  <si>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</si>
  <si>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</si>
  <si>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</si>
  <si>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</si>
  <si>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</si>
  <si>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</si>
  <si>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</si>
  <si>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</si>
  <si>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</si>
  <si>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</si>
  <si>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</si>
  <si>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</si>
  <si>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</si>
  <si>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</si>
  <si>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</si>
  <si>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</si>
  <si>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</si>
  <si>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</si>
  <si>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</si>
  <si>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</si>
  <si>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</si>
  <si>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</si>
  <si>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</si>
  <si>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</si>
  <si>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</si>
  <si>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</si>
  <si>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</si>
  <si>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</si>
  <si>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</si>
  <si>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</si>
  <si>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</si>
  <si>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</si>
  <si>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</si>
  <si>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</si>
  <si>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</si>
  <si>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</si>
  <si>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</si>
  <si>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</si>
  <si>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</si>
  <si>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</si>
  <si>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</si>
  <si>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</si>
  <si>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</si>
  <si>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</si>
  <si>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</si>
  <si>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</si>
  <si>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</si>
  <si>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</si>
  <si>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</si>
  <si>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</si>
  <si>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</si>
  <si>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</si>
  <si>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</si>
  <si>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</si>
  <si>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</si>
  <si>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</si>
  <si>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</si>
  <si>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</si>
  <si>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</si>
  <si>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</si>
  <si>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</si>
  <si>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</si>
  <si>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</si>
  <si>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</si>
  <si>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</si>
  <si>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</si>
  <si>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</si>
  <si>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</si>
  <si>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</si>
  <si>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</si>
  <si>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</si>
  <si>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</si>
  <si>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</si>
  <si>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</si>
  <si>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</si>
  <si>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</si>
  <si>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</si>
  <si>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</si>
  <si>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</si>
  <si>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</si>
  <si>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</si>
  <si>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</si>
  <si>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</si>
  <si>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</si>
  <si>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</si>
  <si>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</si>
  <si>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</si>
  <si>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</si>
  <si>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</si>
  <si>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</si>
  <si>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</si>
  <si>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</si>
  <si>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</si>
  <si>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</si>
  <si>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</si>
  <si>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</si>
  <si>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</si>
  <si>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</si>
  <si>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</si>
  <si>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</si>
  <si>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</si>
  <si>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</si>
  <si>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</si>
  <si>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</si>
  <si>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</si>
  <si>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</si>
  <si>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</si>
  <si>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</si>
  <si>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</si>
  <si>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</si>
  <si>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</si>
  <si>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</si>
  <si>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</si>
  <si>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</si>
  <si>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</si>
  <si>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</si>
  <si>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</si>
  <si>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</si>
  <si>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</si>
  <si>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</si>
  <si>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</si>
  <si>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</si>
  <si>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</si>
  <si>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</si>
  <si>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</si>
  <si>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</si>
  <si>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</si>
  <si>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</si>
  <si>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</si>
  <si>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</si>
  <si>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</si>
  <si>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</si>
  <si>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</si>
  <si>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</si>
  <si>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</si>
  <si>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</si>
  <si>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</si>
  <si>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</si>
  <si>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</si>
  <si>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</si>
  <si>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</si>
  <si>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</si>
  <si>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</si>
  <si>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</si>
  <si>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</si>
  <si>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</si>
  <si>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</si>
  <si>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</si>
  <si>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</si>
  <si>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</si>
  <si>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</si>
  <si>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</si>
  <si>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</si>
  <si>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</si>
  <si>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</si>
  <si>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</si>
  <si>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</si>
  <si>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</si>
  <si>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</si>
  <si>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</si>
  <si>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</si>
  <si>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</si>
  <si>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</si>
  <si>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</si>
  <si>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</si>
  <si>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</si>
  <si>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</si>
  <si>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</si>
  <si>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</si>
  <si>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</si>
  <si>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</si>
  <si>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</si>
  <si>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</si>
  <si>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</si>
  <si>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</si>
  <si>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</si>
  <si>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</si>
  <si>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</si>
  <si>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</si>
  <si>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</si>
  <si>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</si>
  <si>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</si>
  <si>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</si>
  <si>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</si>
  <si>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</si>
  <si>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</si>
  <si>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</si>
  <si>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</si>
  <si>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</si>
  <si>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</si>
  <si>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</si>
  <si>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</si>
  <si>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</si>
  <si>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</si>
  <si>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</si>
  <si>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</si>
  <si>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</si>
  <si>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</si>
  <si>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</si>
  <si>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</si>
  <si>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</si>
  <si>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</si>
  <si>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</si>
  <si>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</si>
  <si>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</si>
  <si>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</si>
  <si>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</si>
  <si>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</si>
  <si>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</si>
  <si>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</si>
  <si>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</si>
  <si>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</si>
  <si>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</si>
  <si>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</si>
  <si>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</si>
  <si>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</si>
  <si>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</si>
  <si>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</si>
  <si>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</si>
  <si>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</si>
  <si>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</si>
  <si>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</si>
  <si>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</si>
  <si>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</si>
  <si>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</si>
  <si>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</si>
  <si>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</si>
  <si>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</si>
  <si>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</si>
  <si>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</si>
  <si>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</si>
  <si>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</si>
  <si>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</si>
  <si>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</si>
  <si>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</si>
  <si>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</si>
  <si>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</si>
  <si>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</si>
  <si>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</si>
  <si>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</si>
  <si>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</si>
  <si>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</si>
  <si>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</si>
  <si>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</si>
  <si>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</si>
  <si>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</si>
  <si>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</si>
  <si>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</si>
  <si>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</si>
  <si>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</si>
  <si>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</si>
  <si>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</si>
  <si>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</si>
  <si>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</si>
  <si>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</si>
  <si>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</si>
  <si>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</si>
  <si>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</si>
  <si>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</si>
  <si>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</si>
  <si>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</si>
  <si>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</si>
  <si>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</si>
  <si>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</si>
  <si>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</si>
  <si>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</si>
  <si>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</si>
  <si>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</si>
  <si>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</si>
  <si>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</si>
  <si>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</si>
  <si>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</si>
  <si>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</si>
  <si>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</si>
  <si>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</si>
  <si>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</si>
  <si>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</si>
  <si>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</si>
  <si>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</si>
  <si>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</si>
  <si>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</si>
  <si>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</si>
  <si>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</si>
  <si>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</si>
  <si>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</si>
  <si>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</si>
  <si>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</si>
  <si>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</si>
  <si>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</si>
  <si>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</si>
  <si>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</si>
  <si>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</si>
  <si>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</si>
  <si>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</si>
  <si>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</si>
  <si>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</si>
  <si>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</si>
  <si>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</si>
  <si>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</si>
  <si>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</si>
  <si>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</si>
  <si>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</si>
  <si>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</si>
  <si>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</si>
  <si>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</si>
  <si>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</si>
  <si>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</si>
  <si>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</si>
  <si>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</si>
  <si>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</si>
  <si>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</si>
  <si>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</si>
  <si>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</si>
  <si>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</si>
  <si>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</si>
  <si>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</si>
  <si>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</si>
  <si>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</si>
  <si>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</si>
  <si>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</si>
  <si>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</si>
  <si>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</si>
  <si>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</si>
  <si>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</si>
  <si>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</si>
  <si>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</si>
  <si>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</si>
  <si>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</si>
  <si>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</si>
  <si>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</si>
  <si>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</si>
  <si>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</si>
  <si>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</si>
  <si>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</si>
  <si>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</si>
  <si>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</si>
  <si>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</si>
  <si>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</si>
  <si>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</si>
  <si>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</si>
  <si>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</si>
  <si>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</si>
  <si>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</si>
  <si>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</si>
  <si>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</si>
  <si>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</si>
  <si>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</si>
  <si>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</si>
  <si>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</si>
  <si>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</si>
  <si>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</si>
  <si>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</si>
  <si>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</si>
  <si>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</si>
  <si>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</si>
  <si>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</si>
  <si>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</si>
  <si>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</si>
  <si>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</si>
  <si>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</si>
  <si>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</si>
  <si>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</si>
  <si>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</si>
  <si>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</si>
  <si>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</si>
  <si>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</si>
  <si>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</si>
  <si>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</si>
  <si>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</si>
  <si>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</si>
  <si>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</si>
  <si>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</si>
  <si>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</si>
  <si>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</si>
  <si>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</si>
  <si>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</si>
  <si>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</si>
  <si>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</si>
  <si>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</si>
  <si>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</si>
  <si>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</si>
  <si>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</si>
  <si>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</si>
  <si>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</si>
  <si>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</si>
  <si>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</si>
  <si>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</si>
  <si>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</si>
  <si>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</si>
  <si>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</si>
  <si>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</si>
  <si>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</si>
  <si>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</si>
  <si>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</si>
  <si>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</si>
  <si>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</si>
  <si>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</si>
  <si>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</si>
  <si>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</si>
  <si>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</si>
  <si>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</si>
  <si>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</si>
  <si>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</si>
  <si>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</si>
  <si>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</si>
  <si>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</si>
  <si>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</si>
  <si>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</si>
  <si>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</si>
  <si>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</si>
  <si>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</si>
  <si>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</si>
  <si>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</si>
  <si>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</si>
  <si>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</si>
  <si>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</si>
  <si>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</si>
  <si>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</si>
  <si>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</si>
  <si>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</si>
  <si>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</si>
  <si>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</si>
  <si>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</si>
  <si>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</si>
  <si>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</si>
  <si>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</si>
  <si>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</si>
  <si>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</si>
  <si>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</si>
  <si>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</si>
  <si>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</si>
  <si>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</si>
  <si>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</si>
  <si>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</si>
  <si>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</si>
  <si>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</si>
  <si>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</si>
  <si>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</si>
  <si>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</si>
  <si>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</si>
  <si>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</si>
  <si>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</si>
  <si>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</si>
  <si>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</si>
  <si>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</si>
  <si>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</si>
  <si>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</si>
  <si>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</si>
  <si>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</si>
  <si>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</si>
  <si>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</si>
  <si>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</si>
  <si>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</si>
  <si>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</si>
  <si>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</si>
  <si>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</si>
  <si>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</si>
  <si>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</si>
  <si>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</si>
  <si>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</si>
  <si>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</si>
  <si>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</si>
  <si>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</si>
  <si>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</si>
  <si>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</si>
  <si>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</si>
  <si>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</si>
  <si>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</si>
  <si>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</si>
  <si>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</si>
  <si>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</si>
  <si>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</si>
  <si>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</si>
  <si>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</si>
  <si>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</si>
  <si>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</si>
  <si>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</si>
  <si>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</si>
  <si>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</si>
  <si>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</si>
  <si>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</si>
  <si>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</si>
  <si>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</si>
  <si>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</si>
  <si>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</si>
  <si>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</si>
  <si>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</si>
  <si>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</si>
  <si>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</si>
  <si>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</si>
  <si>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</si>
  <si>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</si>
  <si>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</si>
  <si>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</si>
  <si>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</si>
  <si>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</si>
  <si>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</si>
  <si>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</si>
  <si>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</si>
  <si>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</si>
  <si>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</si>
  <si>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</si>
  <si>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</si>
  <si>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</si>
  <si>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</si>
  <si>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</si>
  <si>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</si>
  <si>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</si>
  <si>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</si>
  <si>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</si>
  <si>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</si>
  <si>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</si>
  <si>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</si>
  <si>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</si>
  <si>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</si>
  <si>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</si>
  <si>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</si>
  <si>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</si>
  <si>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</si>
  <si>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</si>
  <si>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</si>
  <si>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</si>
  <si>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</si>
  <si>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</si>
  <si>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</si>
  <si>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</si>
  <si>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</si>
  <si>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</si>
  <si>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</si>
  <si>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</si>
  <si>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</si>
  <si>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</si>
  <si>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</si>
  <si>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</si>
  <si>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</si>
  <si>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</si>
  <si>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</si>
  <si>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</si>
  <si>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</si>
  <si>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</si>
  <si>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</si>
  <si>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</si>
  <si>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</si>
  <si>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</si>
  <si>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</si>
  <si>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</si>
  <si>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</si>
  <si>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</si>
  <si>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</si>
  <si>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</si>
  <si>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</si>
  <si>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</si>
  <si>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</si>
  <si>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</si>
  <si>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</si>
  <si>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</si>
  <si>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</si>
  <si>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</si>
  <si>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</si>
  <si>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</si>
  <si>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</si>
  <si>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</si>
  <si>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</si>
  <si>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</si>
  <si>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</si>
  <si>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</si>
  <si>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</si>
  <si>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</si>
  <si>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</si>
  <si>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</si>
  <si>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</si>
  <si>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</si>
  <si>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</si>
  <si>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</si>
  <si>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</si>
  <si>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</si>
  <si>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</si>
  <si>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</si>
  <si>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</si>
  <si>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</si>
  <si>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</si>
  <si>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</si>
  <si>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</si>
  <si>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</si>
  <si>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</si>
  <si>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</si>
  <si>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</si>
  <si>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</si>
  <si>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</si>
  <si>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</si>
  <si>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</si>
  <si>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</si>
  <si>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</si>
  <si>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</si>
  <si>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</si>
  <si>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</si>
  <si>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</si>
  <si>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</si>
  <si>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</si>
  <si>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</si>
  <si>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</si>
  <si>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</si>
  <si>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</si>
  <si>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</si>
  <si>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</si>
  <si>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</si>
  <si>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</si>
  <si>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</si>
  <si>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</si>
  <si>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</si>
  <si>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</si>
  <si>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</si>
  <si>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</si>
  <si>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</si>
  <si>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</si>
  <si>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</si>
  <si>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</si>
  <si>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</si>
  <si>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</si>
  <si>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</si>
  <si>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</si>
  <si>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</si>
  <si>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</si>
  <si>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</si>
  <si>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</si>
  <si>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</si>
  <si>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</si>
  <si>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</si>
  <si>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</si>
  <si>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</si>
  <si>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</si>
  <si>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</si>
  <si>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</si>
  <si>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</si>
  <si>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</si>
  <si>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</si>
  <si>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</si>
  <si>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</si>
  <si>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</si>
  <si>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</si>
  <si>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</si>
  <si>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</si>
  <si>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</si>
  <si>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</si>
  <si>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</si>
  <si>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</si>
  <si>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</si>
  <si>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</si>
  <si>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</si>
  <si>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</si>
  <si>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</si>
  <si>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</si>
  <si>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</si>
  <si>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</si>
  <si>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</si>
  <si>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</si>
  <si>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</si>
  <si>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</si>
  <si>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</si>
  <si>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</si>
  <si>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</si>
  <si>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</si>
  <si>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</si>
  <si>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</si>
  <si>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</si>
  <si>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</si>
  <si>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</si>
  <si>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</si>
  <si>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</si>
  <si>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</si>
  <si>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</si>
  <si>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</si>
  <si>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</si>
  <si>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</si>
  <si>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</si>
  <si>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</si>
  <si>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</si>
  <si>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</si>
  <si>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</si>
  <si>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</si>
  <si>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</si>
  <si>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</si>
  <si>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</si>
  <si>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</si>
  <si>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</si>
  <si>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</si>
  <si>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</si>
  <si>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</si>
  <si>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</si>
  <si>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</si>
  <si>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</si>
  <si>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</si>
  <si>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</si>
  <si>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</si>
  <si>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</si>
  <si>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</si>
  <si>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</si>
  <si>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</si>
  <si>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</si>
  <si>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</si>
  <si>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</si>
  <si>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</si>
  <si>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</si>
  <si>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</si>
  <si>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</si>
  <si>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</si>
  <si>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</si>
  <si>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</si>
  <si>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</si>
  <si>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</si>
  <si>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</si>
  <si>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</si>
  <si>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</si>
  <si>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</si>
  <si>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</si>
  <si>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</si>
  <si>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</si>
  <si>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</si>
  <si>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</si>
  <si>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</si>
  <si>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</si>
  <si>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</si>
  <si>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</si>
  <si>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</si>
  <si>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</si>
  <si>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</si>
  <si>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</si>
  <si>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</si>
  <si>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</si>
  <si>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</si>
  <si>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</si>
  <si>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</si>
  <si>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</si>
  <si>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</si>
  <si>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</si>
  <si>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</si>
  <si>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</si>
  <si>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</si>
  <si>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</si>
  <si>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</si>
  <si>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</si>
  <si>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</si>
  <si>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</si>
  <si>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</si>
  <si>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</si>
  <si>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</si>
  <si>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</si>
  <si>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</si>
  <si>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</si>
  <si>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</si>
  <si>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</si>
  <si>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</si>
  <si>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</si>
  <si>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</si>
  <si>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</si>
  <si>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</si>
  <si>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</si>
  <si>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</si>
  <si>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</si>
  <si>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</si>
  <si>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</si>
  <si>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</si>
  <si>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</si>
  <si>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</si>
  <si>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</si>
  <si>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</si>
  <si>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</si>
  <si>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</si>
  <si>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</si>
  <si>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</si>
  <si>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</si>
  <si>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</si>
  <si>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</si>
  <si>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</si>
  <si>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</si>
  <si>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</si>
  <si>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</si>
  <si>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</si>
  <si>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</si>
  <si>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</si>
  <si>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</si>
  <si>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</si>
  <si>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</si>
  <si>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</si>
  <si>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</si>
  <si>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</si>
  <si>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</si>
  <si>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</si>
  <si>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</si>
  <si>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</si>
  <si>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</si>
  <si>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</si>
  <si>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</si>
  <si>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</si>
  <si>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</si>
  <si>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</si>
  <si>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</si>
  <si>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</si>
  <si>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</si>
  <si>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</si>
  <si>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</si>
  <si>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</si>
  <si>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</si>
  <si>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</si>
  <si>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</si>
  <si>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</si>
  <si>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</si>
  <si>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</si>
  <si>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</si>
  <si>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</si>
  <si>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</si>
  <si>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</si>
  <si>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</si>
  <si>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</si>
  <si>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</si>
  <si>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</si>
  <si>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</si>
  <si>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</si>
  <si>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</si>
  <si>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</si>
  <si>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</si>
  <si>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</si>
  <si>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</si>
  <si>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</si>
  <si>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</si>
  <si>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</si>
  <si>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</si>
  <si>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</si>
  <si>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</si>
  <si>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</si>
  <si>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</si>
  <si>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</si>
  <si>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</si>
  <si>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</si>
  <si>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</si>
  <si>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</si>
  <si>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</si>
  <si>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</si>
  <si>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</si>
  <si>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</si>
  <si>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</si>
  <si>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</si>
  <si>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</si>
  <si>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</si>
  <si>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</si>
  <si>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</si>
  <si>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</si>
  <si>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</si>
  <si>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</si>
  <si>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</si>
  <si>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</si>
  <si>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</si>
  <si>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</si>
  <si>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</si>
  <si>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</si>
  <si>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</si>
  <si>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</si>
  <si>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</si>
  <si>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</si>
  <si>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</si>
  <si>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</si>
  <si>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</si>
  <si>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</si>
  <si>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</si>
  <si>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</si>
  <si>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</si>
  <si>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</si>
  <si>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</si>
  <si>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</si>
  <si>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</si>
  <si>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</si>
  <si>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</si>
  <si>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</si>
  <si>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</si>
  <si>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</si>
  <si>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</si>
  <si>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</si>
  <si>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</si>
  <si>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</si>
  <si>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</si>
  <si>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</si>
  <si>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</si>
  <si>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</si>
  <si>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</si>
  <si>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</si>
  <si>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</si>
  <si>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</si>
  <si>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</si>
  <si>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</si>
  <si>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</si>
  <si>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</si>
  <si>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</si>
  <si>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</si>
  <si>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</si>
  <si>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</si>
  <si>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</si>
  <si>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</si>
  <si>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</si>
  <si>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</si>
  <si>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</si>
  <si>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</si>
  <si>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</si>
  <si>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</si>
  <si>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</si>
  <si>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</si>
  <si>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</si>
  <si>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</si>
  <si>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</si>
  <si>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</si>
  <si>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</si>
  <si>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</si>
  <si>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</si>
  <si>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</si>
  <si>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</si>
  <si>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</si>
  <si>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</si>
  <si>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</si>
  <si>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</si>
  <si>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</si>
  <si>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</si>
  <si>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</si>
  <si>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</si>
  <si>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</si>
  <si>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</si>
  <si>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</si>
  <si>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</si>
  <si>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</si>
  <si>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</si>
  <si>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</si>
  <si>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</si>
  <si>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</si>
  <si>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</si>
  <si>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</si>
  <si>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</si>
  <si>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</si>
  <si>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</si>
  <si>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</si>
  <si>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</si>
  <si>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</si>
  <si>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</si>
  <si>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</si>
  <si>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</si>
  <si>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</si>
  <si>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</si>
  <si>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</si>
  <si>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</si>
  <si>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</si>
  <si>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</si>
  <si>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</si>
  <si>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</si>
  <si>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</si>
  <si>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</si>
  <si>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</si>
  <si>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</si>
  <si>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</si>
  <si>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</si>
  <si>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</si>
  <si>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</si>
  <si>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</si>
  <si>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</si>
  <si>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</si>
  <si>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</si>
  <si>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</si>
  <si>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</si>
  <si>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</si>
  <si>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</si>
  <si>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</si>
  <si>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</si>
  <si>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</si>
  <si>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</si>
  <si>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</si>
  <si>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</si>
  <si>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</si>
  <si>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</si>
  <si>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</si>
  <si>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</si>
  <si>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</si>
  <si>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</si>
  <si>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</si>
  <si>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</si>
  <si>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</si>
  <si>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</si>
  <si>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</si>
  <si>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</si>
  <si>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</si>
  <si>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</si>
  <si>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</si>
  <si>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</si>
  <si>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</si>
  <si>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</si>
  <si>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</si>
  <si>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</si>
  <si>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</si>
  <si>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</si>
  <si>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</si>
  <si>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</si>
  <si>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</si>
  <si>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</si>
  <si>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</si>
  <si>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</si>
  <si>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</si>
  <si>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</si>
  <si>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</si>
  <si>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</si>
  <si>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</si>
  <si>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</si>
  <si>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</si>
  <si>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</si>
  <si>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</si>
  <si>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</si>
  <si>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</si>
  <si>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</si>
  <si>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</si>
  <si>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</si>
  <si>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</si>
  <si>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</si>
  <si>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</si>
  <si>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</si>
  <si>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</si>
  <si>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</si>
  <si>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</si>
  <si>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</si>
  <si>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</si>
  <si>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</si>
  <si>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</si>
  <si>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</si>
  <si>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</si>
  <si>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</si>
  <si>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</si>
  <si>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</si>
  <si>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</si>
  <si>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</si>
  <si>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</si>
  <si>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</si>
  <si>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</si>
  <si>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</si>
  <si>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</si>
  <si>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</si>
  <si>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</si>
  <si>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</si>
  <si>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</si>
  <si>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</si>
  <si>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</si>
  <si>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</si>
  <si>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</si>
  <si>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</si>
  <si>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</si>
  <si>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</si>
  <si>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</si>
  <si>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</si>
  <si>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</si>
  <si>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</si>
  <si>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</si>
  <si>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</si>
  <si>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</si>
  <si>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</si>
  <si>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</si>
  <si>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</si>
  <si>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</si>
  <si>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</si>
  <si>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</si>
  <si>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</si>
  <si>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</si>
  <si>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</si>
  <si>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</si>
  <si>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</si>
  <si>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</si>
  <si>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</si>
  <si>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</si>
  <si>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</si>
  <si>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</si>
  <si>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</si>
  <si>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</si>
  <si>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</si>
  <si>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</si>
  <si>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</si>
  <si>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</si>
  <si>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</si>
  <si>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</si>
  <si>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</si>
  <si>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</si>
  <si>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</si>
  <si>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</si>
  <si>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</si>
  <si>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</si>
  <si>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</si>
  <si>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</si>
  <si>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</si>
  <si>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</si>
  <si>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</si>
  <si>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</si>
  <si>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</si>
  <si>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</si>
  <si>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</si>
  <si>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</si>
  <si>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</si>
  <si>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</si>
  <si>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</si>
  <si>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</si>
  <si>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</si>
  <si>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</si>
  <si>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</si>
  <si>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</si>
  <si>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</si>
  <si>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</si>
  <si>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</si>
  <si>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</si>
  <si>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</si>
  <si>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</si>
  <si>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</si>
  <si>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</si>
  <si>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</si>
  <si>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</si>
  <si>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</si>
  <si>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</si>
  <si>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</si>
  <si>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</si>
  <si>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</si>
  <si>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</si>
  <si>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</si>
  <si>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</si>
  <si>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</si>
  <si>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</si>
  <si>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</si>
  <si>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</si>
  <si>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</si>
  <si>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</si>
  <si>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</si>
  <si>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</si>
  <si>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</si>
  <si>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</si>
  <si>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</si>
  <si>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</si>
  <si>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</si>
  <si>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</si>
  <si>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</si>
  <si>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</si>
  <si>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</si>
  <si>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</si>
  <si>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</si>
  <si>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</si>
  <si>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</si>
  <si>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</si>
  <si>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</si>
  <si>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</si>
  <si>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</si>
  <si>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</si>
  <si>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</si>
  <si>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</si>
  <si>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</si>
  <si>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</si>
  <si>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</si>
  <si>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</si>
  <si>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</si>
  <si>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</si>
  <si>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</si>
  <si>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</si>
  <si>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</si>
  <si>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</si>
  <si>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</si>
  <si>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</si>
  <si>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</si>
  <si>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</si>
  <si>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</si>
  <si>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</si>
  <si>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</si>
  <si>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</si>
  <si>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</si>
  <si>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</si>
  <si>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</si>
  <si>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</si>
  <si>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</si>
  <si>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</si>
  <si>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</si>
  <si>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</si>
  <si>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</si>
  <si>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</si>
  <si>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</si>
  <si>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</si>
  <si>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</si>
  <si>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</si>
  <si>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</si>
  <si>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</si>
  <si>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</si>
  <si>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</si>
  <si>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</si>
  <si>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</si>
  <si>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</si>
  <si>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</si>
  <si>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</si>
  <si>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</si>
  <si>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</si>
  <si>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</si>
  <si>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</si>
  <si>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</si>
  <si>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</si>
  <si>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</si>
  <si>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</si>
  <si>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</si>
  <si>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</si>
  <si>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</si>
  <si>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</si>
  <si>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</si>
  <si>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</si>
  <si>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</si>
  <si>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</si>
  <si>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</si>
  <si>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</si>
  <si>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</si>
  <si>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</si>
  <si>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</si>
  <si>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</si>
  <si>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</si>
  <si>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</si>
  <si>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</si>
  <si>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</si>
  <si>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</si>
  <si>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</si>
  <si>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</si>
  <si>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</si>
  <si>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</si>
  <si>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</si>
  <si>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</si>
  <si>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</si>
  <si>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</si>
  <si>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</si>
  <si>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</si>
  <si>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</si>
  <si>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</si>
  <si>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</si>
  <si>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</si>
  <si>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</si>
  <si>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</si>
  <si>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</si>
  <si>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</si>
  <si>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</si>
  <si>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</si>
  <si>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</si>
  <si>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</si>
  <si>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</si>
  <si>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</si>
  <si>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</si>
  <si>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</si>
  <si>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</si>
  <si>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</si>
  <si>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</si>
  <si>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</si>
  <si>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</si>
  <si>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</si>
  <si>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</si>
  <si>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</si>
  <si>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</si>
  <si>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</si>
  <si>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</si>
  <si>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</si>
  <si>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</si>
  <si>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</si>
  <si>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</si>
  <si>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</si>
  <si>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</si>
  <si>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</si>
  <si>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</si>
  <si>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</si>
  <si>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</si>
  <si>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</si>
  <si>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</si>
  <si>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</si>
  <si>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</si>
  <si>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</si>
  <si>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</si>
  <si>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</si>
  <si>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</si>
  <si>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</si>
  <si>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</si>
  <si>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</si>
  <si>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</si>
  <si>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</si>
  <si>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</si>
  <si>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</si>
  <si>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</si>
  <si>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</si>
  <si>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</si>
  <si>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</si>
  <si>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</si>
  <si>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</si>
  <si>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</si>
  <si>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</si>
  <si>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</si>
  <si>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</si>
  <si>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</si>
  <si>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</si>
  <si>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</si>
  <si>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</si>
  <si>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</si>
  <si>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</si>
  <si>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</si>
  <si>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</si>
  <si>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</si>
  <si>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</si>
  <si>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</si>
  <si>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</si>
  <si>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</si>
  <si>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</si>
  <si>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</si>
  <si>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</si>
  <si>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</si>
  <si>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</si>
  <si>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</si>
  <si>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</si>
  <si>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</si>
  <si>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</si>
  <si>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</si>
  <si>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</si>
  <si>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</si>
  <si>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</si>
  <si>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</si>
  <si>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</si>
  <si>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</si>
  <si>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</si>
  <si>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</si>
  <si>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</si>
  <si>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</si>
  <si>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</si>
  <si>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</si>
  <si>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</si>
  <si>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</si>
  <si>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</si>
  <si>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</si>
  <si>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</si>
  <si>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</si>
  <si>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</si>
  <si>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</si>
  <si>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</si>
  <si>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</si>
  <si>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</si>
  <si>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</si>
  <si>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</si>
  <si>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</si>
  <si>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</si>
  <si>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</si>
  <si>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</si>
  <si>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</si>
  <si>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</si>
  <si>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</si>
  <si>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</si>
  <si>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</si>
  <si>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</si>
  <si>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</si>
  <si>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</si>
  <si>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</si>
  <si>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</si>
  <si>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</si>
  <si>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</si>
  <si>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</si>
  <si>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</si>
  <si>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</si>
  <si>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</si>
  <si>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</si>
  <si>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</si>
  <si>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</si>
  <si>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</si>
  <si>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</si>
  <si>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</si>
  <si>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</si>
  <si>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</si>
  <si>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</si>
  <si>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</si>
  <si>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</si>
  <si>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</si>
  <si>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</si>
  <si>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</si>
  <si>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</si>
  <si>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</si>
  <si>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</si>
  <si>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</si>
  <si>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</si>
  <si>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</si>
  <si>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</si>
  <si>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</si>
  <si>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</si>
  <si>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</si>
  <si>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</si>
  <si>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</si>
  <si>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</si>
  <si>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</si>
  <si>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</si>
  <si>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</si>
  <si>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</si>
  <si>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</si>
  <si>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</si>
  <si>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</si>
  <si>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</si>
  <si>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</si>
  <si>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</si>
  <si>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</si>
  <si>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</si>
  <si>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</si>
  <si>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</si>
  <si>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</si>
  <si>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</si>
  <si>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</si>
  <si>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</si>
  <si>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</si>
  <si>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</si>
  <si>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</si>
  <si>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</si>
  <si>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</si>
  <si>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</si>
  <si>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</si>
  <si>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</si>
  <si>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</si>
  <si>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</si>
  <si>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</si>
  <si>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</si>
  <si>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</si>
  <si>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</si>
  <si>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</si>
  <si>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</si>
  <si>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</si>
  <si>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</si>
  <si>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</si>
  <si>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</si>
  <si>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</si>
  <si>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</si>
  <si>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</si>
  <si>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</si>
  <si>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</si>
  <si>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</si>
  <si>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</si>
  <si>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</si>
  <si>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</si>
  <si>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</si>
  <si>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</si>
  <si>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</si>
  <si>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</si>
  <si>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</si>
  <si>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</si>
  <si>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</si>
  <si>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</si>
  <si>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</si>
  <si>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</si>
  <si>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</si>
  <si>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</si>
  <si>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</si>
  <si>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</si>
  <si>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</si>
  <si>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</si>
  <si>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</si>
  <si>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</si>
  <si>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</si>
  <si>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</si>
  <si>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</si>
  <si>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</si>
  <si>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</si>
  <si>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</si>
  <si>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</si>
  <si>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</si>
  <si>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</si>
  <si>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</si>
  <si>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</si>
  <si>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</si>
  <si>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</si>
  <si>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</si>
  <si>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</si>
  <si>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</si>
  <si>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</si>
  <si>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</si>
  <si>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</si>
  <si>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</si>
  <si>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</si>
  <si>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</si>
  <si>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</si>
  <si>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</si>
  <si>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</si>
  <si>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</si>
  <si>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</si>
  <si>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</si>
  <si>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</si>
  <si>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</si>
  <si>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</si>
  <si>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</si>
  <si>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</si>
  <si>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</si>
  <si>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</si>
  <si>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</si>
  <si>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</si>
  <si>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</si>
  <si>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</si>
  <si>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</si>
  <si>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</si>
  <si>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</si>
  <si>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</si>
  <si>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</si>
  <si>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</si>
  <si>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</si>
  <si>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</si>
  <si>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</si>
  <si>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</si>
  <si>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</si>
  <si>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</si>
  <si>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</si>
  <si>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</si>
  <si>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</si>
  <si>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</si>
  <si>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</si>
  <si>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</si>
  <si>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</si>
  <si>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</si>
  <si>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</si>
  <si>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</si>
  <si>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</si>
  <si>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</si>
  <si>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</si>
  <si>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</si>
  <si>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</si>
  <si>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</si>
  <si>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</si>
  <si>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</si>
  <si>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</si>
  <si>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</si>
  <si>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</si>
  <si>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</si>
  <si>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</si>
  <si>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</si>
  <si>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</si>
  <si>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</si>
  <si>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</si>
  <si>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</si>
  <si>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</si>
  <si>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</si>
  <si>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</si>
  <si>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</si>
  <si>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</si>
  <si>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</si>
  <si>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</si>
  <si>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</si>
  <si>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</si>
  <si>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</si>
  <si>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</si>
  <si>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</si>
  <si>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</si>
  <si>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</si>
  <si>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</si>
  <si>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</si>
  <si>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</si>
  <si>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</si>
  <si>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</si>
  <si>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</si>
  <si>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</si>
  <si>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</si>
  <si>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</si>
  <si>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</si>
  <si>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</si>
  <si>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</si>
  <si>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</si>
  <si>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</si>
  <si>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</si>
  <si>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</si>
  <si>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</si>
  <si>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</si>
  <si>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</si>
  <si>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</si>
  <si>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</si>
  <si>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</si>
  <si>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</si>
  <si>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</si>
  <si>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</si>
  <si>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</si>
  <si>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</si>
  <si>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</si>
  <si>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</si>
  <si>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</si>
  <si>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</si>
  <si>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</si>
  <si>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</si>
  <si>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</si>
  <si>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</si>
  <si>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</si>
  <si>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</si>
  <si>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</si>
  <si>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</si>
  <si>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</si>
  <si>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</si>
  <si>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</si>
  <si>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</si>
  <si>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</si>
  <si>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</si>
  <si>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</si>
  <si>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</si>
  <si>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</si>
  <si>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</si>
  <si>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</si>
  <si>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</si>
  <si>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</si>
  <si>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</si>
  <si>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</si>
  <si>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</si>
  <si>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</si>
  <si>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</si>
  <si>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</si>
  <si>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</si>
  <si>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</si>
  <si>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</si>
  <si>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</si>
  <si>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</si>
  <si>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</si>
  <si>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</si>
  <si>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</si>
  <si>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</si>
  <si>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</si>
  <si>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</si>
  <si>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</si>
  <si>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</si>
  <si>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</si>
  <si>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</si>
  <si>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</si>
  <si>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</si>
  <si>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</si>
  <si>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</si>
  <si>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</si>
  <si>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</si>
  <si>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</si>
  <si>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</si>
  <si>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</si>
  <si>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</si>
  <si>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</si>
  <si>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</si>
  <si>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</si>
  <si>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</si>
  <si>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</si>
  <si>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</si>
  <si>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</si>
  <si>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</si>
  <si>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</si>
  <si>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</si>
  <si>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</si>
  <si>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</si>
  <si>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</si>
  <si>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</si>
  <si>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</si>
  <si>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</si>
  <si>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</si>
  <si>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</si>
  <si>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</si>
  <si>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</si>
  <si>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</si>
  <si>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</si>
  <si>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</si>
  <si>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</si>
  <si>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</si>
  <si>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</si>
  <si>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</si>
  <si>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</si>
  <si>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</si>
  <si>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</si>
  <si>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</si>
  <si>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</si>
  <si>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</si>
  <si>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</si>
  <si>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</si>
  <si>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</si>
  <si>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</si>
  <si>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</si>
  <si>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</si>
  <si>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</si>
  <si>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</si>
  <si>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</si>
  <si>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</si>
  <si>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</si>
  <si>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</si>
  <si>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</si>
  <si>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</si>
  <si>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</si>
  <si>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</si>
  <si>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</si>
  <si>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</si>
  <si>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</si>
  <si>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</si>
  <si>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</si>
  <si>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</si>
  <si>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</si>
  <si>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</si>
  <si>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</si>
  <si>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</si>
  <si>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</si>
  <si>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</si>
  <si>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</si>
  <si>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</si>
  <si>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</si>
  <si>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</si>
  <si>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</si>
  <si>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</si>
  <si>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</si>
  <si>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</si>
  <si>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</si>
  <si>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</si>
  <si>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</si>
  <si>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</si>
  <si>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</si>
  <si>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</si>
  <si>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</si>
  <si>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</si>
  <si>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</si>
  <si>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</si>
  <si>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</si>
  <si>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</si>
  <si>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</si>
  <si>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</si>
  <si>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</si>
  <si>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</si>
  <si>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</si>
  <si>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</si>
  <si>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</si>
  <si>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</si>
  <si>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</si>
  <si>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</si>
  <si>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</si>
  <si>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</si>
  <si>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</si>
  <si>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</si>
  <si>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</si>
  <si>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</si>
  <si>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</si>
  <si>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</si>
  <si>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</si>
  <si>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</si>
  <si>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</si>
  <si>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</si>
  <si>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</si>
  <si>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</si>
  <si>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</si>
  <si>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</si>
  <si>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</si>
  <si>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</si>
  <si>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</si>
  <si>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</si>
  <si>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</si>
  <si>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</si>
  <si>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</si>
  <si>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</si>
  <si>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</si>
  <si>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</si>
  <si>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</si>
  <si>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</si>
  <si>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</si>
  <si>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</si>
  <si>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</si>
  <si>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</si>
  <si>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</si>
  <si>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</si>
  <si>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</si>
  <si>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</si>
  <si>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</si>
  <si>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</si>
  <si>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</si>
  <si>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</si>
  <si>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</si>
  <si>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</si>
  <si>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</si>
  <si>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</si>
  <si>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</si>
  <si>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</si>
  <si>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</si>
  <si>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</si>
  <si>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</si>
  <si>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</si>
  <si>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</si>
  <si>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</si>
  <si>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</si>
  <si>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</si>
  <si>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</si>
  <si>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</si>
  <si>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</si>
  <si>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</si>
  <si>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</si>
  <si>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</si>
  <si>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</si>
  <si>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</si>
  <si>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</si>
  <si>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</si>
  <si>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</si>
  <si>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</si>
  <si>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</si>
  <si>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</si>
  <si>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</si>
  <si>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</si>
  <si>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</si>
  <si>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</si>
  <si>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</si>
  <si>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</si>
  <si>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</si>
  <si>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</si>
  <si>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</si>
  <si>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</si>
  <si>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</si>
  <si>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</si>
  <si>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</si>
  <si>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</si>
  <si>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</si>
  <si>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</si>
  <si>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</si>
  <si>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</si>
  <si>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</si>
  <si>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</si>
  <si>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</si>
  <si>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</si>
  <si>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</si>
  <si>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</si>
  <si>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</si>
  <si>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</si>
  <si>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</si>
  <si>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</si>
  <si>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</si>
  <si>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</si>
  <si>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</si>
  <si>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</si>
  <si>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</si>
  <si>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</si>
  <si>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</si>
  <si>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</si>
  <si>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</si>
  <si>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</si>
  <si>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</si>
  <si>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</si>
  <si>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</si>
  <si>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</si>
  <si>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</si>
  <si>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</si>
  <si>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</si>
  <si>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</si>
  <si>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</si>
  <si>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</si>
  <si>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</si>
  <si>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</si>
  <si>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</si>
  <si>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</si>
  <si>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</si>
  <si>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</si>
  <si>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</si>
  <si>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</si>
  <si>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</si>
  <si>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</si>
  <si>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</si>
  <si>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</si>
  <si>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</si>
  <si>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</si>
  <si>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</si>
  <si>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</si>
  <si>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</si>
  <si>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</si>
  <si>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</si>
  <si>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</si>
  <si>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</si>
  <si>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</si>
  <si>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</si>
  <si>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</si>
  <si>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</si>
  <si>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</si>
  <si>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</si>
  <si>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</si>
  <si>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</si>
  <si>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</si>
  <si>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</si>
  <si>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</si>
  <si>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</si>
  <si>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</si>
  <si>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</si>
  <si>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</si>
  <si>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</si>
  <si>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</si>
  <si>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</si>
  <si>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</si>
  <si>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</si>
  <si>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</si>
  <si>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</si>
  <si>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</si>
  <si>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</si>
  <si>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</si>
  <si>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</si>
  <si>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</si>
  <si>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</si>
  <si>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</si>
  <si>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</si>
  <si>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</si>
  <si>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</si>
  <si>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</si>
  <si>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</si>
  <si>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</si>
  <si>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</si>
  <si>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</si>
  <si>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</si>
  <si>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</si>
  <si>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</si>
  <si>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</si>
  <si>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</si>
  <si>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</si>
  <si>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</si>
  <si>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</si>
  <si>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</si>
  <si>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</si>
  <si>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</si>
  <si>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</si>
  <si>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</si>
  <si>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</si>
  <si>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</si>
  <si>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</si>
  <si>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</si>
  <si>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</si>
  <si>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</si>
  <si>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</si>
  <si>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</si>
  <si>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</si>
  <si>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</si>
  <si>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</si>
  <si>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</si>
  <si>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</si>
  <si>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</si>
  <si>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</si>
  <si>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</si>
  <si>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</si>
  <si>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</si>
  <si>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</si>
  <si>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</si>
  <si>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</si>
  <si>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</si>
  <si>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</si>
  <si>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</si>
  <si>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</si>
  <si>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</si>
  <si>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</si>
  <si>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</si>
  <si>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</si>
  <si>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</si>
  <si>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</si>
  <si>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</si>
  <si>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</si>
  <si>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</si>
  <si>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</si>
  <si>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</si>
  <si>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</si>
  <si>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</si>
  <si>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</si>
  <si>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</si>
  <si>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</si>
  <si>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</si>
  <si>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</si>
  <si>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</si>
  <si>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</si>
  <si>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</si>
  <si>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</si>
  <si>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</si>
  <si>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</si>
  <si>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</si>
  <si>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</si>
  <si>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</si>
  <si>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</si>
  <si>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</si>
  <si>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</si>
  <si>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</si>
  <si>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</si>
  <si>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</si>
  <si>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</si>
  <si>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</si>
  <si>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</si>
  <si>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</si>
  <si>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</si>
  <si>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</si>
  <si>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</si>
  <si>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</si>
  <si>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</si>
  <si>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</si>
  <si>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</si>
  <si>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</si>
  <si>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</si>
  <si>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</si>
  <si>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</si>
  <si>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</si>
  <si>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</si>
  <si>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</si>
  <si>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</si>
  <si>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</si>
  <si>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</si>
  <si>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</si>
  <si>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</si>
  <si>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</si>
  <si>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</si>
  <si>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</si>
  <si>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</si>
  <si>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</si>
  <si>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</si>
  <si>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</si>
  <si>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</si>
  <si>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</si>
  <si>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</si>
  <si>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</si>
  <si>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</si>
  <si>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</si>
  <si>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</si>
  <si>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</si>
  <si>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</si>
  <si>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</si>
  <si>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</si>
  <si>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</si>
  <si>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</si>
  <si>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</si>
  <si>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</si>
  <si>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</si>
  <si>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</si>
  <si>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</si>
  <si>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</si>
  <si>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</si>
  <si>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</si>
  <si>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</si>
  <si>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</si>
  <si>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</si>
  <si>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</si>
  <si>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</si>
  <si>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</si>
  <si>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</si>
  <si>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</si>
  <si>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</si>
  <si>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</si>
  <si>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</si>
  <si>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</si>
  <si>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</si>
  <si>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</si>
  <si>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</si>
  <si>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</si>
  <si>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</si>
  <si>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</si>
  <si>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</si>
  <si>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</si>
  <si>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</si>
  <si>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</si>
  <si>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</si>
  <si>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</si>
  <si>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</si>
  <si>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</si>
  <si>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</si>
  <si>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</si>
  <si>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</si>
  <si>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</si>
  <si>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</si>
  <si>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</si>
  <si>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</si>
  <si>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</si>
  <si>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</si>
  <si>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</si>
  <si>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</si>
  <si>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</si>
  <si>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</si>
  <si>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</si>
  <si>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</si>
  <si>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</si>
  <si>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</si>
  <si>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</si>
  <si>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</si>
  <si>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</si>
  <si>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</si>
  <si>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</si>
  <si>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</si>
  <si>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</si>
  <si>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</si>
  <si>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</si>
  <si>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</si>
  <si>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</si>
  <si>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</si>
  <si>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</si>
  <si>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</si>
  <si>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</si>
  <si>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</si>
  <si>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</si>
  <si>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</si>
  <si>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</si>
  <si>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</si>
  <si>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</si>
  <si>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</si>
  <si>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</si>
  <si>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</si>
  <si>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</si>
  <si>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</si>
  <si>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</si>
  <si>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</si>
  <si>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</si>
  <si>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</si>
  <si>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</si>
  <si>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</si>
  <si>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</si>
  <si>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</si>
  <si>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</si>
  <si>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</si>
  <si>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</si>
  <si>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</si>
  <si>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</si>
  <si>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</si>
  <si>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</si>
  <si>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</si>
  <si>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</si>
  <si>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</si>
  <si>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</si>
  <si>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</si>
  <si>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</si>
  <si>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</si>
  <si>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</si>
  <si>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</si>
  <si>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</si>
  <si>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</si>
  <si>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</si>
  <si>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</si>
  <si>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</si>
  <si>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</si>
  <si>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</si>
  <si>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</si>
  <si>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</si>
  <si>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</si>
  <si>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</si>
  <si>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</si>
  <si>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</si>
  <si>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</si>
  <si>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</si>
  <si>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</si>
  <si>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</si>
  <si>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</si>
  <si>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</si>
  <si>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</si>
  <si>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</si>
  <si>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</si>
  <si>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</si>
  <si>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</si>
  <si>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</si>
  <si>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</si>
  <si>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</si>
  <si>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</si>
  <si>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</si>
  <si>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</si>
  <si>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</si>
  <si>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</si>
  <si>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</si>
  <si>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</si>
  <si>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</si>
  <si>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</si>
  <si>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</si>
  <si>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</si>
  <si>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</si>
  <si>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</si>
  <si>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</si>
  <si>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</si>
  <si>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</si>
  <si>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</si>
  <si>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</si>
  <si>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</si>
  <si>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</si>
  <si>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</si>
  <si>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</si>
  <si>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</si>
  <si>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</si>
  <si>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</si>
  <si>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</si>
  <si>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</si>
  <si>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</si>
  <si>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</si>
  <si>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</si>
  <si>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</si>
  <si>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</si>
  <si>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</si>
  <si>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</si>
  <si>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</si>
  <si>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</si>
  <si>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</si>
  <si>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</si>
  <si>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</si>
  <si>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</si>
  <si>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</si>
  <si>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</si>
  <si>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</si>
  <si>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</si>
  <si>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</si>
  <si>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</si>
  <si>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</si>
  <si>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</si>
  <si>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</si>
  <si>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</si>
  <si>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</si>
  <si>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</si>
  <si>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</si>
  <si>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</si>
  <si>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</si>
  <si>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</si>
  <si>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</si>
  <si>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</si>
  <si>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</si>
  <si>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</si>
  <si>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</si>
  <si>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</si>
  <si>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</si>
  <si>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</si>
  <si>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</si>
  <si>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</si>
  <si>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</si>
  <si>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</si>
  <si>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</si>
  <si>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</si>
  <si>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</si>
  <si>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</si>
  <si>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</si>
  <si>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</si>
  <si>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</si>
  <si>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</si>
  <si>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</si>
  <si>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</si>
  <si>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</si>
  <si>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</si>
  <si>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</si>
  <si>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</si>
  <si>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</si>
  <si>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</si>
  <si>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</si>
  <si>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</si>
  <si>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</si>
  <si>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</si>
  <si>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</si>
  <si>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</si>
  <si>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</si>
  <si>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</si>
  <si>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</si>
  <si>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</si>
  <si>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</si>
  <si>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</si>
  <si>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</si>
  <si>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</si>
  <si>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</si>
  <si>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</si>
  <si>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</si>
  <si>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</si>
  <si>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</si>
  <si>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</si>
  <si>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</si>
  <si>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</si>
  <si>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</si>
  <si>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</si>
  <si>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</si>
  <si>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</si>
  <si>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</si>
  <si>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</si>
  <si>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</si>
  <si>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</si>
  <si>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</si>
  <si>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</si>
  <si>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</si>
  <si>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</si>
  <si>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</si>
  <si>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</si>
  <si>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</si>
  <si>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</si>
  <si>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</si>
  <si>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</si>
  <si>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</si>
  <si>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</si>
  <si>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</si>
  <si>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</si>
  <si>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</si>
  <si>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</si>
  <si>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</si>
  <si>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</si>
  <si>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</si>
  <si>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</si>
  <si>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</si>
  <si>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</si>
  <si>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</si>
  <si>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</si>
  <si>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</si>
  <si>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</si>
  <si>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</si>
  <si>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</si>
  <si>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</si>
  <si>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</si>
  <si>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</si>
  <si>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</si>
  <si>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</si>
  <si>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</si>
  <si>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</si>
  <si>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</si>
  <si>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</si>
  <si>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</si>
  <si>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</si>
  <si>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</si>
  <si>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</si>
  <si>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</si>
  <si>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</si>
  <si>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</si>
  <si>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</si>
  <si>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</si>
  <si>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</si>
  <si>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</si>
  <si>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</si>
  <si>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</si>
  <si>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</si>
  <si>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</si>
  <si>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</si>
  <si>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</si>
  <si>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</si>
  <si>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</si>
  <si>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</si>
  <si>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</si>
  <si>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</si>
  <si>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</si>
  <si>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</si>
  <si>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</si>
  <si>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</si>
  <si>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</si>
  <si>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</si>
  <si>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</si>
  <si>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</si>
  <si>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</si>
  <si>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</si>
  <si>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</si>
  <si>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</si>
  <si>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</si>
  <si>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</si>
  <si>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</si>
  <si>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</si>
  <si>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</si>
  <si>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</si>
  <si>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</si>
  <si>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</si>
  <si>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</si>
  <si>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</si>
  <si>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</si>
  <si>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</si>
  <si>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</si>
  <si>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</si>
  <si>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</si>
  <si>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</si>
  <si>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</si>
  <si>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</si>
  <si>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</si>
  <si>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</si>
  <si>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</si>
  <si>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</si>
  <si>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</si>
  <si>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</si>
  <si>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</si>
  <si>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</si>
  <si>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</si>
  <si>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</si>
  <si>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</si>
  <si>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</si>
  <si>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</si>
  <si>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</si>
  <si>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</si>
  <si>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</si>
  <si>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</si>
  <si>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</si>
  <si>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</si>
  <si>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</si>
  <si>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</si>
  <si>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</si>
  <si>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</si>
  <si>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</si>
  <si>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</si>
  <si>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</si>
  <si>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</si>
  <si>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</si>
  <si>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</si>
  <si>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</si>
  <si>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</si>
  <si>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</si>
  <si>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</si>
  <si>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</si>
  <si>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</si>
  <si>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</si>
  <si>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</si>
  <si>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</si>
  <si>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</si>
  <si>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</si>
  <si>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</si>
  <si>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</si>
  <si>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</si>
  <si>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</si>
  <si>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</si>
  <si>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</si>
  <si>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</si>
  <si>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</si>
  <si>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</si>
  <si>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</si>
  <si>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</si>
  <si>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</si>
  <si>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</si>
  <si>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</si>
  <si>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</si>
  <si>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</si>
  <si>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</si>
  <si>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</si>
  <si>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</si>
  <si>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</si>
  <si>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</si>
  <si>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</si>
  <si>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</si>
  <si>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</si>
  <si>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</si>
  <si>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</si>
  <si>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</si>
  <si>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</si>
  <si>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</si>
  <si>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</si>
  <si>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</si>
  <si>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</si>
  <si>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</si>
  <si>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</si>
  <si>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</si>
  <si>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</si>
  <si>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</si>
  <si>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</si>
  <si>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</si>
  <si>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</si>
  <si>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</si>
  <si>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</si>
  <si>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</si>
  <si>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</si>
  <si>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</si>
  <si>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</si>
  <si>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</si>
  <si>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</si>
  <si>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</si>
  <si>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</si>
  <si>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</si>
  <si>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</si>
  <si>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</si>
  <si>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</si>
  <si>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</si>
  <si>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</si>
  <si>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</si>
  <si>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</si>
  <si>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</si>
  <si>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</si>
  <si>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</si>
  <si>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</si>
  <si>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</si>
  <si>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</si>
  <si>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</si>
  <si>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</si>
  <si>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</si>
  <si>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</si>
  <si>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</si>
  <si>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</si>
  <si>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</si>
  <si>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</si>
  <si>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</si>
  <si>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</si>
  <si>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</si>
  <si>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</si>
  <si>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</si>
  <si>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</si>
  <si>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</si>
  <si>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</si>
  <si>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</si>
  <si>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</si>
  <si>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</si>
  <si>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</si>
  <si>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</si>
  <si>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</si>
  <si>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</si>
  <si>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</si>
  <si>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</si>
  <si>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</si>
  <si>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</si>
  <si>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</si>
  <si>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</si>
  <si>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</si>
  <si>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</si>
  <si>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</si>
  <si>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</si>
  <si>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</si>
  <si>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</si>
  <si>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</si>
  <si>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</si>
  <si>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</si>
  <si>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</si>
  <si>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</si>
  <si>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</si>
  <si>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</si>
  <si>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</si>
  <si>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</si>
  <si>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</si>
  <si>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</si>
  <si>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</si>
  <si>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</si>
  <si>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</si>
  <si>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</si>
  <si>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</si>
  <si>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</si>
  <si>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</si>
  <si>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</si>
  <si>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</si>
  <si>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</si>
  <si>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</si>
  <si>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</si>
  <si>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</si>
  <si>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</si>
  <si>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</si>
  <si>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</si>
  <si>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</si>
  <si>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</si>
  <si>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</si>
  <si>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</si>
  <si>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</si>
  <si>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</si>
  <si>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</si>
  <si>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</si>
  <si>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</si>
  <si>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</si>
  <si>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</si>
  <si>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</si>
  <si>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</si>
  <si>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</si>
  <si>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</si>
  <si>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</si>
  <si>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</si>
  <si>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</si>
  <si>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</si>
  <si>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</si>
  <si>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</si>
  <si>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</si>
  <si>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</si>
  <si>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</si>
  <si>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</si>
  <si>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</si>
  <si>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</si>
  <si>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</si>
  <si>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</si>
  <si>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</si>
  <si>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</si>
  <si>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</si>
  <si>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</si>
  <si>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</si>
  <si>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</si>
  <si>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</si>
  <si>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</si>
  <si>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</si>
  <si>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</si>
  <si>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</si>
  <si>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</si>
  <si>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</si>
  <si>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</si>
  <si>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</si>
  <si>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</si>
  <si>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</si>
  <si>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</si>
  <si>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</si>
  <si>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</si>
  <si>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</si>
  <si>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</si>
  <si>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</si>
  <si>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</si>
  <si>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</si>
  <si>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</si>
  <si>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</si>
  <si>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</si>
  <si>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</si>
  <si>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</si>
  <si>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</si>
  <si>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</si>
  <si>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</si>
  <si>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</si>
  <si>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</si>
  <si>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</si>
  <si>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</si>
  <si>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</si>
  <si>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</si>
  <si>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</si>
  <si>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</si>
  <si>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</si>
  <si>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</si>
  <si>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</si>
  <si>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</si>
  <si>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</si>
  <si>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</si>
  <si>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</si>
  <si>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</si>
  <si>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</si>
  <si>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</si>
  <si>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</si>
  <si>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</si>
  <si>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</si>
  <si>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</si>
  <si>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</si>
  <si>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</si>
  <si>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</si>
  <si>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</si>
  <si>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</si>
  <si>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</si>
  <si>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</si>
  <si>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</si>
  <si>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</si>
  <si>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</si>
  <si>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</si>
  <si>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</si>
  <si>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</si>
  <si>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</si>
  <si>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</si>
  <si>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</si>
  <si>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</si>
  <si>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</si>
  <si>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</si>
  <si>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</si>
  <si>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</si>
  <si>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</si>
  <si>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</si>
  <si>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</si>
  <si>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</si>
  <si>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</si>
  <si>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</si>
  <si>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</si>
  <si>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</si>
  <si>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</si>
  <si>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</si>
  <si>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</si>
  <si>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</si>
  <si>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</si>
  <si>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</si>
  <si>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</si>
  <si>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</si>
  <si>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</si>
  <si>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</si>
  <si>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</si>
  <si>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</si>
  <si>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</si>
  <si>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</si>
  <si>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</si>
  <si>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</si>
  <si>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</si>
  <si>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</si>
  <si>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</si>
  <si>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</si>
  <si>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</si>
  <si>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</si>
  <si>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</si>
  <si>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</si>
  <si>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</si>
  <si>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</si>
  <si>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</si>
  <si>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</si>
  <si>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</si>
  <si>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</si>
  <si>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</si>
  <si>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</si>
  <si>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</si>
  <si>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</si>
  <si>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</si>
  <si>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</si>
  <si>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</si>
  <si>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</si>
  <si>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</si>
  <si>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</si>
  <si>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</si>
  <si>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</si>
  <si>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</si>
  <si>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</si>
  <si>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</si>
  <si>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</si>
  <si>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</si>
  <si>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</si>
  <si>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</si>
  <si>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</si>
  <si>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</si>
  <si>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</si>
  <si>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</si>
  <si>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</si>
  <si>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</si>
  <si>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</si>
  <si>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</si>
  <si>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</si>
  <si>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</si>
  <si>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</si>
  <si>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</si>
  <si>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</si>
  <si>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</si>
  <si>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</si>
  <si>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</si>
  <si>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</si>
  <si>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</si>
  <si>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</si>
  <si>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</si>
  <si>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</si>
  <si>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</si>
  <si>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</si>
  <si>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</si>
  <si>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</si>
  <si>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</si>
  <si>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</si>
  <si>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</si>
  <si>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</si>
  <si>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</si>
  <si>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</si>
  <si>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</si>
  <si>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</si>
  <si>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</si>
  <si>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</si>
  <si>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</si>
  <si>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</si>
  <si>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</si>
  <si>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</si>
  <si>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</si>
  <si>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</si>
  <si>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</si>
  <si>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</si>
  <si>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</si>
  <si>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</si>
  <si>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</si>
  <si>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</si>
  <si>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</si>
  <si>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</si>
  <si>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</si>
  <si>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</si>
  <si>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</si>
  <si>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</si>
  <si>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</si>
  <si>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</si>
  <si>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</si>
  <si>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</si>
  <si>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</si>
  <si>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</si>
  <si>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</si>
  <si>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</si>
  <si>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</si>
  <si>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</si>
  <si>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</si>
  <si>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</si>
  <si>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</si>
  <si>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</si>
  <si>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</si>
  <si>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</si>
  <si>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</si>
  <si>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</si>
  <si>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</si>
  <si>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</si>
  <si>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</si>
  <si>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</si>
  <si>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</si>
  <si>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</si>
  <si>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</si>
  <si>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</si>
  <si>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</si>
  <si>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</si>
  <si>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</si>
  <si>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</si>
  <si>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</si>
  <si>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</si>
  <si>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</si>
  <si>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</si>
  <si>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</si>
  <si>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</si>
  <si>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</si>
  <si>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</si>
  <si>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</si>
  <si>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</si>
  <si>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</si>
  <si>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</si>
  <si>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</si>
  <si>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</si>
  <si>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</si>
  <si>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</si>
  <si>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</si>
  <si>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</si>
  <si>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</si>
  <si>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</si>
  <si>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</si>
  <si>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</si>
  <si>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</si>
  <si>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</si>
  <si>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</si>
  <si>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</si>
  <si>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</si>
  <si>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</si>
  <si>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</si>
  <si>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</si>
  <si>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</si>
  <si>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</si>
  <si>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</si>
  <si>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</si>
  <si>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</si>
  <si>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</si>
  <si>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</si>
  <si>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</si>
  <si>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</si>
  <si>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</si>
  <si>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</si>
  <si>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</si>
  <si>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</si>
  <si>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</si>
  <si>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</si>
  <si>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</si>
  <si>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</si>
  <si>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</si>
  <si>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</si>
  <si>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</si>
  <si>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</si>
  <si>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</si>
  <si>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</si>
  <si>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</si>
  <si>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</si>
  <si>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</si>
  <si>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</si>
  <si>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</si>
  <si>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</si>
  <si>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</si>
  <si>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</si>
  <si>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</si>
  <si>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</si>
  <si>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</si>
  <si>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</si>
  <si>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</si>
  <si>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</si>
  <si>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</si>
  <si>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</si>
  <si>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</si>
  <si>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</si>
  <si>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</si>
  <si>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</si>
  <si>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</si>
  <si>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</si>
  <si>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</si>
  <si>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</si>
  <si>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</si>
  <si>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</si>
  <si>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</si>
  <si>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</si>
  <si>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</si>
  <si>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</si>
  <si>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</si>
  <si>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</si>
  <si>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</si>
  <si>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</si>
  <si>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</si>
  <si>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</si>
  <si>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</si>
  <si>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</si>
  <si>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</si>
  <si>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</si>
  <si>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</si>
  <si>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</si>
  <si>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</si>
  <si>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</si>
  <si>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</si>
  <si>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</si>
  <si>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</si>
  <si>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</si>
  <si>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</si>
  <si>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</si>
  <si>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</si>
  <si>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</si>
  <si>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</si>
  <si>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</si>
  <si>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</si>
  <si>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</si>
  <si>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</si>
  <si>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</si>
  <si>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</si>
  <si>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</si>
  <si>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</si>
  <si>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</si>
  <si>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</si>
  <si>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</si>
  <si>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</si>
  <si>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</si>
  <si>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</si>
  <si>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</si>
  <si>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</si>
  <si>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</si>
  <si>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</si>
  <si>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</si>
  <si>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</si>
  <si>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</si>
  <si>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</si>
  <si>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</si>
  <si>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</si>
  <si>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</si>
  <si>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</si>
  <si>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</si>
  <si>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</si>
  <si>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</si>
  <si>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</si>
  <si>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</si>
  <si>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</si>
  <si>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</si>
  <si>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</si>
  <si>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</si>
  <si>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</si>
  <si>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</si>
  <si>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</si>
  <si>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</si>
  <si>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</si>
  <si>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</si>
  <si>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</si>
  <si>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</si>
  <si>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</si>
  <si>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</si>
  <si>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</si>
  <si>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</si>
  <si>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</si>
  <si>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</si>
  <si>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</si>
  <si>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</si>
  <si>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</si>
  <si>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</si>
  <si>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</si>
  <si>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</si>
  <si>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</si>
  <si>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</si>
  <si>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</si>
  <si>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</si>
  <si>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</si>
  <si>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</si>
  <si>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</si>
  <si>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</si>
  <si>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</si>
  <si>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</si>
  <si>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</si>
  <si>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</si>
  <si>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</si>
  <si>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</si>
  <si>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</si>
  <si>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</si>
  <si>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</si>
  <si>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</si>
  <si>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</si>
  <si>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</si>
  <si>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</si>
  <si>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</si>
  <si>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</si>
  <si>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</si>
  <si>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</si>
  <si>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</si>
  <si>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</si>
  <si>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</si>
  <si>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</si>
  <si>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</si>
  <si>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</si>
  <si>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</si>
  <si>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</si>
  <si>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</si>
  <si>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</si>
  <si>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</si>
  <si>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</si>
  <si>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</si>
  <si>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</si>
  <si>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</si>
  <si>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</si>
  <si>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</si>
  <si>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</si>
  <si>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</si>
  <si>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</si>
  <si>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</si>
  <si>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</si>
  <si>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</si>
  <si>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</si>
  <si>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</si>
  <si>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</si>
  <si>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</si>
  <si>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</si>
  <si>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</si>
  <si>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</si>
  <si>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</si>
  <si>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</si>
  <si>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</si>
  <si>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</si>
  <si>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</si>
  <si>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</si>
  <si>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</si>
  <si>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</si>
  <si>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</si>
  <si>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</si>
  <si>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</si>
  <si>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</si>
  <si>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</si>
  <si>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</si>
  <si>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</si>
  <si>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</si>
  <si>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</si>
  <si>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</si>
  <si>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</si>
  <si>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</si>
  <si>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</si>
  <si>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</si>
  <si>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</si>
  <si>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</si>
  <si>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</si>
  <si>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</si>
  <si>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</si>
  <si>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</si>
  <si>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</si>
  <si>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</si>
  <si>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</si>
  <si>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</si>
  <si>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</si>
  <si>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</si>
  <si>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</si>
  <si>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</si>
  <si>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</si>
  <si>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</si>
  <si>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</si>
  <si>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</si>
  <si>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</si>
  <si>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</si>
  <si>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</si>
  <si>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</si>
  <si>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</si>
  <si>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</si>
  <si>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</si>
  <si>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</si>
  <si>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</si>
  <si>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</si>
  <si>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</si>
  <si>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</si>
  <si>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</si>
  <si>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</si>
  <si>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</si>
  <si>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</si>
  <si>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</si>
  <si>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</si>
  <si>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</si>
  <si>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</si>
  <si>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</si>
  <si>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</si>
  <si>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</si>
  <si>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</si>
  <si>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</si>
  <si>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</si>
  <si>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</si>
  <si>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</si>
  <si>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</si>
  <si>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</si>
  <si>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</si>
  <si>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</si>
  <si>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</si>
  <si>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</si>
  <si>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</si>
  <si>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</si>
  <si>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</si>
  <si>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</si>
  <si>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</si>
  <si>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</si>
  <si>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</si>
  <si>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</si>
  <si>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</si>
  <si>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</si>
  <si>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</si>
  <si>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</si>
  <si>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</si>
  <si>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</si>
  <si>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</si>
  <si>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</si>
  <si>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</si>
  <si>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</si>
  <si>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</si>
  <si>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</si>
  <si>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</si>
  <si>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</si>
  <si>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</si>
  <si>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</si>
  <si>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</si>
  <si>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</si>
  <si>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</si>
  <si>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</si>
  <si>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</si>
  <si>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</si>
  <si>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</si>
  <si>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</si>
  <si>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</si>
  <si>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</si>
  <si>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</si>
  <si>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</si>
  <si>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</si>
  <si>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</si>
  <si>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</si>
  <si>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</si>
  <si>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</si>
  <si>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</si>
  <si>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</si>
  <si>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</si>
  <si>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</si>
  <si>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</si>
  <si>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</si>
  <si>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</si>
  <si>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</si>
  <si>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</si>
  <si>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</si>
  <si>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</si>
  <si>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</si>
  <si>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</si>
  <si>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</si>
  <si>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</si>
  <si>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</si>
  <si>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</si>
  <si>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</si>
  <si>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</si>
  <si>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</si>
  <si>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</si>
  <si>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</si>
  <si>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</si>
  <si>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</si>
  <si>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</si>
  <si>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</si>
  <si>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</si>
  <si>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</si>
  <si>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</si>
  <si>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</si>
  <si>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</si>
  <si>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</si>
  <si>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</si>
  <si>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</si>
  <si>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</si>
  <si>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</si>
  <si>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</si>
  <si>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</si>
  <si>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</si>
  <si>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</si>
  <si>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</si>
  <si>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</si>
  <si>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</si>
  <si>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</si>
  <si>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</si>
  <si>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</si>
  <si>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</si>
  <si>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</si>
  <si>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</si>
  <si>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</si>
  <si>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</si>
  <si>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</si>
  <si>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</si>
  <si>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</si>
  <si>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</si>
  <si>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</si>
  <si>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</si>
  <si>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</si>
  <si>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</si>
  <si>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</si>
  <si>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</si>
  <si>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</si>
  <si>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</si>
  <si>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</si>
  <si>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</si>
  <si>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</si>
  <si>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</si>
  <si>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</si>
  <si>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</si>
  <si>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</si>
  <si>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</si>
  <si>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</si>
  <si>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</si>
  <si>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</si>
  <si>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</si>
  <si>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</si>
  <si>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</si>
  <si>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</si>
  <si>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</si>
  <si>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</si>
  <si>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</si>
  <si>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</si>
  <si>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</si>
  <si>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</si>
  <si>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</si>
  <si>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</si>
  <si>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</si>
  <si>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</si>
  <si>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</si>
  <si>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</si>
  <si>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</si>
  <si>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</si>
  <si>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</si>
  <si>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</si>
  <si>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</si>
  <si>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</si>
  <si>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</si>
  <si>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</si>
  <si>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</si>
  <si>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</si>
  <si>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</si>
  <si>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</si>
  <si>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</si>
  <si>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</si>
  <si>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</si>
  <si>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</si>
  <si>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</si>
  <si>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</si>
  <si>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</si>
  <si>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</si>
  <si>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</si>
  <si>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</si>
  <si>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</si>
  <si>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</si>
  <si>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</si>
  <si>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</si>
  <si>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</si>
  <si>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</si>
  <si>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</si>
  <si>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</si>
  <si>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</si>
  <si>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</si>
  <si>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</si>
  <si>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</si>
  <si>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</si>
  <si>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</si>
  <si>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</si>
  <si>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</si>
  <si>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</si>
  <si>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</si>
  <si>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</si>
  <si>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</si>
  <si>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</si>
  <si>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</si>
  <si>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</si>
  <si>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</si>
  <si>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</si>
  <si>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</si>
  <si>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</si>
  <si>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</si>
  <si>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</si>
  <si>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</si>
  <si>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</si>
  <si>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</si>
  <si>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</si>
  <si>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</si>
  <si>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</si>
  <si>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</si>
  <si>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</si>
  <si>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</si>
  <si>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</si>
  <si>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</si>
  <si>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</si>
  <si>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</si>
  <si>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</si>
  <si>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</si>
  <si>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</si>
  <si>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</si>
  <si>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</si>
  <si>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</si>
  <si>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</si>
  <si>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</si>
  <si>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</si>
  <si>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</si>
  <si>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</si>
  <si>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</si>
  <si>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</si>
  <si>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</si>
  <si>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</si>
  <si>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</si>
  <si>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</si>
  <si>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</si>
  <si>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</si>
  <si>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</si>
  <si>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</si>
  <si>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</si>
  <si>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</si>
  <si>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</si>
  <si>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</si>
  <si>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</si>
  <si>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</si>
  <si>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</si>
  <si>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</si>
  <si>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</si>
  <si>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</si>
  <si>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</si>
  <si>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</si>
  <si>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</si>
  <si>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</si>
  <si>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</si>
  <si>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</si>
  <si>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</si>
  <si>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</si>
  <si>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</si>
  <si>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</si>
  <si>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</si>
  <si>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</si>
  <si>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</si>
  <si>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</si>
  <si>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</si>
  <si>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</si>
  <si>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</si>
  <si>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</si>
  <si>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</si>
  <si>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</si>
  <si>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</si>
  <si>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</si>
  <si>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</si>
  <si>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</si>
  <si>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</si>
  <si>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</si>
  <si>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</si>
  <si>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</si>
  <si>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</si>
  <si>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</si>
  <si>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</si>
  <si>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</si>
  <si>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</si>
  <si>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</si>
  <si>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</si>
  <si>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</si>
  <si>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</si>
  <si>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</si>
  <si>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</si>
  <si>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</si>
  <si>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</si>
  <si>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</si>
  <si>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</si>
  <si>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</si>
  <si>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</si>
  <si>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</si>
  <si>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</si>
  <si>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</si>
  <si>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</si>
  <si>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</si>
  <si>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</si>
  <si>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</si>
  <si>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</si>
  <si>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</si>
  <si>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</si>
  <si>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</si>
  <si>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</si>
  <si>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</si>
  <si>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</si>
  <si>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</si>
  <si>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</si>
  <si>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</si>
  <si>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</si>
  <si>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</si>
  <si>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</si>
  <si>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</si>
  <si>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</si>
  <si>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</si>
  <si>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</si>
  <si>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</si>
  <si>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</si>
  <si>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</si>
  <si>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</si>
  <si>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</si>
  <si>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</si>
  <si>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</si>
  <si>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</si>
  <si>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</si>
  <si>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</si>
  <si>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</si>
  <si>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</si>
  <si>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</si>
  <si>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</si>
  <si>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</si>
  <si>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</si>
  <si>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</si>
  <si>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</si>
  <si>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</si>
  <si>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</si>
  <si>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</si>
  <si>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</si>
  <si>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</si>
  <si>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</si>
  <si>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</si>
  <si>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</si>
  <si>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</si>
  <si>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</si>
  <si>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</si>
  <si>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</si>
  <si>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</si>
  <si>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</si>
  <si>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</si>
  <si>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</si>
  <si>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</si>
  <si>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</si>
  <si>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</si>
  <si>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</si>
  <si>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</si>
  <si>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</si>
  <si>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</si>
  <si>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</si>
  <si>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</si>
  <si>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</si>
  <si>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</si>
  <si>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</si>
  <si>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</si>
  <si>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</si>
  <si>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</si>
  <si>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</si>
  <si>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</si>
  <si>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</si>
  <si>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</si>
  <si>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</si>
  <si>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</si>
  <si>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</si>
  <si>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</si>
  <si>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</si>
  <si>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</si>
  <si>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</si>
  <si>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</si>
  <si>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</si>
  <si>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</si>
  <si>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</si>
  <si>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</si>
  <si>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</si>
  <si>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</si>
  <si>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</si>
  <si>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</si>
  <si>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</si>
  <si>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</si>
  <si>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</si>
  <si>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</si>
  <si>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</si>
  <si>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</si>
  <si>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</si>
  <si>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</si>
  <si>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</si>
  <si>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</si>
  <si>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</si>
  <si>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</si>
  <si>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</si>
  <si>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</si>
  <si>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</si>
  <si>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</si>
  <si>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</si>
  <si>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</si>
  <si>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</si>
  <si>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</si>
  <si>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</si>
  <si>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</si>
  <si>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</si>
  <si>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</si>
  <si>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</si>
  <si>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</si>
  <si>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</si>
  <si>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</si>
  <si>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</si>
  <si>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</si>
  <si>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</si>
  <si>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</si>
  <si>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</si>
  <si>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</si>
  <si>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</si>
  <si>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</si>
  <si>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</si>
  <si>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</si>
  <si>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</si>
  <si>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</si>
  <si>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</si>
  <si>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</si>
  <si>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</si>
  <si>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</si>
  <si>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</si>
  <si>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</si>
  <si>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</si>
  <si>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</si>
  <si>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</si>
  <si>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</si>
  <si>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</si>
  <si>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</si>
  <si>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</si>
  <si>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</si>
  <si>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</si>
  <si>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</si>
  <si>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</si>
  <si>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</si>
  <si>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</si>
  <si>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</si>
  <si>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</si>
  <si>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</si>
  <si>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</si>
  <si>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</si>
  <si>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</si>
  <si>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</si>
  <si>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</si>
  <si>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</si>
  <si>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</si>
  <si>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</si>
  <si>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</si>
  <si>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</si>
  <si>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</si>
  <si>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</si>
  <si>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</si>
  <si>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</si>
  <si>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</si>
  <si>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</si>
  <si>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</si>
  <si>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</si>
  <si>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</si>
  <si>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</si>
  <si>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</si>
  <si>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</si>
  <si>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</si>
  <si>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</si>
  <si>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</si>
  <si>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</si>
  <si>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</si>
  <si>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</si>
  <si>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</si>
  <si>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</si>
  <si>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</si>
  <si>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</si>
  <si>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</si>
  <si>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</si>
  <si>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</si>
  <si>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</si>
  <si>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</si>
  <si>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</si>
  <si>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</si>
  <si>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</si>
  <si>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</si>
  <si>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</si>
  <si>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</si>
  <si>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</si>
  <si>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</si>
  <si>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</si>
  <si>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</si>
  <si>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</si>
  <si>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</si>
  <si>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</si>
  <si>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</si>
  <si>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</si>
  <si>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</si>
  <si>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</si>
  <si>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</si>
  <si>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</si>
  <si>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</si>
  <si>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</si>
  <si>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</si>
  <si>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</si>
  <si>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</si>
  <si>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</si>
  <si>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</si>
  <si>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</si>
  <si>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</si>
  <si>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</si>
  <si>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</si>
  <si>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</si>
  <si>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</si>
  <si>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</si>
  <si>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</si>
  <si>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</si>
  <si>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</si>
  <si>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</si>
  <si>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</si>
  <si>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</si>
  <si>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</si>
  <si>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</si>
  <si>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</si>
  <si>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</si>
  <si>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</si>
  <si>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</si>
  <si>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</si>
  <si>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</si>
  <si>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</si>
  <si>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</si>
  <si>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</si>
  <si>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</si>
  <si>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</si>
  <si>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</si>
  <si>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</si>
  <si>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</si>
  <si>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</si>
  <si>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</si>
  <si>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</si>
  <si>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</si>
  <si>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</si>
  <si>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</si>
  <si>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</si>
  <si>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</si>
  <si>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</si>
  <si>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</si>
  <si>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</si>
  <si>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</si>
  <si>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</si>
  <si>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</si>
  <si>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</si>
  <si>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</si>
  <si>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</si>
  <si>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</si>
  <si>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</si>
  <si>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</si>
  <si>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</si>
  <si>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</si>
  <si>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</si>
  <si>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</si>
  <si>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</si>
  <si>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</si>
  <si>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</si>
  <si>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</si>
  <si>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</si>
  <si>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</si>
  <si>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</si>
  <si>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</si>
  <si>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</si>
  <si>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</si>
  <si>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</si>
  <si>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</si>
  <si>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</si>
  <si>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</si>
  <si>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</si>
  <si>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</si>
  <si>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</si>
  <si>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</si>
  <si>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</si>
  <si>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</si>
  <si>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</si>
  <si>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</si>
  <si>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</si>
  <si>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</si>
  <si>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</si>
  <si>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</si>
  <si>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</si>
  <si>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</si>
  <si>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</si>
  <si>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</si>
  <si>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</si>
  <si>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</si>
  <si>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</si>
  <si>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</si>
  <si>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</si>
  <si>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</si>
  <si>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</si>
  <si>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</si>
  <si>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</si>
  <si>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</si>
  <si>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</si>
  <si>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</si>
  <si>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</si>
  <si>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</si>
  <si>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</si>
  <si>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</si>
  <si>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</si>
  <si>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</si>
  <si>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</si>
  <si>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</si>
  <si>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</si>
  <si>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</si>
  <si>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</si>
  <si>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</si>
  <si>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</si>
  <si>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</si>
  <si>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</si>
  <si>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</si>
  <si>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</si>
  <si>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</si>
  <si>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</si>
  <si>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</si>
  <si>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</si>
  <si>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</si>
  <si>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</si>
  <si>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</si>
  <si>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</si>
  <si>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</si>
  <si>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</si>
  <si>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</si>
  <si>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</si>
  <si>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</si>
  <si>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</si>
  <si>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</si>
  <si>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</si>
  <si>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</si>
  <si>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</si>
  <si>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</si>
  <si>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</si>
  <si>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</si>
  <si>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</si>
  <si>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</si>
  <si>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</si>
  <si>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</si>
  <si>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</si>
  <si>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</si>
  <si>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</si>
  <si>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</si>
  <si>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</si>
  <si>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</si>
  <si>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</si>
  <si>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</si>
  <si>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</si>
  <si>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</si>
  <si>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</si>
  <si>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</si>
  <si>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</si>
  <si>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</si>
  <si>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</si>
  <si>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</si>
  <si>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</si>
  <si>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</si>
  <si>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</si>
  <si>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</si>
  <si>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</si>
  <si>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</si>
  <si>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</si>
  <si>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</si>
  <si>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</si>
  <si>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</si>
  <si>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</si>
  <si>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</si>
  <si>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</si>
  <si>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</si>
  <si>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</si>
  <si>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</si>
  <si>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</si>
  <si>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</si>
  <si>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</si>
  <si>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</si>
  <si>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</si>
  <si>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</si>
  <si>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</si>
  <si>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</si>
  <si>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</si>
  <si>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</si>
  <si>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</si>
  <si>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</si>
  <si>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</si>
  <si>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</si>
  <si>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</si>
  <si>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</si>
  <si>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</si>
  <si>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</si>
  <si>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</si>
  <si>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</si>
  <si>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</si>
  <si>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</si>
  <si>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</si>
  <si>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</si>
  <si>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</si>
  <si>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</si>
  <si>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</si>
  <si>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</si>
  <si>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</si>
  <si>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</si>
  <si>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</si>
  <si>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</si>
  <si>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</si>
  <si>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</si>
  <si>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</si>
  <si>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</si>
  <si>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</si>
  <si>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</si>
  <si>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</si>
  <si>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</si>
  <si>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</si>
  <si>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</si>
  <si>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</si>
  <si>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</si>
  <si>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</si>
  <si>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</si>
  <si>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</si>
  <si>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</si>
  <si>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</si>
  <si>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</si>
  <si>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</si>
  <si>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</si>
  <si>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</si>
  <si>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</si>
  <si>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</si>
  <si>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</si>
  <si>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</si>
  <si>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</si>
  <si>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</si>
  <si>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</si>
  <si>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</si>
  <si>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</si>
  <si>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</si>
  <si>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</si>
  <si>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</si>
  <si>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</si>
  <si>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</si>
  <si>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</si>
  <si>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</si>
  <si>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</si>
  <si>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</si>
  <si>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</si>
  <si>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</si>
  <si>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</si>
  <si>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</si>
  <si>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</si>
  <si>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</si>
  <si>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</si>
  <si>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</si>
  <si>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</si>
  <si>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</si>
  <si>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</si>
  <si>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</si>
  <si>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</si>
  <si>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</si>
  <si>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</si>
  <si>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</si>
  <si>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</si>
  <si>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</si>
  <si>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</si>
  <si>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</si>
  <si>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</si>
  <si>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</si>
  <si>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</si>
  <si>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</si>
  <si>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</si>
  <si>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</si>
  <si>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</si>
  <si>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</si>
  <si>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</si>
  <si>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</si>
  <si>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</si>
  <si>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</si>
  <si>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</si>
  <si>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</si>
  <si>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</si>
  <si>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</si>
  <si>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</si>
  <si>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</si>
  <si>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</si>
  <si>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</si>
  <si>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</si>
  <si>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</si>
  <si>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</si>
  <si>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</si>
  <si>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</si>
  <si>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</si>
  <si>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</si>
  <si>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</si>
  <si>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</si>
  <si>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</si>
  <si>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</si>
  <si>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</si>
  <si>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</si>
  <si>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</si>
  <si>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</si>
  <si>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</si>
  <si>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</si>
  <si>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</si>
  <si>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</si>
  <si>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</si>
  <si>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</si>
  <si>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</si>
  <si>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</si>
  <si>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</si>
  <si>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</si>
  <si>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</si>
  <si>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</si>
  <si>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</si>
  <si>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</si>
  <si>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</si>
  <si>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</si>
  <si>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</si>
  <si>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</si>
  <si>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</si>
  <si>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</si>
  <si>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</si>
  <si>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</si>
  <si>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</si>
  <si>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</si>
  <si>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</si>
  <si>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</si>
  <si>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</si>
  <si>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</si>
  <si>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</si>
  <si>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</si>
  <si>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</si>
  <si>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</si>
  <si>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</si>
  <si>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</si>
  <si>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</si>
  <si>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</si>
  <si>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</si>
  <si>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</si>
  <si>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</si>
  <si>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</si>
  <si>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</si>
  <si>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</si>
  <si>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</si>
  <si>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</si>
  <si>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</si>
  <si>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</si>
  <si>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</si>
  <si>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</si>
  <si>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</si>
  <si>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</si>
  <si>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</si>
  <si>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</si>
  <si>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</si>
  <si>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</si>
  <si>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</si>
  <si>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</si>
  <si>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</si>
  <si>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</si>
  <si>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</si>
  <si>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</si>
  <si>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</si>
  <si>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</si>
  <si>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</si>
  <si>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</si>
  <si>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</si>
  <si>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</si>
  <si>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</si>
  <si>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</si>
  <si>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</si>
  <si>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</si>
  <si>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</si>
  <si>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</si>
  <si>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</si>
  <si>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</si>
  <si>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</si>
  <si>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</si>
  <si>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</si>
  <si>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</si>
  <si>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</si>
  <si>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</si>
  <si>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</si>
  <si>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</si>
  <si>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</si>
  <si>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</si>
  <si>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</si>
  <si>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</si>
  <si>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</si>
  <si>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</si>
  <si>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</si>
  <si>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</si>
  <si>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</si>
  <si>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</si>
  <si>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</si>
  <si>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</si>
  <si>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</si>
  <si>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</si>
  <si>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</si>
  <si>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</si>
  <si>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</si>
  <si>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</si>
  <si>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</si>
  <si>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</si>
  <si>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</si>
  <si>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</si>
  <si>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</si>
  <si>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</si>
  <si>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</si>
  <si>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</si>
  <si>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</si>
  <si>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</si>
  <si>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</si>
  <si>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</si>
  <si>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</si>
  <si>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</si>
  <si>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</si>
  <si>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</si>
  <si>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</si>
  <si>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</si>
  <si>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</si>
  <si>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</si>
  <si>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</si>
  <si>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</si>
  <si>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</si>
  <si>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</si>
  <si>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</si>
  <si>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</si>
  <si>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</si>
  <si>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</si>
  <si>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</si>
  <si>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</si>
  <si>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</si>
  <si>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</si>
  <si>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</si>
  <si>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</si>
  <si>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</si>
  <si>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</si>
  <si>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</si>
  <si>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</si>
  <si>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</si>
  <si>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</si>
  <si>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</si>
  <si>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</si>
  <si>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</si>
  <si>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</si>
  <si>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</si>
  <si>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</si>
  <si>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</si>
  <si>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</si>
  <si>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</si>
  <si>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</si>
  <si>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</si>
  <si>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</si>
  <si>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</si>
  <si>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</si>
  <si>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</si>
  <si>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</si>
  <si>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</si>
  <si>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</si>
  <si>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</si>
  <si>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</si>
  <si>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</si>
  <si>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</si>
  <si>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</si>
  <si>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</si>
  <si>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</si>
  <si>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</si>
  <si>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</si>
  <si>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</si>
  <si>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</si>
  <si>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</si>
  <si>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</si>
  <si>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</si>
  <si>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</si>
  <si>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</si>
  <si>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</si>
  <si>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</si>
  <si>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</si>
  <si>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</si>
  <si>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</si>
  <si>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</si>
  <si>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</si>
  <si>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</si>
  <si>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</si>
  <si>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</si>
  <si>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</si>
  <si>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</si>
  <si>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</si>
  <si>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</si>
  <si>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</si>
  <si>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</si>
  <si>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</si>
  <si>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</si>
  <si>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</si>
  <si>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</si>
  <si>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</si>
  <si>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</si>
  <si>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</si>
  <si>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</si>
  <si>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</si>
  <si>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</si>
  <si>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</si>
  <si>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</si>
  <si>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</si>
  <si>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</si>
  <si>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</si>
  <si>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</si>
  <si>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</si>
  <si>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</si>
  <si>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</si>
  <si>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</si>
  <si>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</si>
  <si>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</si>
  <si>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</si>
  <si>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</si>
  <si>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</si>
  <si>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</si>
  <si>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</si>
  <si>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</si>
  <si>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</si>
  <si>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</si>
  <si>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</si>
  <si>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</si>
  <si>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</si>
  <si>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</si>
  <si>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</si>
  <si>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</si>
  <si>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</si>
  <si>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</si>
  <si>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</si>
  <si>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</si>
  <si>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</si>
  <si>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</si>
  <si>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</si>
  <si>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</si>
  <si>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</si>
  <si>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</si>
  <si>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</si>
  <si>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</si>
  <si>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</si>
  <si>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</si>
  <si>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</si>
  <si>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</si>
  <si>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</si>
  <si>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</si>
  <si>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</si>
  <si>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</si>
  <si>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</si>
  <si>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</si>
  <si>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</si>
  <si>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</si>
  <si>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</si>
  <si>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</si>
  <si>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</si>
  <si>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</si>
  <si>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</si>
  <si>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</si>
  <si>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</si>
  <si>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</si>
  <si>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</si>
  <si>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</si>
  <si>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</si>
  <si>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</si>
  <si>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</si>
  <si>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Sub-Category</t>
  </si>
  <si>
    <t xml:space="preserve">Pivot Table </t>
  </si>
  <si>
    <t>Parent Category</t>
  </si>
  <si>
    <t>Count of 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</si>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</sst>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5C5C5C"/>
      <name val="&amp;quot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2" fillId="0" borderId="0" xfId="0" applyFont="1" applyAlignment="1">
      <alignment horizontal="left" vertical="center" wrapText="1" inden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6"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(Home Work).xlsx]Sheet5!PivotTable2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9-4C0A-B175-34C53010400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9-4C0A-B175-34C53010400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A9-4C0A-B175-34C530104000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Sheet5!$E$6:$E$15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A9-4C0A-B175-34C530104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980688"/>
        <c:axId val="716978392"/>
      </c:barChart>
      <c:catAx>
        <c:axId val="71698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78392"/>
        <c:crosses val="autoZero"/>
        <c:auto val="1"/>
        <c:lblAlgn val="ctr"/>
        <c:lblOffset val="100"/>
        <c:noMultiLvlLbl val="0"/>
      </c:catAx>
      <c:valAx>
        <c:axId val="71697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(Home Work).xlsx]Sheet7!PivotTable4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3-4985-9D10-8507C9858FD7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53-4985-9D10-8507C9858FD7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53-4985-9D10-8507C9858FD7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Sheet7!$E$6:$E$47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53-4985-9D10-8507C9858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890080"/>
        <c:axId val="607630896"/>
      </c:barChart>
      <c:catAx>
        <c:axId val="67489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30896"/>
        <c:crosses val="autoZero"/>
        <c:auto val="1"/>
        <c:lblAlgn val="ctr"/>
        <c:lblOffset val="100"/>
        <c:noMultiLvlLbl val="0"/>
      </c:catAx>
      <c:valAx>
        <c:axId val="60763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9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(Home Work).xlsx]Sheet8!PivotTable5</c:name>
    <c:fmtId val="4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7-45B8-8186-DA62D06EB7EB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77-45B8-8186-DA62D06EB7EB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77-45B8-8186-DA62D06EB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232816"/>
        <c:axId val="634229208"/>
      </c:lineChart>
      <c:catAx>
        <c:axId val="63423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29208"/>
        <c:crosses val="autoZero"/>
        <c:auto val="1"/>
        <c:lblAlgn val="ctr"/>
        <c:lblOffset val="100"/>
        <c:noMultiLvlLbl val="0"/>
      </c:catAx>
      <c:valAx>
        <c:axId val="63422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3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0.30769230769230771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C-41DE-8A5C-B4A9FA381BA6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0.56730769230769229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C-41DE-8A5C-B4A9FA381BA6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0.125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C-41DE-8A5C-B4A9FA381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765215320"/>
        <c:axId val="765217616"/>
      </c:lineChart>
      <c:catAx>
        <c:axId val="76521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7616"/>
        <c:crosses val="autoZero"/>
        <c:auto val="1"/>
        <c:lblAlgn val="ctr"/>
        <c:lblOffset val="100"/>
        <c:noMultiLvlLbl val="0"/>
      </c:catAx>
      <c:valAx>
        <c:axId val="76521761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21532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1</xdr:row>
      <xdr:rowOff>22860</xdr:rowOff>
    </xdr:from>
    <xdr:to>
      <xdr:col>18</xdr:col>
      <xdr:colOff>190500</xdr:colOff>
      <xdr:row>23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38D4A-AC56-468A-966B-80295CBE6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5</xdr:row>
      <xdr:rowOff>68580</xdr:rowOff>
    </xdr:from>
    <xdr:to>
      <xdr:col>10</xdr:col>
      <xdr:colOff>2354580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497FA-0D43-4334-BAA5-2DA39E61E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144780</xdr:rowOff>
    </xdr:from>
    <xdr:to>
      <xdr:col>17</xdr:col>
      <xdr:colOff>464820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EB34E-8395-4FB4-8826-7926C9AE4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15</xdr:row>
      <xdr:rowOff>34290</xdr:rowOff>
    </xdr:from>
    <xdr:to>
      <xdr:col>6</xdr:col>
      <xdr:colOff>403860</xdr:colOff>
      <xdr:row>38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CC966-95E8-4F11-A4FA-7CA333B13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" refreshedDate="43131.583499421293" createdVersion="6" refreshedVersion="6" minRefreshableVersion="3" recordCount="4114" xr:uid="{00E9FEE8-D7ED-4423-8EF5-C403BB3628B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-100000000" maxValue="2314134.67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wre" refreshedDate="43131.607739004627" createdVersion="6" refreshedVersion="6" minRefreshableVersion="3" recordCount="4114" xr:uid="{1E2A1A34-5AD6-4F46-BB94-2B6D1926637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-100000000" maxValue="2314134.67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313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437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2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39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0116.27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39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51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1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1.519999999999981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129.9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102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19588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209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5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13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1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896.3300000000017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38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6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6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37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3082.690000000002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20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69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234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42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70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51.98999999999978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7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11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79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66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252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835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25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774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586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2086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00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35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380.5500000000001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5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308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16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249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58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8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2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25.139999999999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148.329999999999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241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164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270.3699999999998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8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52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37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3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16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094.2299999999996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13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43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8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64.65999999999996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54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16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117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13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35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87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73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30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8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1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90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60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26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106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1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11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22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2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90.2899999999999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6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6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16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2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8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220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119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4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9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2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205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0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18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47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22.22000000000025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651.5799999999999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48.099999999999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-6999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-2999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-1000000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-5484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-40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-43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-2361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-781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-9813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-200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-6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-12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-7234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-71764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-50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-2597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-30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-550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-14528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-2000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-1070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-299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-55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-543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-416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-1988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-70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-4996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-9908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-9988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-24986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-37997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-4964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-146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-1349919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-3321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-2987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-50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-49999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-50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-4999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-236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-20000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-11936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-170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-2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-109989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-767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-194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-967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-49999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-950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-111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-60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-187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-15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-27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-5000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-8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-799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-270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-10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-8018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-1449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-378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-50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-42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-15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-49965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-119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-47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-99998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-10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-249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-20000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-203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-223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-2472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-100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-4428.4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-27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-60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-175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-14783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-670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-127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-118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-500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-250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-897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-277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-6299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-4998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-1249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-439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-22150.7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-88057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-49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-4118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-4964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-500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-87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-15000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-60000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-2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-2875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-280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-80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-30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-1494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-15000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-389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-3500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-59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-100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-1500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-149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-260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-7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45.12000000000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46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17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64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81.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18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1027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7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113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12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67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89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422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1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4067.3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538.6599999999998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508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2354.269999999996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2734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23953.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64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48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350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4520.270000000000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91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55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5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3115.440000000000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7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47233.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21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40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2323.010000000000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388.7899999999999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224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67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190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67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1359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9744.1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421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1132.3199999999997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53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2569.049999999999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1850.459999999999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8035.50999999999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37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144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605.309999999997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723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300.8000000000001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100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130.199999999997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36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6554.55999999999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4681.549999999999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2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11254.83999999999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895.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430.659999999999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2435.549999999999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112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447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227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1929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249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341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41.28999999999996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820.3300000000017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95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2851.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312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206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24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916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63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1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93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97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24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3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2198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9394.60000000000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45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2710.800000000002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55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64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264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13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009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23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4209.779999999998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35.05000000000018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1520.040000000000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48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875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23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201.519999999996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608.5900000000001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698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337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7028.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4636.199999999997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3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47.1800000000002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369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929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16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5035.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38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569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201.9300000000002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110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54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17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6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3876.949999999997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233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11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711.3000000000001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596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50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335.0100000000002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51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660.1199999999998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550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2125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7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50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183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1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4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72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35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24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66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182.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93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106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242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495.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4331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130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55444.11999999999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2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16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522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55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804.4500000000007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10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485.3500000000003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88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136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230.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190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83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26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08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2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215.7300000000000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3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86.26000000000021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18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2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31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67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6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52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30.05999999999994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202.1700000000000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142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3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-3285.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-146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-3957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-1984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-2796.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-4999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-98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-65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-1132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-50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-976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-258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-543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-30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-237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-109997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-10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-70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-18124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-45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-499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-4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-1030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-999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-9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-59998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-9734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-2999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-2417.9899999999998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-195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-496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-200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-27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-9484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-991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-6495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-882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-200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-91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-3897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-847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-55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-1000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-5375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-100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-37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-992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-156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-75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-60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-4949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-4845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-65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-2913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-32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-20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-215093.4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-15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-100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-1011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-3223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-2817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-999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-747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-7985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-29640.98999999999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-5499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-500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-120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-7478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-10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-100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-100000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-300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-1996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-70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-59999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-445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-6211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-1809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-628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-100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-1977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-638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-2416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-1194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-1997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-1936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-496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-499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-140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-485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-7989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-430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-145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-72349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-50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-1479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-717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-925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0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23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44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103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303.5500000000001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21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1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36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26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23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7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5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602.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1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1012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3.220000000000027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-14999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-447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-249999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-2193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-49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-36308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-5994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-75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-999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-243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-496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-7121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-450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-2487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-245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-75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-78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-14863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-75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-2399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-99988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-1494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-500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-7493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-17999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-250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-4999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-100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-2425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-248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-84858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-2489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-25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-8854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-111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-5974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-79999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-499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-124986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-1182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-2999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-4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-1000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-8999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-99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-90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-994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-2727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-8699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-749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-477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-99939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-7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-38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-2497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-9957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-1999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-748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-165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-49969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-49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-986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-700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-14409.9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-15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-486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-499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-25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-14853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-77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-13803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-800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-100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-4718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-100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-51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-50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-194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-4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-2499999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-297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-247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-565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-750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-50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-250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-2065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-44991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-50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-19965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-1198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-4931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-200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-875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-499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-24998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-1996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-1000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-19998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-999999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3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766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27209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45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50029.479999999996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357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255.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938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99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1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132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31084.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2007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375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567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385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28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-48471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-990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-3884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-1993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-11096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-813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-19999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-4499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-1431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-15698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-6365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-1817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-3918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-9979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-4998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-510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-985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-3720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-2789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-4817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-555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-2499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-49947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-3470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-29605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-144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-5000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-9645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-540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-84702.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-1753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-4974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-186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-64662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-14941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-5936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-174999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-268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-8461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-22851.25999999999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-1459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-1688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-10377.9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-1416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-54519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-9902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-1000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-14329.40000000000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-3116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-1493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-12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-6620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-4839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-2480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-1275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-2611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-628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-9969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-1191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-1480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83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181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800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383.0100000000002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7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3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194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417.4499999999998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122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643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3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2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51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217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677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774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112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10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350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22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293.7999999999992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150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2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116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175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3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5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11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8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28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7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47.69000000000005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124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4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50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9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-22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-476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-35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-428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-50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-447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-40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-482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-25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-234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-175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-3799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-14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-372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-14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-983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-340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-297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-498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-146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4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265.2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72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2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403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214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17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035.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6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4437.459999999999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29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11.11000000000012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76.42999999999983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42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165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3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22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52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78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230.4299999999998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53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5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35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2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15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7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4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3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8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27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28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1058.550000000000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556.6599999999998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19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68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7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63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550.0999999999999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5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8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1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9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2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14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20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1.05999999999949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0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170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34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46.52000000000043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54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90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830.82999999999993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2041.6599999999999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0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501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282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1019.01000000000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42.0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79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220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60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7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5065.300000000002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29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528.0699999999999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18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-1146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-4399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-4983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-191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-38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-215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-286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-379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-449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-77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-1993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-567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-793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-345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-227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-50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-186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-64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-493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-145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-366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-372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-119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-299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-198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-25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-29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-10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-92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-22639.6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-287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-774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-355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-18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-1216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-780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-48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-30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-243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-47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-497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-65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-2991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-48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-4984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-630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-150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-29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-25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-1548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-427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-1000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-347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-2801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-15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-612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-33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-497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-370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-199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-55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-1036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-2132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-1467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-267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-584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-70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-200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-129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-5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-55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-18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-811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-188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-348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-34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-14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-346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-697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-271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-745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-4883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-683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-271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-4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-9751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-14714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-85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-352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-1972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-359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-3080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-2942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-1487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-84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-28301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-491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-1176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-6896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-3057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-2999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-5492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-178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-3462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-10912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-2470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-10224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-1643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-789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-16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-270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-99774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-1307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-19589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-4972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-9739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-14711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-179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-7561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-6013.8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-851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-88877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-17497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-7346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-9894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-2811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-1745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-4339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-50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-832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-2497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-478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-9953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-524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-19533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-927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-39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-493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-2486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-13831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-87487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2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-703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-16789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-444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-4989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-376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-1670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-93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-4343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-11503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-1992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071751.0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-163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-694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-876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-9715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-19280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-1937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-237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63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7554.1100000000006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2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274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727.549999999999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6949.82000000000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0.5799999999999272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2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172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117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8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74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458.840000000000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38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1500.090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35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556.2200000000002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68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14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-847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-5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-64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-914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-699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-973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-30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-1999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-1478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-120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-25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-5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-433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-148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-25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-35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-100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-100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-400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-11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-49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-40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-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-10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-819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-2919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-14494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-3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-2995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-135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-993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-1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-74949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-74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-5059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-95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-2792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-1765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-55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-2532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-1817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-6798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-994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-4959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-55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-2897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-1798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-11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-38617.66000000000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-1382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-1299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-17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-197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-257.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-14705.99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-47482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-984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-9995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-2319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-497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-39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-99959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-757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-1475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-5702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-89856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-23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-100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-24267.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-995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-497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-2499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-56727.0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-99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-599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-3994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-499821.4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-9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-439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-209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-250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-249971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-32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-498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-8957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-30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-199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-344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-999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-1997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-4989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-400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-85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-298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-24999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-9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-392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-1512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-3487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-799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-50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-5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-40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-4481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-93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-799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-547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-250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-14927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-4992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-224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-250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-1508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-79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-467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-2481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-65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-984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-746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-675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-2884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-180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-5996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-52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-100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-7929.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-121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-5902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-1698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-998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-249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-2497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-90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-12497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-1411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-1941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-17499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-60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-7499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-568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-4412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-4999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-95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-24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08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68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50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36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121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70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7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24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83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2778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35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2463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2299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62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3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122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146.2700000000004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2481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40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38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11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1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696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553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36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30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72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14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63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34304.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639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6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650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967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56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51.0100000000002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721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239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-1394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-286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-4806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-20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-353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-27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-5000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-50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-496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-88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-500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-732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-25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-250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-82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-25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-775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-246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-90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-1030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7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40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34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77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29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22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30046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10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13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303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662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307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5389.129999999997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107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13577.56000000000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10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4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165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28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4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70.1700000000000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4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39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20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62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4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13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3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14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3743.8399999999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9321.099999999998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132.630000000000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918.6499999999996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357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1348.17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636.779999999998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75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354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110.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35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1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7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3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37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17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33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11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4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350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90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9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84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05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5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1059.130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-2414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-22207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-3822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-4424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-88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137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-169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-16993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-457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-275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-17797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-5959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-7499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-18853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-3387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-492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-9949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-45598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-3489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-1366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-4508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-19514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-9887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-4629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-7325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-4959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-2712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-2465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-1011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-25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-11869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-2006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-1505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-2530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-2900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-46683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-168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-741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-499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14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16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7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231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5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11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21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202.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25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361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3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36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567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2815.56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5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35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10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109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155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9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783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2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1986.690000000000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71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53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730.629999999997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5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496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1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5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134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285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64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21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2067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116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8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35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34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247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84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832.48999999999978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4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146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1740.3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2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25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5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34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2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16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1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43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138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426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235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236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991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2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-1425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-2489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-1198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-298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-9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-40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-5999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-299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-668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-19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-49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-360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-500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-444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-299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-585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-107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-1998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-2497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-299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-597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-130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-10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-458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-95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-100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-4597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-1156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-400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-1119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-738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-1498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-992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-219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-194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-254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-12999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-17798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-15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-130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-495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-1300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-9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-4999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-2000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-8888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-9999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-18948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-140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-250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-173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-134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-485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-60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-50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-370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-250000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186.6900000000005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340.6999999999998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28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16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106924.3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1260.36999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603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22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372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3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22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967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07.7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36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3300.4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33693.2799999999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339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540807.1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598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8520.199999999997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-489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-499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-695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-20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-65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-1995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-100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-1464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-50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-200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-1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-397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-24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-45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-20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-15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-14999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-294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-199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-2099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344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31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295.9299999999998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1156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57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17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38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99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4137.220000000001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165.6000000000003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165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1605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4001.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6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1715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47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929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58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302.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62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255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6950.09999999999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45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321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1924.149999999999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467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365.550000000000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44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2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1218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178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920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2031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2383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129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8037.009999999998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58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8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7197.220000000001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26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-1799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-48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-224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-10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-2999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-71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-2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-64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-33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-64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-35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-218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-60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-200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-75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-82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-24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-71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-149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-2406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-993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-40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-591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-999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-39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-236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-815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-2159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-300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-351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-120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-237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-877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-94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-770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-435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-994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-169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-330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-175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-99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-9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-199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-12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-42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-15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-7499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-51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-12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-5898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-990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-2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-21997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-79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-9972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-317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-150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-799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-5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-4633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206.2300000000000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2.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0.6600000000000818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61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41.6000000000003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0.32999999999992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45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1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2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3437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2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1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13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113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42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321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7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500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13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06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1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18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415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34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37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22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661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55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6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50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16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1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5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279.4400000000000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3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2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95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4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0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236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58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22.3299999999999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3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3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3711.52000000000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21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6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25.11999999999989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233.450000000000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193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9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19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21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8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560.219999999999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68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152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9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2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79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2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13.4700000000000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22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59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508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374.160000000000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46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7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27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50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1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924.3800000000046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-60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-274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73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1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-498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-687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-22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-186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-1995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-261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-272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-999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-1059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-3000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-99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-1250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-4889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-1478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-504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-16499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-4949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-69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-20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-55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-451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-70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-166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-4966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-89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-50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-29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-2303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-498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-18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-187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-3492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-396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-377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-50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-287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-935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-596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-494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-430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-2999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-39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-100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-30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-10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-40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-100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-4499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-89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-297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-315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-498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-999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-30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13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7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2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101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98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721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44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1497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2360.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50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29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192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120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89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155.600000000000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8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14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33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327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7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2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-884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-5066.520000000000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-15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-271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-481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-389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-1065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-330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-464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-2812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-135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-1134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-466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-414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-490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-701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-18077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-40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-2957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-305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-301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-19147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-99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-846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-542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-796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-3136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-2893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-971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-296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-800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-1715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-1481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-324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-1381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-3930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-3680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-1464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-180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-1211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-1004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-1430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-194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-4447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-16406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-31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-4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-5396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-563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-875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-609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-30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-2449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-858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-150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-11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-2429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872.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1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10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2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5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3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000.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23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3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15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65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80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0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501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124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1.490000000000009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1053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8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3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50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2400.6100000000006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2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568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52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2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13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254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318.5499999999992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4730.1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8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9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25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-2500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-1654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-249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-371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-10999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-2487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-1999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-2378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-100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-313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-183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-1978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-7964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-15997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-9949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-28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-6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-80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-499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-3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1453.6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3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3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74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33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165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13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5350.13000000000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55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18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4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5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10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15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4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300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234.1100000000001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-9633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-988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-160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-4995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-2495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-2862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-2991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-2456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-3006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-51514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-4249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-203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-47363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-60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-49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-19898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-18497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-2474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-2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-5697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5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17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432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15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1430.6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2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80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1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27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12.0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36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434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118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21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1239.010000000000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523.4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239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07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46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5295.89000000001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2306.4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16052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275222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24801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373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5.0700000000000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70021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3001.300000000002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48248.96000000000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5622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34465.3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1889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29947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125410.019999999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11642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20251.41000000000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93490.0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5673.440000000000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1253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100538.1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9292.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51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42343.1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811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06743.0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54026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9248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95816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5159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652110.8700000001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1436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310525.0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55099.19999999999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7393.33999999999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9864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15116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463422.5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9802.3099999999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127412.0100000000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-7119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-1800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-3158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-1182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-1549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-1999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-316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-597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-49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-249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-18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-1498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-20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-32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-92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-1338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-65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-184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-3076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-437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5517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58397.1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06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67210.24000000000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7104.029999999998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7392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570.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268.2100000000000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10257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66015.8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35978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74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63186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2314134.6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936.010000000000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82154.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6275.599999999998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58.229999999995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53963.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138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905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2513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61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1941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8092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8370.769999999996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024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78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65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4136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017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510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1966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223719.5900000000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88829.14000000001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9500.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20047.6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2564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527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4445.14000000000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777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23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562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123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35240.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211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93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41082.44999999999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10095.349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3732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242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12652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5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47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40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2672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15334.83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74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303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41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39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14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92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238822.2700000000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39686.05000000000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237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13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1305.970000000001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14203.330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716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3614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767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52604.29999999998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1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157821.6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793594.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775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624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188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407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51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16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1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25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141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2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5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5.320000000000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510.0100000000002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1203.229999999999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3684.20000000000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77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3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71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1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2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97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22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26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6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358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3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308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154.6599999999998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117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26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3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34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2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88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43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73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346.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70.43000000000029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-4971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-7969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-45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-98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-5914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-1999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-1992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-1497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-176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-4191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-47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-97887.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-98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-589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-45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-79952.3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-3579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-87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-2837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-49944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-150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-989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-177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-3489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-1043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-4999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-38728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-98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-20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-4959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-4488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-299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-37259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-24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-488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-5450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-5385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-280229.8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-357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-991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6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55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8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14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9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3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3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3884.689999999998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28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24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113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11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0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13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966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61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359.2100000000000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06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1272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700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84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87848.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93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82928.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1715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483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607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148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117748.8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5285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437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93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19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255309.3300000000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1315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422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884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310.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24167.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19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49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390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0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1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25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4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39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86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1155.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31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1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456.6599999999998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4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60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31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11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43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77415.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1523.310000000001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745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10744.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5692.3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20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803.2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1979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580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10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693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1223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4552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14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006.669999999998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853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706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26009.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9301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1385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10188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82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0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240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21877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928.190000000000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550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1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79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737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589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13403.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02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767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567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679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1787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16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48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33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561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72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254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5506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36618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256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00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49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2000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2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349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341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53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29750.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25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64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25.65999999999985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373.27000000000044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64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898.98999999999978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1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6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82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145.0100000000002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7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2304.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30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343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52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0.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0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1680.22000000000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162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03.6099999999996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42.02000000000043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22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236.55000000000018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130.7900000000001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653.11000000000058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400.4700000000002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0835.3600000000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37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23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3792.020000000000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683.64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6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606.3999999999996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105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23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43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-642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-261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-1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-59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-92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-1489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149133.0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1544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148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84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3545.100000000000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57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67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7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568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84146.5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27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71.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4855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231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-50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-55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-97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-99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-30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-5996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-98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-6973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-4749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-500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-1879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-20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-10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-3497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-794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-100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-270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-15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-639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-4998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-2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-3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-1750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-128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-10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-2237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-4933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-399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-250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-24918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-20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-532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-8499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-2199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-100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-2673.6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-25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-1100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-300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-1494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-8477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-292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-956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-992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-6421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-300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-14897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-3653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-1597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-5100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-1997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-42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-999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-499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-330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-499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-1240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-40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-130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-500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-2779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-1194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-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-150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-387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-190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-1644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-1497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-2454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-150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-2484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-80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-297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-1454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-5966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-1999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-10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-2499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-30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-143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-599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-49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-5999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-2469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-349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-200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-4999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-3499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-13799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-297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-99998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-13998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-100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-1997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-24877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-11695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-80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-149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-100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-499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59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62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20502.98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25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364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339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818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3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8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230.0300000000006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5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20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164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9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46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121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53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50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67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6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28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321.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2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56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18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144.3400000000001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16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31.64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14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2682.020000000000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0.18000000000029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11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60.719999999999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5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220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100.3299999999999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516.43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15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676.1099999999996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6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49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0.7599999999999909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20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1178.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10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1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15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574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15.07999999999992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13.0499999999999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510.85999999999967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10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8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-1071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-10991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-100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-350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-70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-497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-4285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-200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-94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-4992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-1000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-115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-1800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-1179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-407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-220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-1623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-50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-14993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-1000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185.989999999999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0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2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26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51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8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289.9899999999997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257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104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8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75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2343.169999999998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8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2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2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14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9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4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109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1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5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00.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9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8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68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4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4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16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1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9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-1000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-99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-200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-400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-99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-350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-4488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-99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-635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-694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-997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-300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-80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-100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-850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-100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-150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-60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-1997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-844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-447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-8999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-99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-100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-299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-299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-487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-576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-4999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-30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-147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-299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-100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-7999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-1317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-2674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-14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-183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-89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-4653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807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271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2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843.5999999999985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7421.5700000000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110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246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991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71330.3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9407.6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29597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7176.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7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2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139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3633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388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80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88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2837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688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467.7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28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102353.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128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3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820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8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1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1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2933.049999999999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9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1273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5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87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9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17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-148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-5000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-664402.6899999999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-9794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-1790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-457913.5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-246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-11894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-12487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-5964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-27476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-9911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-4512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-9994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-1184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-13284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-24378.6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-9790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-47667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-1998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14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136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919.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6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81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5929.5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16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70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20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-3639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-2216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-668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-2896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-1300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-2310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-104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-1608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-79989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-3986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-3172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-794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-430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-1496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-69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-4999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-300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-150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-4992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-3499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-71414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-6496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-347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-496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-2999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-1492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-5661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-1693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-7973.9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-2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-992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-183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-6559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150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-1785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-1476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430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20067.5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26643.0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80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32340.210000000006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2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172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336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408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9754.689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1998.010000000000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502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64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53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453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1021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7627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480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4858.8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178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5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3932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527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3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18979.01000000000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29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219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376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226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6586.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83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43818.24000000000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239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312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-796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-176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-599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-1516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-62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-219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-36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-4947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-989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-199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-3274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-425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-162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-100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-24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-895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-149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-1766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-89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-50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-4964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-32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-3931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-395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-40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-49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-3966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-599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-798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-17917.7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-1998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-80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-52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-343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-485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-1934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-299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-409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-244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-1000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6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2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4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14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23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44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19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3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16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5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5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056.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12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211.610000000000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7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831.7399999999997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33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16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5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27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1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4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36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30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1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6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20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6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772.11999999999989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11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35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124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18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6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24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11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0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5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4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3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16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32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67.98999999999978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22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56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870.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3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0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4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-99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-15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-12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-5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-513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-80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-20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-3493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-49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-768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-45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-490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-95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-58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-3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-285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-30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-10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-196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-3734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-17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-1264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-4998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-246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-2888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-495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-199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-8698.2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-1982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-42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-95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-30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-154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-47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-1999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-1500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-535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-2937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-1117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-92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-55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-49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-809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-448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-27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-19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-299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-300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-18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-197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-97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-50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-497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-500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-47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-237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-1145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-718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-100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-209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-74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-14997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-496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-142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-287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-543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-249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-933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-17998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-2999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-114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-1241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-9998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-24999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-38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-170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-156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-363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-54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-182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8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1100.690000000002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55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165.5500000000001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9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4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5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6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20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3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8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50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5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23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-24999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-15915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-30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-99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-500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-199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-2392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-499976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-97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-50000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-48904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-1839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-39939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-150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-48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-657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-1472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-800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-100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-300000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48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21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6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35.689999999999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13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136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69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21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6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36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0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374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1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5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40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22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27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115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1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53985.9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216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13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2600.200000000000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530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28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13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1073.2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74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2518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3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514.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25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5777.00999999999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595.4300000000002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3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5126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2172.600000000000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62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4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3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493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87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7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6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56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32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0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2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28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3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318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4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72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2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732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05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39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257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34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29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1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27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39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1253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2196.709999999999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668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566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742.779999999998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22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87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420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50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1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1308.260000000000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7177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4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332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250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3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-267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-4992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-996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-3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-19999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-250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-500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-17997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-1454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-21966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-10000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-331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-241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-66529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-2499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-30805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-78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-24982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-85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-966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-482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-1199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-279935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-2497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-1370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-849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-2189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-5992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-132244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-199962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-997897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-90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-19944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-358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-2439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-1995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-1987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-64874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-1914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-21356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-420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-98816.8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-309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-9997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-1487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-1920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-828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-4696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-17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-1017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-22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-974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-4089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-281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-33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-959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-3209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-4997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-1986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-2499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-1467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-1047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-10459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-750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-97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-3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-999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-49845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-999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-129987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-149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-83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-3980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-799974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-15000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-239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-1000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29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-124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-962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-345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-2999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4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-7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-61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13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-14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-2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-473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-990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-24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-270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-7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-246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-250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-44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350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56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13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7067.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90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4425.229999999999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100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4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7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502.2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6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1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108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145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16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47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21079.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48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60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24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24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1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30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3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47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28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4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107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594.8199999999997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23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4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6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22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31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24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-7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-4822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-40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-35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-989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-44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-110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-143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-29982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-885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-2989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-239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-4999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-197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-227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-75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-5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-772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-50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-295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1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835.700000000000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77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454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105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25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12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7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25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22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12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1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62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2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61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4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3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6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57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25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61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31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4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15.71000000000003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48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2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275.6399999999994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4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346.9799999999995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13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2730.4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22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4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9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112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146.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9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27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38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16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62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36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63.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2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28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25.9899999999997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36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1418.599999999998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46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37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304.1599999999998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7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728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187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31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5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2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45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54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9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20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7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8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828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08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820.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3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4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0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26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26.48999999999978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165.2100000000000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42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7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8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3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11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0.00999999999999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66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48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108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100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28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28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677.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8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113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66.79999999999995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8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20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24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32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88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0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0.18000000000029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51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4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2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5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2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5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1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10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83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16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9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22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16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49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1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25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32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34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14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1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6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1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15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38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1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53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5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37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107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46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2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2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2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25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4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67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9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11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178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0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0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14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1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26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7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23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8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4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7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3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9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2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20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0.6599999999998544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0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50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45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3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8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3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2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6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3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44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4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5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14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11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131.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3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14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5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11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25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53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15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0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78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9.9999999999909051E-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3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8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6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27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1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21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891.0999999999985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30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5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4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170.989999999999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9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2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55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12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29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3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0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416.14000000000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260.9200000000000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85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56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8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20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56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26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5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8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73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80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2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3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4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5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33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116.1800000000002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6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95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3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21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37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12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57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4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4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2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2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41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64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8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115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2008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35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1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16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55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63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63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27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29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200.219999999999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3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73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13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1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6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1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21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8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9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4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44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9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1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51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8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150.6900000000000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2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24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4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3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6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101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16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28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18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13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281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6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8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54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56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11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6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6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12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70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2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5043.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4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12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27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34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671.1099999999996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3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15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3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2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6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7.45000000000004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2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9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8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11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2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28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33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8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35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13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18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0.2000000000000454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12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87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25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46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65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70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13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110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52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54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3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41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8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8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6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1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1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8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106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38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21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908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3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04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62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90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222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2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17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2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4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2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13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4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29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0.9900000000000090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5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4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8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7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-1000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-99999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-2999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-837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-4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-323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-7181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-2224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-1500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-207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-308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-24999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-94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-30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-68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-250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-417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-99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-9519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-47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15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3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2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5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11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8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29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2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1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6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33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11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9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95.11000000000012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3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3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4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54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23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348.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5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20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38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1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117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38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29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28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12.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27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5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30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118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26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9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26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110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6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52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2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10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27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24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09.00999999999999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9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32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6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4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82.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53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7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403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3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2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9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44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69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22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4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4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16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9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109.55000000000018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8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202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-1813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-4638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-9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-488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-719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-15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-107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-13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-149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-5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-123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-319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-164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-200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-49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-22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-12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-9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-8298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-247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17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2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32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6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67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5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1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5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29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3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409.7700000000004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0.77000000000043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94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265.0100000000002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33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306.1099999999996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46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5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41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53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86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2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59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5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43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3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347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5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1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65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-74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-343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-150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-15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-1246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-282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-49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-59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-2249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-62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-6897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-9598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-21119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-457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-30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-964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-80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-14999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-749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-104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3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57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9.98999999999978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0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9.9999999999909051E-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288.5699999999999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4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32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6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13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5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5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5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2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27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11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158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30.11000000000001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2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27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12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1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6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-912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-390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-393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-573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-39158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-681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-880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-1087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-2788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-96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-164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-998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-9997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-921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-97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-4999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-474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-49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-2499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-494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-19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-7499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-60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-494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-176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-1989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-174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-499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-1265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-85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-146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-150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-55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-62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-300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-184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-2375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-1799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-150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-652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-47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-300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-150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-100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-3750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-100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-196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-14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-788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-1247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-54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-10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-3922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-1448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-9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-143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-206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-168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-987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-236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-297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-153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-15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-999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-132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-49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-84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-68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-5986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-581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-5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-14999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-90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-159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-149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-20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-349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-5988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-491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-236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-30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-68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-1011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-1271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-13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-498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-247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-434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-1954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-100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-80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-11999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-589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-445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-16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-200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-40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-28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-499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-4989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-54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-12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-321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-50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-199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-580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-2899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-300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-842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-397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-199999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-2597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-176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-250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-13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-55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-2799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-1359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-90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-295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-497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-135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-100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-1874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-171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-745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-129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-447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-261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-14989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-1386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-78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-10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-68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-67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-68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-8869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-178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-589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-205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-287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-68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-726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-140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-135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-451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-24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-146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-30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-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-4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-945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-4999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-199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-13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-250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-30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-53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-584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-799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-747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-122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-1799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-499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-296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-29998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-199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-94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-185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-545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-23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-57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-197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-90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-6999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-43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-989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-137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-347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-5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-1487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-547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-70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-79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-47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-40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-278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-1439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-200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-21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-50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-563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-17758.01000000000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-133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-631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-3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-62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-21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-2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-55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-497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-997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-3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-3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-499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-514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-489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-139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-19984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-1499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-5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-187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-39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-888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-411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-70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-272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-365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-975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-971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-52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-1951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-936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-161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-397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-1497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-195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-3460.0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-82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-83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-200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-99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-346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-20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-142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-7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-1366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-25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-299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-30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-187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-14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-274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-299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-349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-95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-96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-178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-476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-968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-139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-10998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-244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-127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-292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-31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-100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-750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-44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-27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-6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-36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-9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-235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-307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-147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-19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-294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-5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-2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-290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-2499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-149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x v="0"/>
    <n v="1434931811"/>
    <b v="0"/>
    <n v="182"/>
    <b v="1"/>
    <s v="film &amp; video/television"/>
    <n v="136.85882352941178"/>
    <n v="3133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x v="0"/>
    <x v="1"/>
    <n v="1485872683"/>
    <b v="0"/>
    <n v="79"/>
    <b v="1"/>
    <s v="film &amp; video/television"/>
    <n v="142.60827250608273"/>
    <n v="4378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x v="2"/>
    <n v="1454691083"/>
    <b v="0"/>
    <n v="35"/>
    <b v="1"/>
    <s v="film &amp; video/television"/>
    <n v="105"/>
    <n v="2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x v="3"/>
    <n v="1404822107"/>
    <b v="0"/>
    <n v="150"/>
    <b v="1"/>
    <s v="film &amp; video/television"/>
    <n v="103.89999999999999"/>
    <n v="390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x v="4"/>
    <n v="1447963279"/>
    <b v="0"/>
    <n v="284"/>
    <b v="1"/>
    <s v="film &amp; video/television"/>
    <n v="122.99154545454545"/>
    <n v="10116.279999999999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x v="5"/>
    <n v="1468362207"/>
    <b v="0"/>
    <n v="47"/>
    <b v="1"/>
    <s v="film &amp; video/television"/>
    <n v="109.77744436109028"/>
    <n v="391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x v="6"/>
    <n v="1401846250"/>
    <b v="0"/>
    <n v="58"/>
    <b v="1"/>
    <s v="film &amp; video/television"/>
    <n v="106.4875"/>
    <n v="51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x v="7"/>
    <n v="1464224867"/>
    <b v="0"/>
    <n v="57"/>
    <b v="1"/>
    <s v="film &amp; video/television"/>
    <n v="101.22222222222221"/>
    <n v="110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x v="0"/>
    <x v="8"/>
    <n v="1460155212"/>
    <b v="0"/>
    <n v="12"/>
    <b v="1"/>
    <s v="film &amp; video/television"/>
    <n v="100.04342857142856"/>
    <n v="1.5199999999999818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x v="9"/>
    <n v="1458268144"/>
    <b v="0"/>
    <n v="20"/>
    <b v="1"/>
    <s v="film &amp; video/television"/>
    <n v="125.998"/>
    <n v="129.99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x v="10"/>
    <n v="1400636279"/>
    <b v="0"/>
    <n v="19"/>
    <b v="1"/>
    <s v="film &amp; video/television"/>
    <n v="100.49999999999999"/>
    <n v="15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x v="11"/>
    <n v="1469126462"/>
    <b v="0"/>
    <n v="75"/>
    <b v="1"/>
    <s v="film &amp; video/television"/>
    <n v="120.5"/>
    <n v="1025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x v="12"/>
    <n v="1401642425"/>
    <b v="0"/>
    <n v="827"/>
    <b v="1"/>
    <s v="film &amp; video/television"/>
    <n v="165.29333333333335"/>
    <n v="19588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x v="0"/>
    <x v="13"/>
    <n v="1463588109"/>
    <b v="0"/>
    <n v="51"/>
    <b v="1"/>
    <s v="film &amp; video/television"/>
    <n v="159.97142857142856"/>
    <n v="2099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x v="2"/>
    <x v="14"/>
    <n v="1403051888"/>
    <b v="0"/>
    <n v="41"/>
    <b v="1"/>
    <s v="film &amp; video/television"/>
    <n v="100.93333333333334"/>
    <n v="56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x v="15"/>
    <n v="1441790658"/>
    <b v="0"/>
    <n v="98"/>
    <b v="1"/>
    <s v="film &amp; video/television"/>
    <n v="106.60000000000001"/>
    <n v="132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x v="16"/>
    <n v="1398971211"/>
    <b v="0"/>
    <n v="70"/>
    <b v="1"/>
    <s v="film &amp; video/television"/>
    <n v="100.24166666666667"/>
    <n v="29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x v="17"/>
    <n v="1412530422"/>
    <b v="0"/>
    <n v="36"/>
    <b v="1"/>
    <s v="film &amp; video/television"/>
    <n v="100.66666666666666"/>
    <n v="10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x v="18"/>
    <n v="1408366856"/>
    <b v="0"/>
    <n v="342"/>
    <b v="1"/>
    <s v="film &amp; video/television"/>
    <n v="106.32110000000002"/>
    <n v="1896.3300000000017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x v="19"/>
    <n v="1434828934"/>
    <b v="0"/>
    <n v="22"/>
    <b v="1"/>
    <s v="film &amp; video/television"/>
    <n v="145.29411764705881"/>
    <n v="385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x v="20"/>
    <n v="1436983912"/>
    <b v="0"/>
    <n v="25"/>
    <b v="1"/>
    <s v="film &amp; video/television"/>
    <n v="100.2"/>
    <n v="4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x v="21"/>
    <n v="1409151789"/>
    <b v="0"/>
    <n v="101"/>
    <b v="1"/>
    <s v="film &amp; video/television"/>
    <n v="109.13513513513513"/>
    <n v="1690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x v="0"/>
    <x v="22"/>
    <n v="1418766740"/>
    <b v="0"/>
    <n v="8"/>
    <b v="1"/>
    <s v="film &amp; video/television"/>
    <n v="117.14285714285715"/>
    <n v="60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x v="23"/>
    <n v="1428086501"/>
    <b v="0"/>
    <n v="23"/>
    <b v="1"/>
    <s v="film &amp; video/television"/>
    <n v="118.5"/>
    <n v="370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x v="0"/>
    <x v="24"/>
    <n v="1439494863"/>
    <b v="0"/>
    <n v="574"/>
    <b v="1"/>
    <s v="film &amp; video/television"/>
    <n v="108.80768571428572"/>
    <n v="3082.6900000000023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x v="25"/>
    <n v="1447115761"/>
    <b v="0"/>
    <n v="14"/>
    <b v="1"/>
    <s v="film &amp; video/television"/>
    <n v="133.33333333333331"/>
    <n v="200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x v="26"/>
    <n v="1404822144"/>
    <b v="0"/>
    <n v="19"/>
    <b v="1"/>
    <s v="film &amp; video/television"/>
    <n v="155.20000000000002"/>
    <n v="690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x v="27"/>
    <n v="1413518233"/>
    <b v="0"/>
    <n v="150"/>
    <b v="1"/>
    <s v="film &amp; video/television"/>
    <n v="111.72500000000001"/>
    <n v="2345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x v="28"/>
    <n v="1447715284"/>
    <b v="0"/>
    <n v="71"/>
    <b v="1"/>
    <s v="film &amp; video/television"/>
    <n v="100.35000000000001"/>
    <n v="42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x v="29"/>
    <n v="1403453368"/>
    <b v="0"/>
    <n v="117"/>
    <b v="1"/>
    <s v="film &amp; video/television"/>
    <n v="123.33333333333334"/>
    <n v="700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x v="30"/>
    <n v="1406012515"/>
    <b v="0"/>
    <n v="53"/>
    <b v="1"/>
    <s v="film &amp; video/television"/>
    <n v="101.29975"/>
    <n v="51.989999999999782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x v="31"/>
    <n v="1452193234"/>
    <b v="0"/>
    <n v="1"/>
    <b v="1"/>
    <s v="film &amp; video/television"/>
    <n v="100"/>
    <n v="0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x v="32"/>
    <n v="1459523017"/>
    <b v="0"/>
    <n v="89"/>
    <b v="1"/>
    <s v="film &amp; video/television"/>
    <n v="100.24604569420035"/>
    <n v="70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x v="33"/>
    <n v="1444405901"/>
    <b v="0"/>
    <n v="64"/>
    <b v="1"/>
    <s v="film &amp; video/television"/>
    <n v="102.0952380952381"/>
    <n v="110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x v="34"/>
    <n v="1405928601"/>
    <b v="0"/>
    <n v="68"/>
    <b v="1"/>
    <s v="film &amp; video/television"/>
    <n v="130.46153846153845"/>
    <n v="792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x v="35"/>
    <n v="1428130814"/>
    <b v="0"/>
    <n v="28"/>
    <b v="1"/>
    <s v="film &amp; video/television"/>
    <n v="166.5"/>
    <n v="665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x v="0"/>
    <x v="36"/>
    <n v="1425540125"/>
    <b v="0"/>
    <n v="44"/>
    <b v="1"/>
    <s v="film &amp; video/television"/>
    <n v="142.15"/>
    <n v="252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x v="37"/>
    <n v="1422463079"/>
    <b v="0"/>
    <n v="253"/>
    <b v="1"/>
    <s v="film &amp; video/television"/>
    <n v="183.44090909090909"/>
    <n v="1835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x v="38"/>
    <n v="1365643344"/>
    <b v="0"/>
    <n v="66"/>
    <b v="1"/>
    <s v="film &amp; video/television"/>
    <n v="110.04"/>
    <n v="251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x v="39"/>
    <n v="1398388068"/>
    <b v="0"/>
    <n v="217"/>
    <b v="1"/>
    <s v="film &amp; video/television"/>
    <n v="130.98000000000002"/>
    <n v="7745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x v="40"/>
    <n v="1401426488"/>
    <b v="0"/>
    <n v="16"/>
    <b v="1"/>
    <s v="film &amp; video/television"/>
    <n v="101.35000000000001"/>
    <n v="27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x v="41"/>
    <n v="1409924354"/>
    <b v="0"/>
    <n v="19"/>
    <b v="1"/>
    <s v="film &amp; video/television"/>
    <n v="100"/>
    <n v="0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x v="42"/>
    <n v="1417188026"/>
    <b v="0"/>
    <n v="169"/>
    <b v="1"/>
    <s v="film &amp; video/television"/>
    <n v="141.85714285714286"/>
    <n v="5860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x v="43"/>
    <n v="1402599486"/>
    <b v="0"/>
    <n v="263"/>
    <b v="1"/>
    <s v="film &amp; video/television"/>
    <n v="308.65999999999997"/>
    <n v="20866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x v="44"/>
    <n v="1408760537"/>
    <b v="0"/>
    <n v="15"/>
    <b v="1"/>
    <s v="film &amp; video/television"/>
    <n v="100"/>
    <n v="0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x v="45"/>
    <n v="1459177107"/>
    <b v="0"/>
    <n v="61"/>
    <b v="1"/>
    <s v="film &amp; video/television"/>
    <n v="120"/>
    <n v="1000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x v="46"/>
    <n v="1447628974"/>
    <b v="0"/>
    <n v="45"/>
    <b v="1"/>
    <s v="film &amp; video/television"/>
    <n v="104.16666666666667"/>
    <n v="350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x v="47"/>
    <n v="1413834007"/>
    <b v="0"/>
    <n v="70"/>
    <b v="1"/>
    <s v="film &amp; video/television"/>
    <n v="107.61100000000002"/>
    <n v="380.55000000000018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x v="48"/>
    <n v="1422534260"/>
    <b v="0"/>
    <n v="38"/>
    <b v="1"/>
    <s v="film &amp; video/television"/>
    <n v="107.94999999999999"/>
    <n v="159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x v="0"/>
    <x v="49"/>
    <n v="1443068045"/>
    <b v="0"/>
    <n v="87"/>
    <b v="1"/>
    <s v="film &amp; video/television"/>
    <n v="100"/>
    <n v="0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x v="50"/>
    <n v="1419271458"/>
    <b v="0"/>
    <n v="22"/>
    <b v="1"/>
    <s v="film &amp; video/television"/>
    <n v="100"/>
    <n v="0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x v="51"/>
    <n v="1436653037"/>
    <b v="0"/>
    <n v="119"/>
    <b v="1"/>
    <s v="film &amp; video/television"/>
    <n v="128.0181818181818"/>
    <n v="3082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x v="52"/>
    <n v="1403023846"/>
    <b v="0"/>
    <n v="52"/>
    <b v="1"/>
    <s v="film &amp; video/television"/>
    <n v="116.21"/>
    <n v="1621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x v="0"/>
    <x v="53"/>
    <n v="1395407445"/>
    <b v="0"/>
    <n v="117"/>
    <b v="1"/>
    <s v="film &amp; video/television"/>
    <n v="109.63333333333334"/>
    <n v="289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x v="54"/>
    <n v="1448471221"/>
    <b v="0"/>
    <n v="52"/>
    <b v="1"/>
    <s v="film &amp; video/television"/>
    <n v="101"/>
    <n v="100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x v="55"/>
    <n v="1462576516"/>
    <b v="0"/>
    <n v="86"/>
    <b v="1"/>
    <s v="film &amp; video/television"/>
    <n v="128.95348837209301"/>
    <n v="2490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x v="1"/>
    <x v="56"/>
    <n v="1432559424"/>
    <b v="0"/>
    <n v="174"/>
    <b v="1"/>
    <s v="film &amp; video/television"/>
    <n v="107.26249999999999"/>
    <n v="581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x v="57"/>
    <n v="1427399962"/>
    <b v="0"/>
    <n v="69"/>
    <b v="1"/>
    <s v="film &amp; video/television"/>
    <n v="101.89999999999999"/>
    <n v="285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x v="0"/>
    <x v="58"/>
    <n v="1413827572"/>
    <b v="0"/>
    <n v="75"/>
    <b v="1"/>
    <s v="film &amp; video/television"/>
    <n v="102.91"/>
    <n v="291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x v="59"/>
    <n v="1439530776"/>
    <b v="0"/>
    <n v="33"/>
    <b v="1"/>
    <s v="film &amp; video/television"/>
    <n v="100.12570000000001"/>
    <n v="25.139999999999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x v="60"/>
    <n v="1393882717"/>
    <b v="0"/>
    <n v="108"/>
    <b v="1"/>
    <s v="film &amp; video/shorts"/>
    <n v="103.29622222222221"/>
    <n v="148.329999999999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x v="61"/>
    <n v="1368646357"/>
    <b v="0"/>
    <n v="23"/>
    <b v="1"/>
    <s v="film &amp; video/shorts"/>
    <n v="148.30000000000001"/>
    <n v="2415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x v="62"/>
    <n v="1360177878"/>
    <b v="0"/>
    <n v="48"/>
    <b v="1"/>
    <s v="film &amp; video/shorts"/>
    <n v="154.73333333333332"/>
    <n v="1642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x v="63"/>
    <n v="1386194013"/>
    <b v="0"/>
    <n v="64"/>
    <b v="1"/>
    <s v="film &amp; video/shorts"/>
    <n v="113.51849999999999"/>
    <n v="270.36999999999989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x v="64"/>
    <n v="1370651181"/>
    <b v="0"/>
    <n v="24"/>
    <b v="1"/>
    <s v="film &amp; video/shorts"/>
    <n v="173.33333333333334"/>
    <n v="880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x v="65"/>
    <n v="1405453354"/>
    <b v="0"/>
    <n v="57"/>
    <b v="1"/>
    <s v="film &amp; video/shorts"/>
    <n v="107.52857142857141"/>
    <n v="527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x v="0"/>
    <x v="66"/>
    <n v="1466281420"/>
    <b v="0"/>
    <n v="26"/>
    <b v="1"/>
    <s v="film &amp; video/shorts"/>
    <n v="118.6"/>
    <n v="372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x v="67"/>
    <n v="1339768804"/>
    <b v="0"/>
    <n v="20"/>
    <b v="1"/>
    <s v="film &amp; video/shorts"/>
    <n v="116.25000000000001"/>
    <n v="3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x v="68"/>
    <n v="1390570791"/>
    <b v="0"/>
    <n v="36"/>
    <b v="1"/>
    <s v="film &amp; video/shorts"/>
    <n v="127.16666666666667"/>
    <n v="16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x v="69"/>
    <n v="1314765025"/>
    <b v="0"/>
    <n v="178"/>
    <b v="1"/>
    <s v="film &amp; video/shorts"/>
    <n v="110.9423"/>
    <n v="1094.2299999999996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x v="70"/>
    <n v="1309987845"/>
    <b v="0"/>
    <n v="17"/>
    <b v="1"/>
    <s v="film &amp; video/shorts"/>
    <n v="127.2"/>
    <n v="136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x v="71"/>
    <n v="1333002657"/>
    <b v="0"/>
    <n v="32"/>
    <b v="1"/>
    <s v="film &amp; video/shorts"/>
    <n v="123.94444444444443"/>
    <n v="431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x v="72"/>
    <n v="1351210481"/>
    <b v="0"/>
    <n v="41"/>
    <b v="1"/>
    <s v="film &amp; video/shorts"/>
    <n v="108.40909090909091"/>
    <n v="185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x v="73"/>
    <n v="1297620584"/>
    <b v="0"/>
    <n v="18"/>
    <b v="1"/>
    <s v="film &amp; video/shorts"/>
    <n v="100"/>
    <n v="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x v="74"/>
    <n v="1450784495"/>
    <b v="0"/>
    <n v="29"/>
    <b v="1"/>
    <s v="film &amp; video/shorts"/>
    <n v="112.93199999999999"/>
    <n v="64.65999999999996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x v="75"/>
    <n v="1364101272"/>
    <b v="0"/>
    <n v="47"/>
    <b v="1"/>
    <s v="film &amp; video/shorts"/>
    <n v="115.42857142857143"/>
    <n v="540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x v="76"/>
    <n v="1319819758"/>
    <b v="0"/>
    <n v="15"/>
    <b v="1"/>
    <s v="film &amp; video/shorts"/>
    <n v="153.33333333333334"/>
    <n v="160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x v="0"/>
    <x v="77"/>
    <n v="1332991717"/>
    <b v="0"/>
    <n v="26"/>
    <b v="1"/>
    <s v="film &amp; video/shorts"/>
    <n v="392.5"/>
    <n v="1170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x v="78"/>
    <n v="1471887121"/>
    <b v="0"/>
    <n v="35"/>
    <b v="1"/>
    <s v="film &amp; video/shorts"/>
    <n v="2702"/>
    <n v="1301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x v="79"/>
    <n v="1395859093"/>
    <b v="0"/>
    <n v="41"/>
    <b v="1"/>
    <s v="film &amp; video/shorts"/>
    <n v="127"/>
    <n v="351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x v="0"/>
    <x v="80"/>
    <n v="1383616856"/>
    <b v="0"/>
    <n v="47"/>
    <b v="1"/>
    <s v="film &amp; video/shorts"/>
    <n v="107.25"/>
    <n v="870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x v="81"/>
    <n v="1341892127"/>
    <b v="0"/>
    <n v="28"/>
    <b v="1"/>
    <s v="film &amp; video/shorts"/>
    <n v="198"/>
    <n v="73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x v="82"/>
    <n v="1315597261"/>
    <b v="0"/>
    <n v="100"/>
    <b v="1"/>
    <s v="film &amp; video/shorts"/>
    <n v="100.01249999999999"/>
    <n v="0.5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x v="83"/>
    <n v="1423320389"/>
    <b v="0"/>
    <n v="13"/>
    <b v="1"/>
    <s v="film &amp; video/shorts"/>
    <n v="102.49999999999999"/>
    <n v="5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x v="84"/>
    <n v="1302891086"/>
    <b v="0"/>
    <n v="7"/>
    <b v="1"/>
    <s v="film &amp; video/shorts"/>
    <n v="100"/>
    <n v="0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x v="85"/>
    <n v="1314154837"/>
    <b v="0"/>
    <n v="21"/>
    <b v="1"/>
    <s v="film &amp; video/shorts"/>
    <n v="125.49999999999999"/>
    <n v="306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x v="86"/>
    <n v="1444828845"/>
    <b v="0"/>
    <n v="17"/>
    <b v="1"/>
    <s v="film &amp; video/shorts"/>
    <n v="106.46666666666667"/>
    <n v="388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x v="87"/>
    <n v="1274705803"/>
    <b v="0"/>
    <n v="25"/>
    <b v="1"/>
    <s v="film &amp; video/shorts"/>
    <n v="104.60000000000001"/>
    <n v="115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x v="88"/>
    <n v="1401205731"/>
    <b v="0"/>
    <n v="60"/>
    <b v="1"/>
    <s v="film &amp; video/shorts"/>
    <n v="102.85714285714285"/>
    <n v="10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x v="89"/>
    <n v="1368036192"/>
    <b v="0"/>
    <n v="56"/>
    <b v="1"/>
    <s v="film &amp; video/shorts"/>
    <n v="115.06666666666668"/>
    <n v="904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x v="90"/>
    <n v="1307862499"/>
    <b v="0"/>
    <n v="16"/>
    <b v="1"/>
    <s v="film &amp; video/shorts"/>
    <n v="100.4"/>
    <n v="2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x v="91"/>
    <n v="1300354764"/>
    <b v="0"/>
    <n v="46"/>
    <b v="1"/>
    <s v="film &amp; video/shorts"/>
    <n v="120"/>
    <n v="600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x v="92"/>
    <n v="1481949983"/>
    <b v="0"/>
    <n v="43"/>
    <b v="1"/>
    <s v="film &amp; video/shorts"/>
    <n v="105.2"/>
    <n v="260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x v="93"/>
    <n v="1338928537"/>
    <b v="0"/>
    <n v="15"/>
    <b v="1"/>
    <s v="film &amp; video/shorts"/>
    <n v="110.60000000000001"/>
    <n v="106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x v="94"/>
    <n v="1395162822"/>
    <b v="0"/>
    <n v="12"/>
    <b v="1"/>
    <s v="film &amp; video/shorts"/>
    <n v="104"/>
    <n v="10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x v="95"/>
    <n v="1327622841"/>
    <b v="0"/>
    <n v="21"/>
    <b v="1"/>
    <s v="film &amp; video/shorts"/>
    <n v="131.42857142857142"/>
    <n v="110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x v="96"/>
    <n v="1274889241"/>
    <b v="0"/>
    <n v="34"/>
    <b v="1"/>
    <s v="film &amp; video/shorts"/>
    <n v="114.66666666666667"/>
    <n v="220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x v="97"/>
    <n v="1307848482"/>
    <b v="0"/>
    <n v="8"/>
    <b v="1"/>
    <s v="film &amp; video/shorts"/>
    <n v="106.25"/>
    <n v="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x v="98"/>
    <n v="1351796674"/>
    <b v="0"/>
    <n v="60"/>
    <b v="1"/>
    <s v="film &amp; video/shorts"/>
    <n v="106.25"/>
    <n v="200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x v="99"/>
    <n v="1387834799"/>
    <b v="0"/>
    <n v="39"/>
    <b v="1"/>
    <s v="film &amp; video/shorts"/>
    <n v="106.01933333333334"/>
    <n v="90.2899999999999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x v="100"/>
    <n v="1350324286"/>
    <b v="0"/>
    <n v="26"/>
    <b v="1"/>
    <s v="film &amp; video/shorts"/>
    <n v="100"/>
    <n v="0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x v="101"/>
    <n v="1356979110"/>
    <b v="0"/>
    <n v="35"/>
    <b v="1"/>
    <s v="film &amp; video/shorts"/>
    <n v="100"/>
    <n v="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x v="102"/>
    <n v="1290481733"/>
    <b v="0"/>
    <n v="65"/>
    <b v="1"/>
    <s v="film &amp; video/shorts"/>
    <n v="127.75000000000001"/>
    <n v="1665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x v="1"/>
    <x v="103"/>
    <n v="1392232830"/>
    <b v="0"/>
    <n v="49"/>
    <b v="1"/>
    <s v="film &amp; video/shorts"/>
    <n v="105.15384615384616"/>
    <n v="67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x v="0"/>
    <x v="104"/>
    <n v="1299775266"/>
    <b v="0"/>
    <n v="10"/>
    <b v="1"/>
    <s v="film &amp; video/shorts"/>
    <n v="120"/>
    <n v="10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x v="105"/>
    <n v="1461605020"/>
    <b v="0"/>
    <n v="60"/>
    <b v="1"/>
    <s v="film &amp; video/shorts"/>
    <n v="107.40909090909089"/>
    <n v="163"/>
    <x v="0"/>
    <s v="shorts"/>
    <x v="105"/>
    <d v="2016-04-25T12:23:40"/>
  </r>
  <r>
    <n v="106"/>
    <s v="LOST WEEKEND"/>
    <s v="A Boy. A Girl. A Car. A Serial Killer."/>
    <n v="5000"/>
    <n v="5025"/>
    <x v="0"/>
    <s v="US"/>
    <x v="0"/>
    <x v="106"/>
    <n v="1332182301"/>
    <b v="0"/>
    <n v="27"/>
    <b v="1"/>
    <s v="film &amp; video/shorts"/>
    <n v="100.49999999999999"/>
    <n v="25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x v="107"/>
    <n v="1301787287"/>
    <b v="0"/>
    <n v="69"/>
    <b v="1"/>
    <s v="film &amp; video/shorts"/>
    <n v="102.46666666666667"/>
    <n v="185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x v="108"/>
    <n v="1364827370"/>
    <b v="0"/>
    <n v="47"/>
    <b v="1"/>
    <s v="film &amp; video/shorts"/>
    <n v="246.66666666666669"/>
    <n v="2200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x v="109"/>
    <n v="1296088630"/>
    <b v="0"/>
    <n v="47"/>
    <b v="1"/>
    <s v="film &amp; video/shorts"/>
    <n v="219.49999999999997"/>
    <n v="1195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x v="110"/>
    <n v="1381445253"/>
    <b v="0"/>
    <n v="26"/>
    <b v="1"/>
    <s v="film &amp; video/shorts"/>
    <n v="130.76923076923077"/>
    <n v="400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x v="111"/>
    <n v="1430467187"/>
    <b v="0"/>
    <n v="53"/>
    <b v="1"/>
    <s v="film &amp; video/shorts"/>
    <n v="154.57142857142858"/>
    <n v="1910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x v="112"/>
    <n v="1395277318"/>
    <b v="0"/>
    <n v="81"/>
    <b v="1"/>
    <s v="film &amp; video/shorts"/>
    <n v="104"/>
    <n v="200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x v="0"/>
    <x v="113"/>
    <n v="1311963128"/>
    <b v="0"/>
    <n v="78"/>
    <b v="1"/>
    <s v="film &amp; video/shorts"/>
    <n v="141"/>
    <n v="2050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x v="114"/>
    <n v="1321252488"/>
    <b v="0"/>
    <n v="35"/>
    <b v="1"/>
    <s v="film &amp; video/shorts"/>
    <n v="103.33333333333334"/>
    <n v="100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x v="0"/>
    <x v="115"/>
    <n v="1326217444"/>
    <b v="0"/>
    <n v="22"/>
    <b v="1"/>
    <s v="film &amp; video/shorts"/>
    <n v="140.44444444444443"/>
    <n v="182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x v="116"/>
    <n v="1298289355"/>
    <b v="0"/>
    <n v="57"/>
    <b v="1"/>
    <s v="film &amp; video/shorts"/>
    <n v="113.65714285714286"/>
    <n v="478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x v="117"/>
    <n v="1268337744"/>
    <b v="0"/>
    <n v="27"/>
    <b v="1"/>
    <s v="film &amp; video/shorts"/>
    <n v="100.49377777777779"/>
    <n v="22.220000000000255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x v="0"/>
    <x v="118"/>
    <n v="1309310236"/>
    <b v="0"/>
    <n v="39"/>
    <b v="1"/>
    <s v="film &amp; video/shorts"/>
    <n v="113.03159999999998"/>
    <n v="651.57999999999993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x v="119"/>
    <n v="1310693986"/>
    <b v="0"/>
    <n v="37"/>
    <b v="1"/>
    <s v="film &amp; video/shorts"/>
    <n v="104.55692307692308"/>
    <n v="148.09999999999991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x v="120"/>
    <n v="1472865107"/>
    <b v="0"/>
    <n v="1"/>
    <b v="0"/>
    <s v="film &amp; video/science fiction"/>
    <n v="1.4285714285714287E-2"/>
    <n v="-6999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x v="121"/>
    <n v="1427993710"/>
    <b v="0"/>
    <n v="1"/>
    <b v="0"/>
    <s v="film &amp; video/science fiction"/>
    <n v="3.3333333333333333E-2"/>
    <n v="-2999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1"/>
    <s v="US"/>
    <x v="0"/>
    <x v="122"/>
    <n v="1470910907"/>
    <b v="0"/>
    <n v="0"/>
    <b v="0"/>
    <s v="film &amp; video/science fiction"/>
    <n v="0"/>
    <n v="-100000000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x v="123"/>
    <n v="1411411564"/>
    <b v="0"/>
    <n v="6"/>
    <b v="0"/>
    <s v="film &amp; video/science fiction"/>
    <n v="0.27454545454545454"/>
    <n v="-54849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x v="124"/>
    <n v="1429568242"/>
    <b v="0"/>
    <n v="0"/>
    <b v="0"/>
    <s v="film &amp; video/science fiction"/>
    <n v="0"/>
    <n v="-4000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x v="125"/>
    <n v="1480981880"/>
    <b v="0"/>
    <n v="6"/>
    <b v="0"/>
    <s v="film &amp; video/science fiction"/>
    <n v="14.000000000000002"/>
    <n v="-430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x v="126"/>
    <n v="1431353337"/>
    <b v="0"/>
    <n v="13"/>
    <b v="0"/>
    <s v="film &amp; video/science fiction"/>
    <n v="5.548"/>
    <n v="-23613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x v="127"/>
    <n v="1425481141"/>
    <b v="0"/>
    <n v="4"/>
    <b v="0"/>
    <s v="film &amp; video/science fiction"/>
    <n v="2.375"/>
    <n v="-7810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1"/>
    <s v="US"/>
    <x v="0"/>
    <x v="128"/>
    <n v="1473917293"/>
    <b v="0"/>
    <n v="6"/>
    <b v="0"/>
    <s v="film &amp; video/science fiction"/>
    <n v="1.867"/>
    <n v="-98133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x v="129"/>
    <n v="1409524183"/>
    <b v="0"/>
    <n v="0"/>
    <b v="0"/>
    <s v="film &amp; video/science fiction"/>
    <n v="0"/>
    <n v="-20000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x v="130"/>
    <n v="1400536692"/>
    <b v="0"/>
    <n v="0"/>
    <b v="0"/>
    <s v="film &amp; video/science fiction"/>
    <n v="0"/>
    <n v="-600"/>
    <x v="0"/>
    <s v="science fiction"/>
    <x v="130"/>
    <d v="2014-05-19T16:58:12"/>
  </r>
  <r>
    <n v="131"/>
    <s v="I (Canceled)"/>
    <s v="I"/>
    <n v="1200"/>
    <n v="0"/>
    <x v="1"/>
    <s v="US"/>
    <x v="0"/>
    <x v="131"/>
    <n v="1466453161"/>
    <b v="0"/>
    <n v="0"/>
    <b v="0"/>
    <s v="film &amp; video/science fiction"/>
    <n v="0"/>
    <n v="-1200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x v="132"/>
    <n v="1411500607"/>
    <b v="0"/>
    <n v="81"/>
    <b v="0"/>
    <s v="film &amp; video/science fiction"/>
    <n v="9.5687499999999996"/>
    <n v="-72345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x v="133"/>
    <n v="1462130584"/>
    <b v="0"/>
    <n v="0"/>
    <b v="0"/>
    <s v="film &amp; video/science fiction"/>
    <n v="0"/>
    <n v="-71764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1"/>
    <s v="US"/>
    <x v="0"/>
    <x v="134"/>
    <n v="1438811418"/>
    <b v="0"/>
    <n v="0"/>
    <b v="0"/>
    <s v="film &amp; video/science fiction"/>
    <n v="0"/>
    <n v="-5000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x v="135"/>
    <n v="1401354597"/>
    <b v="0"/>
    <n v="5"/>
    <b v="0"/>
    <s v="film &amp; video/science fiction"/>
    <n v="13.433333333333334"/>
    <n v="-2597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x v="136"/>
    <n v="1427968234"/>
    <b v="0"/>
    <n v="0"/>
    <b v="0"/>
    <s v="film &amp; video/science fiction"/>
    <n v="0"/>
    <n v="-3000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x v="137"/>
    <n v="1440337593"/>
    <b v="0"/>
    <n v="0"/>
    <b v="0"/>
    <s v="film &amp; video/science fiction"/>
    <n v="0"/>
    <n v="-55000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x v="138"/>
    <n v="1435731041"/>
    <b v="0"/>
    <n v="58"/>
    <b v="0"/>
    <s v="film &amp; video/science fiction"/>
    <n v="3.1413333333333333"/>
    <n v="-145288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1"/>
    <s v="US"/>
    <x v="0"/>
    <x v="139"/>
    <n v="1435874772"/>
    <b v="0"/>
    <n v="1"/>
    <b v="0"/>
    <s v="film &amp; video/science fiction"/>
    <n v="100"/>
    <n v="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x v="140"/>
    <n v="1424234732"/>
    <b v="0"/>
    <n v="0"/>
    <b v="0"/>
    <s v="film &amp; video/science fiction"/>
    <n v="0"/>
    <n v="-200000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x v="141"/>
    <n v="1429155623"/>
    <b v="0"/>
    <n v="28"/>
    <b v="0"/>
    <s v="film &amp; video/science fiction"/>
    <n v="10.775"/>
    <n v="-10707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x v="142"/>
    <n v="1414358778"/>
    <b v="0"/>
    <n v="1"/>
    <b v="0"/>
    <s v="film &amp; video/science fiction"/>
    <n v="0.33333333333333337"/>
    <n v="-299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x v="143"/>
    <n v="1467941542"/>
    <b v="0"/>
    <n v="0"/>
    <b v="0"/>
    <s v="film &amp; video/science fiction"/>
    <n v="0"/>
    <n v="-5500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x v="144"/>
    <n v="1423765072"/>
    <b v="0"/>
    <n v="37"/>
    <b v="0"/>
    <s v="film &amp; video/science fiction"/>
    <n v="27.6"/>
    <n v="-5430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x v="145"/>
    <n v="1436965252"/>
    <b v="0"/>
    <n v="9"/>
    <b v="0"/>
    <s v="film &amp; video/science fiction"/>
    <n v="7.5111111111111111"/>
    <n v="-4162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x v="146"/>
    <n v="1479514998"/>
    <b v="0"/>
    <n v="3"/>
    <b v="0"/>
    <s v="film &amp; video/science fiction"/>
    <n v="0.57499999999999996"/>
    <n v="-19885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1"/>
    <s v="GB"/>
    <x v="1"/>
    <x v="147"/>
    <n v="1417026340"/>
    <b v="0"/>
    <n v="0"/>
    <b v="0"/>
    <s v="film &amp; video/science fiction"/>
    <n v="0"/>
    <n v="-7000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x v="148"/>
    <n v="1453963536"/>
    <b v="0"/>
    <n v="2"/>
    <b v="0"/>
    <s v="film &amp; video/science fiction"/>
    <n v="0.08"/>
    <n v="-4996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x v="149"/>
    <n v="1416888470"/>
    <b v="0"/>
    <n v="6"/>
    <b v="0"/>
    <s v="film &amp; video/science fiction"/>
    <n v="0.91999999999999993"/>
    <n v="-9908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x v="150"/>
    <n v="1427428382"/>
    <b v="0"/>
    <n v="67"/>
    <b v="0"/>
    <s v="film &amp; video/science fiction"/>
    <n v="23.163076923076922"/>
    <n v="-99888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x v="151"/>
    <n v="1429449191"/>
    <b v="0"/>
    <n v="5"/>
    <b v="0"/>
    <s v="film &amp; video/science fiction"/>
    <n v="5.5999999999999994E-2"/>
    <n v="-249860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1"/>
    <s v="US"/>
    <x v="0"/>
    <x v="152"/>
    <n v="1408845100"/>
    <b v="0"/>
    <n v="2"/>
    <b v="0"/>
    <s v="film &amp; video/science fiction"/>
    <n v="7.8947368421052634E-3"/>
    <n v="-379970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x v="153"/>
    <n v="1413900244"/>
    <b v="0"/>
    <n v="10"/>
    <b v="0"/>
    <s v="film &amp; video/science fiction"/>
    <n v="0.71799999999999997"/>
    <n v="-49641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x v="154"/>
    <n v="1429621695"/>
    <b v="0"/>
    <n v="3"/>
    <b v="0"/>
    <s v="film &amp; video/science fiction"/>
    <n v="2.666666666666667"/>
    <n v="-1460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x v="155"/>
    <n v="1434201935"/>
    <b v="0"/>
    <n v="4"/>
    <b v="0"/>
    <s v="film &amp; video/science fiction"/>
    <n v="6.0000000000000001E-3"/>
    <n v="-1349919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x v="156"/>
    <n v="1401850796"/>
    <b v="0"/>
    <n v="15"/>
    <b v="0"/>
    <s v="film &amp; video/science fiction"/>
    <n v="5.0999999999999996"/>
    <n v="-33215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x v="157"/>
    <n v="1453931572"/>
    <b v="0"/>
    <n v="2"/>
    <b v="0"/>
    <s v="film &amp; video/science fiction"/>
    <n v="0.26711185308848079"/>
    <n v="-2987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x v="158"/>
    <n v="1411350628"/>
    <b v="0"/>
    <n v="0"/>
    <b v="0"/>
    <s v="film &amp; video/science fiction"/>
    <n v="0"/>
    <n v="-5000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x v="159"/>
    <n v="1464085545"/>
    <b v="0"/>
    <n v="1"/>
    <b v="0"/>
    <s v="film &amp; video/science fiction"/>
    <n v="2E-3"/>
    <n v="-49999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x v="160"/>
    <n v="1434491691"/>
    <b v="0"/>
    <n v="0"/>
    <b v="0"/>
    <s v="film &amp; video/drama"/>
    <n v="0"/>
    <n v="-5000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x v="161"/>
    <n v="1401726595"/>
    <b v="0"/>
    <n v="1"/>
    <b v="0"/>
    <s v="film &amp; video/drama"/>
    <n v="0.01"/>
    <n v="-4999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x v="162"/>
    <n v="1405393356"/>
    <b v="0"/>
    <n v="10"/>
    <b v="0"/>
    <s v="film &amp; video/drama"/>
    <n v="15.535714285714286"/>
    <n v="-236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x v="163"/>
    <n v="1440716654"/>
    <b v="0"/>
    <n v="0"/>
    <b v="0"/>
    <s v="film &amp; video/drama"/>
    <n v="0"/>
    <n v="-2000000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x v="164"/>
    <n v="1405966701"/>
    <b v="0"/>
    <n v="7"/>
    <b v="0"/>
    <s v="film &amp; video/drama"/>
    <n v="0.53333333333333333"/>
    <n v="-119360"/>
    <x v="0"/>
    <s v="drama"/>
    <x v="164"/>
    <d v="2014-07-21T13:18:21"/>
  </r>
  <r>
    <n v="165"/>
    <s v="NET"/>
    <s v="A teacher. A boy. The beach and a heatwave that drove them all insane."/>
    <n v="17000"/>
    <n v="0"/>
    <x v="2"/>
    <s v="GB"/>
    <x v="1"/>
    <x v="165"/>
    <n v="1450021724"/>
    <b v="0"/>
    <n v="0"/>
    <b v="0"/>
    <s v="film &amp; video/drama"/>
    <n v="0"/>
    <n v="-17000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2"/>
    <s v="US"/>
    <x v="0"/>
    <x v="166"/>
    <n v="1481939362"/>
    <b v="0"/>
    <n v="1"/>
    <b v="0"/>
    <s v="film &amp; video/drama"/>
    <n v="60"/>
    <n v="-2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x v="167"/>
    <n v="1433542535"/>
    <b v="0"/>
    <n v="2"/>
    <b v="0"/>
    <s v="film &amp; video/drama"/>
    <n v="0.01"/>
    <n v="-109989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x v="168"/>
    <n v="1424203370"/>
    <b v="0"/>
    <n v="3"/>
    <b v="0"/>
    <s v="film &amp; video/drama"/>
    <n v="4.0625"/>
    <n v="-7675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x v="169"/>
    <n v="1411042059"/>
    <b v="0"/>
    <n v="10"/>
    <b v="0"/>
    <s v="film &amp; video/drama"/>
    <n v="22.400000000000002"/>
    <n v="-1940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x v="170"/>
    <n v="1438385283"/>
    <b v="0"/>
    <n v="10"/>
    <b v="0"/>
    <s v="film &amp; video/drama"/>
    <n v="3.25"/>
    <n v="-967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x v="171"/>
    <n v="1465791614"/>
    <b v="0"/>
    <n v="1"/>
    <b v="0"/>
    <s v="film &amp; video/drama"/>
    <n v="2E-3"/>
    <n v="-49999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2"/>
    <s v="US"/>
    <x v="0"/>
    <x v="172"/>
    <n v="1423733323"/>
    <b v="0"/>
    <n v="0"/>
    <b v="0"/>
    <s v="film &amp; video/drama"/>
    <n v="0"/>
    <n v="-95000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x v="173"/>
    <n v="1422539108"/>
    <b v="0"/>
    <n v="0"/>
    <b v="0"/>
    <s v="film &amp; video/drama"/>
    <n v="0"/>
    <n v="-1110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x v="174"/>
    <n v="1425924776"/>
    <b v="0"/>
    <n v="0"/>
    <b v="0"/>
    <s v="film &amp; video/drama"/>
    <n v="0"/>
    <n v="-6000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x v="175"/>
    <n v="1407177611"/>
    <b v="0"/>
    <n v="26"/>
    <b v="0"/>
    <s v="film &amp; video/drama"/>
    <n v="6.4850000000000003"/>
    <n v="-18703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x v="176"/>
    <n v="1436211999"/>
    <b v="0"/>
    <n v="0"/>
    <b v="0"/>
    <s v="film &amp; video/drama"/>
    <n v="0"/>
    <n v="-1500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2"/>
    <s v="US"/>
    <x v="0"/>
    <x v="177"/>
    <n v="1425690526"/>
    <b v="0"/>
    <n v="7"/>
    <b v="0"/>
    <s v="film &amp; video/drama"/>
    <n v="40"/>
    <n v="-270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2"/>
    <s v="ES"/>
    <x v="3"/>
    <x v="178"/>
    <n v="1445986545"/>
    <b v="0"/>
    <n v="0"/>
    <b v="0"/>
    <s v="film &amp; video/drama"/>
    <n v="0"/>
    <n v="-500000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2"/>
    <s v="US"/>
    <x v="0"/>
    <x v="179"/>
    <n v="1454464555"/>
    <b v="0"/>
    <n v="2"/>
    <b v="0"/>
    <s v="film &amp; video/drama"/>
    <n v="20"/>
    <n v="-8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x v="180"/>
    <n v="1425512843"/>
    <b v="0"/>
    <n v="13"/>
    <b v="0"/>
    <s v="film &amp; video/drama"/>
    <n v="33.416666666666664"/>
    <n v="-799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x v="181"/>
    <n v="1432403295"/>
    <b v="0"/>
    <n v="4"/>
    <b v="0"/>
    <s v="film &amp; video/drama"/>
    <n v="21.092608822670172"/>
    <n v="-2701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x v="182"/>
    <n v="1481156232"/>
    <b v="0"/>
    <n v="0"/>
    <b v="0"/>
    <s v="film &amp; video/drama"/>
    <n v="0"/>
    <n v="-1000"/>
    <x v="0"/>
    <s v="drama"/>
    <x v="182"/>
    <d v="2016-12-07T19:17:12"/>
  </r>
  <r>
    <n v="183"/>
    <s v="Three Little Words"/>
    <s v="Don't kill me until I meet my Dad"/>
    <n v="12500"/>
    <n v="4482"/>
    <x v="2"/>
    <s v="GB"/>
    <x v="1"/>
    <x v="183"/>
    <n v="1414438010"/>
    <b v="0"/>
    <n v="12"/>
    <b v="0"/>
    <s v="film &amp; video/drama"/>
    <n v="35.856000000000002"/>
    <n v="-8018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x v="184"/>
    <n v="1404586762"/>
    <b v="0"/>
    <n v="2"/>
    <b v="0"/>
    <s v="film &amp; video/drama"/>
    <n v="3.4000000000000004"/>
    <n v="-1449"/>
    <x v="0"/>
    <s v="drama"/>
    <x v="184"/>
    <d v="2014-07-05T13:59:22"/>
  </r>
  <r>
    <n v="185"/>
    <s v="BLANK Short Movie"/>
    <s v="Love has no boundaries!"/>
    <n v="40000"/>
    <n v="2200"/>
    <x v="2"/>
    <s v="NO"/>
    <x v="8"/>
    <x v="185"/>
    <n v="1468965139"/>
    <b v="0"/>
    <n v="10"/>
    <b v="0"/>
    <s v="film &amp; video/drama"/>
    <n v="5.5"/>
    <n v="-3780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x v="186"/>
    <n v="1485977434"/>
    <b v="0"/>
    <n v="0"/>
    <b v="0"/>
    <s v="film &amp; video/drama"/>
    <n v="0"/>
    <n v="-5000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x v="187"/>
    <n v="1435383457"/>
    <b v="0"/>
    <n v="5"/>
    <b v="0"/>
    <s v="film &amp; video/drama"/>
    <n v="16"/>
    <n v="-420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x v="188"/>
    <n v="1407299015"/>
    <b v="0"/>
    <n v="0"/>
    <b v="0"/>
    <s v="film &amp; video/drama"/>
    <n v="0"/>
    <n v="-1500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x v="189"/>
    <n v="1467736477"/>
    <b v="0"/>
    <n v="5"/>
    <b v="0"/>
    <s v="film &amp; video/drama"/>
    <n v="6.8999999999999992E-2"/>
    <n v="-499655"/>
    <x v="0"/>
    <s v="drama"/>
    <x v="189"/>
    <d v="2016-07-05T11:34:37"/>
  </r>
  <r>
    <n v="190"/>
    <s v="REGIONRAT, the movie"/>
    <s v="Because hope can be a 4 letter word"/>
    <n v="12000"/>
    <n v="50"/>
    <x v="2"/>
    <s v="US"/>
    <x v="0"/>
    <x v="190"/>
    <n v="1465227446"/>
    <b v="0"/>
    <n v="1"/>
    <b v="0"/>
    <s v="film &amp; video/drama"/>
    <n v="0.41666666666666669"/>
    <n v="-119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x v="191"/>
    <n v="1440326138"/>
    <b v="0"/>
    <n v="3"/>
    <b v="0"/>
    <s v="film &amp; video/drama"/>
    <n v="5"/>
    <n v="-4750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x v="192"/>
    <n v="1410980432"/>
    <b v="0"/>
    <n v="3"/>
    <b v="0"/>
    <s v="film &amp; video/drama"/>
    <n v="1.6999999999999999E-3"/>
    <n v="-999983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x v="193"/>
    <n v="1412029566"/>
    <b v="0"/>
    <n v="0"/>
    <b v="0"/>
    <s v="film &amp; video/drama"/>
    <n v="0"/>
    <n v="-1000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x v="194"/>
    <n v="1452124531"/>
    <b v="0"/>
    <n v="3"/>
    <b v="0"/>
    <s v="film &amp; video/drama"/>
    <n v="0.12"/>
    <n v="-2497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x v="195"/>
    <n v="1431360332"/>
    <b v="0"/>
    <n v="0"/>
    <b v="0"/>
    <s v="film &amp; video/drama"/>
    <n v="0"/>
    <n v="-2000000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x v="196"/>
    <n v="1442062898"/>
    <b v="0"/>
    <n v="19"/>
    <b v="0"/>
    <s v="film &amp; video/drama"/>
    <n v="41.857142857142861"/>
    <n v="-2035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x v="197"/>
    <n v="1483734100"/>
    <b v="0"/>
    <n v="8"/>
    <b v="0"/>
    <s v="film &amp; video/drama"/>
    <n v="10.48"/>
    <n v="-2238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x v="198"/>
    <n v="1409908322"/>
    <b v="0"/>
    <n v="6"/>
    <b v="0"/>
    <s v="film &amp; video/drama"/>
    <n v="1.1159999999999999"/>
    <n v="-24721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x v="199"/>
    <n v="1470106702"/>
    <b v="0"/>
    <n v="0"/>
    <b v="0"/>
    <s v="film &amp; video/drama"/>
    <n v="0"/>
    <n v="-10000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2"/>
    <s v="US"/>
    <x v="0"/>
    <x v="200"/>
    <n v="1408154403"/>
    <b v="0"/>
    <n v="18"/>
    <b v="0"/>
    <s v="film &amp; video/drama"/>
    <n v="26.192500000000003"/>
    <n v="-4428.45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x v="201"/>
    <n v="1421696329"/>
    <b v="0"/>
    <n v="7"/>
    <b v="0"/>
    <s v="film &amp; video/drama"/>
    <n v="58.461538461538467"/>
    <n v="-270"/>
    <x v="0"/>
    <s v="drama"/>
    <x v="201"/>
    <d v="2015-01-19T14:38:49"/>
  </r>
  <r>
    <n v="202"/>
    <s v="Modern Gangsters"/>
    <s v="new web series created by jonney terry"/>
    <n v="6000"/>
    <n v="0"/>
    <x v="2"/>
    <s v="US"/>
    <x v="0"/>
    <x v="202"/>
    <n v="1441750564"/>
    <b v="0"/>
    <n v="0"/>
    <b v="0"/>
    <s v="film &amp; video/drama"/>
    <n v="0"/>
    <n v="-6000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2"/>
    <s v="GB"/>
    <x v="1"/>
    <x v="203"/>
    <n v="1417378864"/>
    <b v="0"/>
    <n v="8"/>
    <b v="0"/>
    <s v="film &amp; video/drama"/>
    <n v="29.84"/>
    <n v="-1754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x v="204"/>
    <n v="1467727203"/>
    <b v="0"/>
    <n v="1293"/>
    <b v="0"/>
    <s v="film &amp; video/drama"/>
    <n v="50.721666666666664"/>
    <n v="-147835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x v="205"/>
    <n v="1441120222"/>
    <b v="0"/>
    <n v="17"/>
    <b v="0"/>
    <s v="film &amp; video/drama"/>
    <n v="16.25"/>
    <n v="-6700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2"/>
    <s v="US"/>
    <x v="0"/>
    <x v="206"/>
    <n v="1468627583"/>
    <b v="0"/>
    <n v="0"/>
    <b v="0"/>
    <s v="film &amp; video/drama"/>
    <n v="0"/>
    <n v="-12700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x v="207"/>
    <n v="1417754638"/>
    <b v="0"/>
    <n v="13"/>
    <b v="0"/>
    <s v="film &amp; video/drama"/>
    <n v="15.214285714285714"/>
    <n v="-11870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x v="208"/>
    <n v="1416127967"/>
    <b v="0"/>
    <n v="0"/>
    <b v="0"/>
    <s v="film &amp; video/drama"/>
    <n v="0"/>
    <n v="-50000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x v="209"/>
    <n v="1433974135"/>
    <b v="0"/>
    <n v="0"/>
    <b v="0"/>
    <s v="film &amp; video/drama"/>
    <n v="0"/>
    <n v="-25000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x v="210"/>
    <n v="1441157592"/>
    <b v="0"/>
    <n v="33"/>
    <b v="0"/>
    <s v="film &amp; video/drama"/>
    <n v="25.25"/>
    <n v="-8970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x v="211"/>
    <n v="1440042617"/>
    <b v="0"/>
    <n v="12"/>
    <b v="0"/>
    <s v="film &amp; video/drama"/>
    <n v="44.6"/>
    <n v="-2770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x v="212"/>
    <n v="1455656920"/>
    <b v="0"/>
    <n v="1"/>
    <b v="0"/>
    <s v="film &amp; video/drama"/>
    <n v="1.5873015873015872E-2"/>
    <n v="-6299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x v="213"/>
    <n v="1437142547"/>
    <b v="0"/>
    <n v="1"/>
    <b v="0"/>
    <s v="film &amp; video/drama"/>
    <n v="0.04"/>
    <n v="-4998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x v="214"/>
    <n v="1420471349"/>
    <b v="0"/>
    <n v="1"/>
    <b v="0"/>
    <s v="film &amp; video/drama"/>
    <n v="8.0000000000000002E-3"/>
    <n v="-12499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x v="215"/>
    <n v="1452058282"/>
    <b v="0"/>
    <n v="1"/>
    <b v="0"/>
    <s v="film &amp; video/drama"/>
    <n v="0.22727272727272727"/>
    <n v="-439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x v="216"/>
    <n v="1425423637"/>
    <b v="0"/>
    <n v="84"/>
    <b v="0"/>
    <s v="film &amp; video/drama"/>
    <n v="55.698440000000005"/>
    <n v="-22150.78"/>
    <x v="0"/>
    <s v="drama"/>
    <x v="216"/>
    <d v="2015-03-03T18:00:37"/>
  </r>
  <r>
    <n v="217"/>
    <s v="Bitch"/>
    <s v="A roadmovie by paw"/>
    <n v="100000"/>
    <n v="11943"/>
    <x v="2"/>
    <s v="SE"/>
    <x v="9"/>
    <x v="217"/>
    <n v="1417101749"/>
    <b v="0"/>
    <n v="38"/>
    <b v="0"/>
    <s v="film &amp; video/drama"/>
    <n v="11.943"/>
    <n v="-88057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x v="218"/>
    <n v="1426518289"/>
    <b v="0"/>
    <n v="1"/>
    <b v="0"/>
    <s v="film &amp; video/drama"/>
    <n v="2"/>
    <n v="-49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2"/>
    <s v="US"/>
    <x v="0"/>
    <x v="219"/>
    <n v="1456732225"/>
    <b v="0"/>
    <n v="76"/>
    <b v="0"/>
    <s v="film &amp; video/drama"/>
    <n v="17.630000000000003"/>
    <n v="-41185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x v="220"/>
    <n v="1436542030"/>
    <b v="0"/>
    <n v="3"/>
    <b v="0"/>
    <s v="film &amp; video/drama"/>
    <n v="0.72"/>
    <n v="-49640"/>
    <x v="0"/>
    <s v="drama"/>
    <x v="220"/>
    <d v="2015-07-10T10:27:10"/>
  </r>
  <r>
    <n v="221"/>
    <s v="Archetypes"/>
    <s v="Film about Schizophrenia with Surreal Twists!"/>
    <n v="50000"/>
    <n v="0"/>
    <x v="2"/>
    <s v="US"/>
    <x v="0"/>
    <x v="221"/>
    <n v="1422389164"/>
    <b v="0"/>
    <n v="0"/>
    <b v="0"/>
    <s v="film &amp; video/drama"/>
    <n v="0"/>
    <n v="-50000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x v="222"/>
    <n v="1422383318"/>
    <b v="0"/>
    <n v="2"/>
    <b v="0"/>
    <s v="film &amp; video/drama"/>
    <n v="13"/>
    <n v="-870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x v="223"/>
    <n v="1461287350"/>
    <b v="0"/>
    <n v="0"/>
    <b v="0"/>
    <s v="film &amp; video/drama"/>
    <n v="0"/>
    <n v="-1500000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x v="224"/>
    <n v="1431322726"/>
    <b v="0"/>
    <n v="0"/>
    <b v="0"/>
    <s v="film &amp; video/drama"/>
    <n v="0"/>
    <n v="-6000000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x v="225"/>
    <n v="1457564654"/>
    <b v="0"/>
    <n v="0"/>
    <b v="0"/>
    <s v="film &amp; video/drama"/>
    <n v="0"/>
    <n v="-200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2"/>
    <s v="GB"/>
    <x v="1"/>
    <x v="226"/>
    <n v="1428854344"/>
    <b v="0"/>
    <n v="2"/>
    <b v="0"/>
    <s v="film &amp; video/drama"/>
    <n v="0.86206896551724133"/>
    <n v="-28750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x v="227"/>
    <n v="1433885241"/>
    <b v="0"/>
    <n v="0"/>
    <b v="0"/>
    <s v="film &amp; video/drama"/>
    <n v="0"/>
    <n v="-28000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2"/>
    <s v="GB"/>
    <x v="1"/>
    <x v="228"/>
    <n v="1427992105"/>
    <b v="0"/>
    <n v="0"/>
    <b v="0"/>
    <s v="film &amp; video/drama"/>
    <n v="0"/>
    <n v="-8000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x v="229"/>
    <n v="1452810297"/>
    <b v="0"/>
    <n v="0"/>
    <b v="0"/>
    <s v="film &amp; video/drama"/>
    <n v="0"/>
    <n v="-3000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x v="230"/>
    <n v="1430851151"/>
    <b v="0"/>
    <n v="2"/>
    <b v="0"/>
    <s v="film &amp; video/drama"/>
    <n v="0.4"/>
    <n v="-1494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x v="231"/>
    <n v="1449183651"/>
    <b v="0"/>
    <n v="0"/>
    <b v="0"/>
    <s v="film &amp; video/drama"/>
    <n v="0"/>
    <n v="-1500000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x v="232"/>
    <n v="1422474546"/>
    <b v="0"/>
    <n v="7"/>
    <b v="0"/>
    <s v="film &amp; video/drama"/>
    <n v="2.75"/>
    <n v="-3890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x v="233"/>
    <n v="1472593972"/>
    <b v="0"/>
    <n v="0"/>
    <b v="0"/>
    <s v="film &amp; video/drama"/>
    <n v="0"/>
    <n v="-350000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x v="234"/>
    <n v="1431391859"/>
    <b v="0"/>
    <n v="5"/>
    <b v="0"/>
    <s v="film &amp; video/drama"/>
    <n v="40.1"/>
    <n v="-599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x v="235"/>
    <n v="1433886497"/>
    <b v="0"/>
    <n v="0"/>
    <b v="0"/>
    <s v="film &amp; video/drama"/>
    <n v="0"/>
    <n v="-10000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x v="236"/>
    <n v="1447380099"/>
    <b v="0"/>
    <n v="0"/>
    <b v="0"/>
    <s v="film &amp; video/drama"/>
    <n v="0"/>
    <n v="-150000"/>
    <x v="0"/>
    <s v="drama"/>
    <x v="236"/>
    <d v="2015-11-12T21:01:39"/>
  </r>
  <r>
    <n v="237"/>
    <s v="Making The Choice"/>
    <s v="Making The Choice is a christian short film series."/>
    <n v="15000"/>
    <n v="50"/>
    <x v="2"/>
    <s v="US"/>
    <x v="0"/>
    <x v="237"/>
    <n v="1452261069"/>
    <b v="0"/>
    <n v="1"/>
    <b v="0"/>
    <s v="film &amp; video/drama"/>
    <n v="0.33333333333333337"/>
    <n v="-149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x v="238"/>
    <n v="1481324760"/>
    <b v="0"/>
    <n v="0"/>
    <b v="0"/>
    <s v="film &amp; video/drama"/>
    <n v="0"/>
    <n v="-26000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x v="239"/>
    <n v="1445308730"/>
    <b v="0"/>
    <n v="5"/>
    <b v="0"/>
    <s v="film &amp; video/drama"/>
    <n v="25"/>
    <n v="-7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x v="240"/>
    <n v="1363885211"/>
    <b v="1"/>
    <n v="137"/>
    <b v="1"/>
    <s v="film &amp; video/documentary"/>
    <n v="107.63413333333334"/>
    <n v="1145.1200000000008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x v="241"/>
    <n v="1415292304"/>
    <b v="1"/>
    <n v="376"/>
    <b v="1"/>
    <s v="film &amp; video/documentary"/>
    <n v="112.63736263736264"/>
    <n v="4600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x v="0"/>
    <x v="242"/>
    <n v="1321357790"/>
    <b v="1"/>
    <n v="202"/>
    <b v="1"/>
    <s v="film &amp; video/documentary"/>
    <n v="113.46153846153845"/>
    <n v="1750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x v="243"/>
    <n v="1390439304"/>
    <b v="1"/>
    <n v="328"/>
    <b v="1"/>
    <s v="film &amp; video/documentary"/>
    <n v="102.592"/>
    <n v="648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x v="244"/>
    <n v="1265269559"/>
    <b v="1"/>
    <n v="84"/>
    <b v="1"/>
    <s v="film &amp; video/documentary"/>
    <n v="113.75714285714287"/>
    <n v="481.5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x v="245"/>
    <n v="1342487785"/>
    <b v="1"/>
    <n v="96"/>
    <b v="1"/>
    <s v="film &amp; video/documentary"/>
    <n v="103.71999999999998"/>
    <n v="18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x v="246"/>
    <n v="1288341805"/>
    <b v="1"/>
    <n v="223"/>
    <b v="1"/>
    <s v="film &amp; video/documentary"/>
    <n v="305.46000000000004"/>
    <n v="10273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x v="247"/>
    <n v="1284042614"/>
    <b v="1"/>
    <n v="62"/>
    <b v="1"/>
    <s v="film &amp; video/documentary"/>
    <n v="134.1"/>
    <n v="1705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x v="248"/>
    <n v="1322073309"/>
    <b v="1"/>
    <n v="146"/>
    <b v="1"/>
    <s v="film &amp; video/documentary"/>
    <n v="101.33294117647058"/>
    <n v="1133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x v="249"/>
    <n v="1275603020"/>
    <b v="1"/>
    <n v="235"/>
    <b v="1"/>
    <s v="film &amp; video/documentary"/>
    <n v="112.92"/>
    <n v="129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x v="250"/>
    <n v="1367933691"/>
    <b v="1"/>
    <n v="437"/>
    <b v="1"/>
    <s v="film &amp; video/documentary"/>
    <n v="105.58333333333334"/>
    <n v="1675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x v="251"/>
    <n v="1334429646"/>
    <b v="1"/>
    <n v="77"/>
    <b v="1"/>
    <s v="film &amp; video/documentary"/>
    <n v="125.57142857142858"/>
    <n v="89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x v="252"/>
    <n v="1269878058"/>
    <b v="1"/>
    <n v="108"/>
    <b v="1"/>
    <s v="film &amp; video/documentary"/>
    <n v="184.56"/>
    <n v="4228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x v="253"/>
    <n v="1326728235"/>
    <b v="1"/>
    <n v="7"/>
    <b v="1"/>
    <s v="film &amp; video/documentary"/>
    <n v="100.73333333333335"/>
    <n v="11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x v="254"/>
    <n v="1442443910"/>
    <b v="1"/>
    <n v="314"/>
    <b v="1"/>
    <s v="film &amp; video/documentary"/>
    <n v="116.94725"/>
    <n v="4067.34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x v="0"/>
    <x v="255"/>
    <n v="1297687082"/>
    <b v="1"/>
    <n v="188"/>
    <b v="1"/>
    <s v="film &amp; video/documentary"/>
    <n v="106.73325"/>
    <n v="538.65999999999985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x v="256"/>
    <n v="1360866467"/>
    <b v="1"/>
    <n v="275"/>
    <b v="1"/>
    <s v="film &amp; video/documentary"/>
    <n v="139.1"/>
    <n v="5083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x v="257"/>
    <n v="1461078162"/>
    <b v="1"/>
    <n v="560"/>
    <b v="1"/>
    <s v="film &amp; video/documentary"/>
    <n v="106.72648571428572"/>
    <n v="2354.2699999999968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x v="258"/>
    <n v="1305767666"/>
    <b v="1"/>
    <n v="688"/>
    <b v="1"/>
    <s v="film &amp; video/documentary"/>
    <n v="191.14"/>
    <n v="27342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x v="259"/>
    <n v="1425922969"/>
    <b v="1"/>
    <n v="942"/>
    <b v="1"/>
    <s v="film &amp; video/documentary"/>
    <n v="131.93789333333334"/>
    <n v="23953.4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x v="260"/>
    <n v="1275415679"/>
    <b v="1"/>
    <n v="88"/>
    <b v="1"/>
    <s v="film &amp; video/documentary"/>
    <n v="106.4"/>
    <n v="640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x v="0"/>
    <x v="261"/>
    <n v="1334783704"/>
    <b v="1"/>
    <n v="220"/>
    <b v="1"/>
    <s v="film &amp; video/documentary"/>
    <n v="107.4"/>
    <n v="1480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x v="0"/>
    <x v="262"/>
    <n v="1294811828"/>
    <b v="1"/>
    <n v="145"/>
    <b v="1"/>
    <s v="film &amp; video/documentary"/>
    <n v="240"/>
    <n v="3500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x v="263"/>
    <n v="1346194494"/>
    <b v="1"/>
    <n v="963"/>
    <b v="1"/>
    <s v="film &amp; video/documentary"/>
    <n v="118.08108"/>
    <n v="4520.2700000000004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x v="264"/>
    <n v="1334155995"/>
    <b v="1"/>
    <n v="91"/>
    <b v="1"/>
    <s v="film &amp; video/documentary"/>
    <n v="118.19999999999999"/>
    <n v="910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x v="265"/>
    <n v="1269928430"/>
    <b v="1"/>
    <n v="58"/>
    <b v="1"/>
    <s v="film &amp; video/documentary"/>
    <n v="111.1"/>
    <n v="555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x v="266"/>
    <n v="1264565507"/>
    <b v="1"/>
    <n v="36"/>
    <b v="1"/>
    <s v="film &amp; video/documentary"/>
    <n v="145.5"/>
    <n v="455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x v="267"/>
    <n v="1401101499"/>
    <b v="1"/>
    <n v="165"/>
    <b v="1"/>
    <s v="film &amp; video/documentary"/>
    <n v="131.62883248730967"/>
    <n v="3115.4400000000005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x v="268"/>
    <n v="1316749178"/>
    <b v="1"/>
    <n v="111"/>
    <b v="1"/>
    <s v="film &amp; video/documentary"/>
    <n v="111.4"/>
    <n v="570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x v="269"/>
    <n v="1485146622"/>
    <b v="1"/>
    <n v="1596"/>
    <b v="1"/>
    <s v="film &amp; video/documentary"/>
    <n v="147.23376999999999"/>
    <n v="47233.76999999999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x v="270"/>
    <n v="1301950070"/>
    <b v="1"/>
    <n v="61"/>
    <b v="1"/>
    <s v="film &amp; video/documentary"/>
    <n v="152.60869565217391"/>
    <n v="1210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x v="271"/>
    <n v="1386123861"/>
    <b v="1"/>
    <n v="287"/>
    <b v="1"/>
    <s v="film &amp; video/documentary"/>
    <n v="104.67999999999999"/>
    <n v="1404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x v="272"/>
    <n v="1267220191"/>
    <b v="1"/>
    <n v="65"/>
    <b v="1"/>
    <s v="film &amp; video/documentary"/>
    <n v="177.43366666666668"/>
    <n v="2323.0100000000002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x v="273"/>
    <n v="1307102266"/>
    <b v="1"/>
    <n v="118"/>
    <b v="1"/>
    <s v="film &amp; video/documentary"/>
    <n v="107.7758"/>
    <n v="388.7899999999999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x v="274"/>
    <n v="1330638829"/>
    <b v="1"/>
    <n v="113"/>
    <b v="1"/>
    <s v="film &amp; video/documentary"/>
    <n v="156"/>
    <n v="2240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x v="0"/>
    <x v="275"/>
    <n v="1349916366"/>
    <b v="1"/>
    <n v="332"/>
    <b v="1"/>
    <s v="film &amp; video/documentary"/>
    <n v="108.395"/>
    <n v="1679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x v="276"/>
    <n v="1330394274"/>
    <b v="1"/>
    <n v="62"/>
    <b v="1"/>
    <s v="film &amp; video/documentary"/>
    <n v="147.6"/>
    <n v="1904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x v="277"/>
    <n v="1429824219"/>
    <b v="1"/>
    <n v="951"/>
    <b v="1"/>
    <s v="film &amp; video/documentary"/>
    <n v="110.38153846153847"/>
    <n v="6748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x v="0"/>
    <x v="278"/>
    <n v="1347411539"/>
    <b v="1"/>
    <n v="415"/>
    <b v="1"/>
    <s v="film &amp; video/documentary"/>
    <n v="150.34814814814814"/>
    <n v="13594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x v="279"/>
    <n v="1485237096"/>
    <b v="1"/>
    <n v="305"/>
    <b v="1"/>
    <s v="film &amp; video/documentary"/>
    <n v="157.31829411764707"/>
    <n v="9744.11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x v="280"/>
    <n v="1397571035"/>
    <b v="1"/>
    <n v="2139"/>
    <b v="1"/>
    <s v="film &amp; video/documentary"/>
    <n v="156.14400000000001"/>
    <n v="4210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x v="281"/>
    <n v="1242532513"/>
    <b v="1"/>
    <n v="79"/>
    <b v="1"/>
    <s v="film &amp; video/documentary"/>
    <n v="120.58763636363636"/>
    <n v="1132.3199999999997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x v="282"/>
    <n v="1263679492"/>
    <b v="1"/>
    <n v="179"/>
    <b v="1"/>
    <s v="film &amp; video/documentary"/>
    <n v="101.18888888888888"/>
    <n v="535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x v="0"/>
    <x v="283"/>
    <n v="1305219744"/>
    <b v="1"/>
    <n v="202"/>
    <b v="1"/>
    <s v="film &amp; video/documentary"/>
    <n v="114.27249999999999"/>
    <n v="2569.0499999999993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x v="284"/>
    <n v="1325007780"/>
    <b v="1"/>
    <n v="760"/>
    <b v="1"/>
    <s v="film &amp; video/documentary"/>
    <n v="104.62615"/>
    <n v="1850.4599999999991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x v="285"/>
    <n v="1377022128"/>
    <b v="1"/>
    <n v="563"/>
    <b v="1"/>
    <s v="film &amp; video/documentary"/>
    <n v="228.82507142857142"/>
    <n v="18035.509999999998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x v="286"/>
    <n v="1360352124"/>
    <b v="1"/>
    <n v="135"/>
    <b v="1"/>
    <s v="film &amp; video/documentary"/>
    <n v="109.15333333333332"/>
    <n v="1373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x v="0"/>
    <x v="287"/>
    <n v="1349160018"/>
    <b v="1"/>
    <n v="290"/>
    <b v="1"/>
    <s v="film &amp; video/documentary"/>
    <n v="176.29999999999998"/>
    <n v="11445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x v="288"/>
    <n v="1337659393"/>
    <b v="1"/>
    <n v="447"/>
    <b v="1"/>
    <s v="film &amp; video/documentary"/>
    <n v="103.21061999999999"/>
    <n v="1605.3099999999977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x v="289"/>
    <n v="1380797834"/>
    <b v="1"/>
    <n v="232"/>
    <b v="1"/>
    <s v="film &amp; video/documentary"/>
    <n v="104.82000000000001"/>
    <n v="723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x v="290"/>
    <n v="1292316697"/>
    <b v="1"/>
    <n v="168"/>
    <b v="1"/>
    <s v="film &amp; video/documentary"/>
    <n v="106.68444444444445"/>
    <n v="300.80000000000018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x v="291"/>
    <n v="1365791246"/>
    <b v="1"/>
    <n v="128"/>
    <b v="1"/>
    <s v="film &amp; video/documentary"/>
    <n v="120.02"/>
    <n v="1001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x v="292"/>
    <n v="1317064599"/>
    <b v="1"/>
    <n v="493"/>
    <b v="1"/>
    <s v="film &amp; video/documentary"/>
    <n v="101.50693333333334"/>
    <n v="1130.1999999999971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x v="293"/>
    <n v="1395417714"/>
    <b v="1"/>
    <n v="131"/>
    <b v="1"/>
    <s v="film &amp; video/documentary"/>
    <n v="101.38461538461539"/>
    <n v="360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x v="294"/>
    <n v="1276480894"/>
    <b v="1"/>
    <n v="50"/>
    <b v="1"/>
    <s v="film &amp; video/documentary"/>
    <n v="100"/>
    <n v="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x v="295"/>
    <n v="1378080409"/>
    <b v="1"/>
    <n v="665"/>
    <b v="1"/>
    <s v="film &amp; video/documentary"/>
    <n v="133.10911999999999"/>
    <n v="16554.559999999998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x v="296"/>
    <n v="1344857083"/>
    <b v="1"/>
    <n v="129"/>
    <b v="1"/>
    <s v="film &amp; video/documentary"/>
    <n v="118.72620000000001"/>
    <n v="4681.5499999999993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x v="297"/>
    <n v="1427390901"/>
    <b v="1"/>
    <n v="142"/>
    <b v="1"/>
    <s v="film &amp; video/documentary"/>
    <n v="100.64"/>
    <n v="128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x v="0"/>
    <x v="298"/>
    <n v="1394536048"/>
    <b v="1"/>
    <n v="2436"/>
    <b v="1"/>
    <s v="film &amp; video/documentary"/>
    <n v="108.93241269841269"/>
    <n v="11254.839999999997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x v="299"/>
    <n v="1287379460"/>
    <b v="1"/>
    <n v="244"/>
    <b v="1"/>
    <s v="film &amp; video/documentary"/>
    <n v="178.95250000000001"/>
    <n v="7895.25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x v="300"/>
    <n v="1301007738"/>
    <b v="1"/>
    <n v="298"/>
    <b v="1"/>
    <s v="film &amp; video/documentary"/>
    <n v="101.72264"/>
    <n v="430.65999999999985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x v="301"/>
    <n v="1360258935"/>
    <b v="1"/>
    <n v="251"/>
    <b v="1"/>
    <s v="film &amp; video/documentary"/>
    <n v="118.73499999999999"/>
    <n v="2435.5499999999993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x v="302"/>
    <n v="1327523638"/>
    <b v="1"/>
    <n v="108"/>
    <b v="1"/>
    <s v="film &amp; video/documentary"/>
    <n v="100.46"/>
    <n v="46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x v="303"/>
    <n v="1336009346"/>
    <b v="1"/>
    <n v="82"/>
    <b v="1"/>
    <s v="film &amp; video/documentary"/>
    <n v="137.46666666666667"/>
    <n v="1124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x v="304"/>
    <n v="1343096197"/>
    <b v="1"/>
    <n v="74"/>
    <b v="1"/>
    <s v="film &amp; video/documentary"/>
    <n v="231.64705882352939"/>
    <n v="4476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x v="0"/>
    <x v="305"/>
    <n v="1328800049"/>
    <b v="1"/>
    <n v="189"/>
    <b v="1"/>
    <s v="film &amp; video/documentary"/>
    <n v="130.33333333333331"/>
    <n v="2275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x v="0"/>
    <x v="306"/>
    <n v="1362081933"/>
    <b v="1"/>
    <n v="80"/>
    <b v="1"/>
    <s v="film &amp; video/documentary"/>
    <n v="292.89999999999998"/>
    <n v="1929"/>
    <x v="0"/>
    <s v="documentary"/>
    <x v="306"/>
    <d v="2013-02-28T15:05:33"/>
  </r>
  <r>
    <n v="307"/>
    <s v="Grammar Revolution"/>
    <s v="Why is grammar important?"/>
    <n v="22000"/>
    <n v="24490"/>
    <x v="0"/>
    <s v="US"/>
    <x v="0"/>
    <x v="307"/>
    <n v="1357684801"/>
    <b v="1"/>
    <n v="576"/>
    <b v="1"/>
    <s v="film &amp; video/documentary"/>
    <n v="111.31818181818183"/>
    <n v="2490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x v="308"/>
    <n v="1295887210"/>
    <b v="1"/>
    <n v="202"/>
    <b v="1"/>
    <s v="film &amp; video/documentary"/>
    <n v="105.56666666666668"/>
    <n v="668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x v="309"/>
    <n v="1344880934"/>
    <b v="1"/>
    <n v="238"/>
    <b v="1"/>
    <s v="film &amp; video/documentary"/>
    <n v="118.94444444444446"/>
    <n v="3410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x v="310"/>
    <n v="1317788623"/>
    <b v="1"/>
    <n v="36"/>
    <b v="1"/>
    <s v="film &amp; video/documentary"/>
    <n v="104.129"/>
    <n v="41.289999999999964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x v="311"/>
    <n v="1321852592"/>
    <b v="1"/>
    <n v="150"/>
    <b v="1"/>
    <s v="film &amp; video/documentary"/>
    <n v="104.10165000000001"/>
    <n v="820.33000000000175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x v="312"/>
    <n v="1363381432"/>
    <b v="1"/>
    <n v="146"/>
    <b v="1"/>
    <s v="film &amp; video/documentary"/>
    <n v="111.87499999999999"/>
    <n v="950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x v="313"/>
    <n v="1277702894"/>
    <b v="1"/>
    <n v="222"/>
    <b v="1"/>
    <s v="film &amp; video/documentary"/>
    <n v="104.73529411764706"/>
    <n v="805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x v="314"/>
    <n v="1359575988"/>
    <b v="1"/>
    <n v="120"/>
    <b v="1"/>
    <s v="film &amp; video/documentary"/>
    <n v="385.15000000000003"/>
    <n v="2851.5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x v="315"/>
    <n v="1343068334"/>
    <b v="1"/>
    <n v="126"/>
    <b v="1"/>
    <s v="film &amp; video/documentary"/>
    <n v="101.248"/>
    <n v="312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x v="316"/>
    <n v="1415398197"/>
    <b v="1"/>
    <n v="158"/>
    <b v="1"/>
    <s v="film &amp; video/documentary"/>
    <n v="113.77333333333333"/>
    <n v="2066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x v="317"/>
    <n v="1384186483"/>
    <b v="1"/>
    <n v="316"/>
    <b v="1"/>
    <s v="film &amp; video/documentary"/>
    <n v="100.80333333333333"/>
    <n v="241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x v="318"/>
    <n v="1361753751"/>
    <b v="1"/>
    <n v="284"/>
    <b v="1"/>
    <s v="film &amp; video/documentary"/>
    <n v="283.32"/>
    <n v="9166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x v="319"/>
    <n v="1257538029"/>
    <b v="1"/>
    <n v="51"/>
    <b v="1"/>
    <s v="film &amp; video/documentary"/>
    <n v="112.68"/>
    <n v="634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x v="320"/>
    <n v="1448284433"/>
    <b v="1"/>
    <n v="158"/>
    <b v="1"/>
    <s v="film &amp; video/documentary"/>
    <n v="106.58000000000001"/>
    <n v="1316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x v="3"/>
    <x v="321"/>
    <n v="1475577786"/>
    <b v="1"/>
    <n v="337"/>
    <b v="1"/>
    <s v="film &amp; video/documentary"/>
    <n v="102.66285714285715"/>
    <n v="932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x v="322"/>
    <n v="1460554848"/>
    <b v="1"/>
    <n v="186"/>
    <b v="1"/>
    <s v="film &amp; video/documentary"/>
    <n v="107.91200000000001"/>
    <n v="1978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x v="323"/>
    <n v="1479886966"/>
    <b v="1"/>
    <n v="58"/>
    <b v="1"/>
    <s v="film &amp; video/documentary"/>
    <n v="123.07407407407408"/>
    <n v="1246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x v="324"/>
    <n v="1435590108"/>
    <b v="1"/>
    <n v="82"/>
    <b v="1"/>
    <s v="film &amp; video/documentary"/>
    <n v="101.6"/>
    <n v="136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x v="325"/>
    <n v="1479184233"/>
    <b v="1"/>
    <n v="736"/>
    <b v="1"/>
    <s v="film &amp; video/documentary"/>
    <n v="104.396"/>
    <n v="2198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x v="326"/>
    <n v="1486625606"/>
    <b v="1"/>
    <n v="1151"/>
    <b v="1"/>
    <s v="film &amp; video/documentary"/>
    <n v="112.92973333333333"/>
    <n v="19394.600000000006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x v="327"/>
    <n v="1424669929"/>
    <b v="1"/>
    <n v="34"/>
    <b v="1"/>
    <s v="film &amp; video/documentary"/>
    <n v="136.4"/>
    <n v="1456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x v="328"/>
    <n v="1443739388"/>
    <b v="1"/>
    <n v="498"/>
    <b v="1"/>
    <s v="film &amp; video/documentary"/>
    <n v="103.61439999999999"/>
    <n v="2710.8000000000029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x v="329"/>
    <n v="1444821127"/>
    <b v="1"/>
    <n v="167"/>
    <b v="1"/>
    <s v="film &amp; video/documentary"/>
    <n v="105.5"/>
    <n v="550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x v="330"/>
    <n v="1366028563"/>
    <b v="1"/>
    <n v="340"/>
    <b v="1"/>
    <s v="film &amp; video/documentary"/>
    <n v="101.82857142857142"/>
    <n v="640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x v="331"/>
    <n v="1463493434"/>
    <b v="1"/>
    <n v="438"/>
    <b v="1"/>
    <s v="film &amp; video/documentary"/>
    <n v="106.60499999999999"/>
    <n v="2642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x v="332"/>
    <n v="1442420377"/>
    <b v="1"/>
    <n v="555"/>
    <b v="1"/>
    <s v="film &amp; video/documentary"/>
    <n v="113.015"/>
    <n v="13015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x v="333"/>
    <n v="1457450191"/>
    <b v="1"/>
    <n v="266"/>
    <b v="1"/>
    <s v="film &amp; video/documentary"/>
    <n v="125.22750000000001"/>
    <n v="10091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x v="334"/>
    <n v="1428423757"/>
    <b v="1"/>
    <n v="69"/>
    <b v="1"/>
    <s v="film &amp; video/documentary"/>
    <n v="101.19"/>
    <n v="119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x v="335"/>
    <n v="1428428515"/>
    <b v="1"/>
    <n v="80"/>
    <b v="1"/>
    <s v="film &amp; video/documentary"/>
    <n v="102.76470588235294"/>
    <n v="23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x v="336"/>
    <n v="1444832318"/>
    <b v="1"/>
    <n v="493"/>
    <b v="1"/>
    <s v="film &amp; video/documentary"/>
    <n v="116.83911999999998"/>
    <n v="4209.7799999999988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x v="337"/>
    <n v="1423710308"/>
    <b v="1"/>
    <n v="31"/>
    <b v="1"/>
    <s v="film &amp; video/documentary"/>
    <n v="101.16833333333335"/>
    <n v="35.050000000000182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x v="338"/>
    <n v="1468001290"/>
    <b v="1"/>
    <n v="236"/>
    <b v="1"/>
    <s v="film &amp; video/documentary"/>
    <n v="110.13360000000002"/>
    <n v="1520.0400000000009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x v="339"/>
    <n v="1427739268"/>
    <b v="1"/>
    <n v="89"/>
    <b v="1"/>
    <s v="film &amp; video/documentary"/>
    <n v="108.08333333333333"/>
    <n v="485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x v="340"/>
    <n v="1486397007"/>
    <b v="1"/>
    <n v="299"/>
    <b v="1"/>
    <s v="film &amp; video/documentary"/>
    <n v="125.02285714285715"/>
    <n v="8758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x v="341"/>
    <n v="1410555998"/>
    <b v="1"/>
    <n v="55"/>
    <b v="1"/>
    <s v="film &amp; video/documentary"/>
    <n v="106.71428571428572"/>
    <n v="235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x v="0"/>
    <x v="342"/>
    <n v="1459363465"/>
    <b v="1"/>
    <n v="325"/>
    <b v="1"/>
    <s v="film &amp; video/documentary"/>
    <n v="100.36639999999998"/>
    <n v="201.5199999999968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x v="343"/>
    <n v="1413308545"/>
    <b v="1"/>
    <n v="524"/>
    <b v="1"/>
    <s v="film &amp; video/documentary"/>
    <n v="102.02863333333335"/>
    <n v="608.59000000000015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x v="344"/>
    <n v="1429312694"/>
    <b v="1"/>
    <n v="285"/>
    <b v="1"/>
    <s v="film &amp; video/documentary"/>
    <n v="102.08358208955224"/>
    <n v="698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x v="345"/>
    <n v="1429569590"/>
    <b v="1"/>
    <n v="179"/>
    <b v="1"/>
    <s v="film &amp; video/documentary"/>
    <n v="123.27586206896552"/>
    <n v="3375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x v="346"/>
    <n v="1442232021"/>
    <b v="1"/>
    <n v="188"/>
    <b v="1"/>
    <s v="film &amp; video/documentary"/>
    <n v="170.28880000000001"/>
    <n v="7028.880000000001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x v="347"/>
    <n v="1444910009"/>
    <b v="1"/>
    <n v="379"/>
    <b v="1"/>
    <s v="film &amp; video/documentary"/>
    <n v="111.59049999999999"/>
    <n v="4636.1999999999971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x v="348"/>
    <n v="1437573916"/>
    <b v="1"/>
    <n v="119"/>
    <b v="1"/>
    <s v="film &amp; video/documentary"/>
    <n v="103"/>
    <n v="300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x v="349"/>
    <n v="1485345508"/>
    <b v="1"/>
    <n v="167"/>
    <b v="1"/>
    <s v="film &amp; video/documentary"/>
    <n v="106.63570159857905"/>
    <n v="747.18000000000029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x v="350"/>
    <n v="1470274509"/>
    <b v="1"/>
    <n v="221"/>
    <b v="1"/>
    <s v="film &amp; video/documentary"/>
    <n v="114.75999999999999"/>
    <n v="3690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x v="351"/>
    <n v="1456614554"/>
    <b v="1"/>
    <n v="964"/>
    <b v="1"/>
    <s v="film &amp; video/documentary"/>
    <n v="127.34117647058822"/>
    <n v="929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x v="352"/>
    <n v="1410148868"/>
    <b v="1"/>
    <n v="286"/>
    <b v="1"/>
    <s v="film &amp; video/documentary"/>
    <n v="116.56"/>
    <n v="1656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x v="353"/>
    <n v="1445367619"/>
    <b v="1"/>
    <n v="613"/>
    <b v="1"/>
    <s v="film &amp; video/documentary"/>
    <n v="108.61819426615318"/>
    <n v="5035.18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x v="354"/>
    <n v="1457553121"/>
    <b v="1"/>
    <n v="29"/>
    <b v="1"/>
    <s v="film &amp; video/documentary"/>
    <n v="103.94285714285714"/>
    <n v="138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x v="0"/>
    <x v="355"/>
    <n v="1414738994"/>
    <b v="1"/>
    <n v="165"/>
    <b v="1"/>
    <s v="film &amp; video/documentary"/>
    <n v="116.25714285714285"/>
    <n v="5690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x v="0"/>
    <x v="356"/>
    <n v="1455563793"/>
    <b v="1"/>
    <n v="97"/>
    <b v="1"/>
    <s v="film &amp; video/documentary"/>
    <n v="102.69239999999999"/>
    <n v="201.93000000000029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x v="357"/>
    <n v="1426396797"/>
    <b v="1"/>
    <n v="303"/>
    <b v="1"/>
    <s v="film &amp; video/documentary"/>
    <n v="174"/>
    <n v="11100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x v="358"/>
    <n v="1463517521"/>
    <b v="1"/>
    <n v="267"/>
    <b v="1"/>
    <s v="film &amp; video/documentary"/>
    <n v="103.08800000000001"/>
    <n v="1544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x v="359"/>
    <n v="1414028490"/>
    <b v="1"/>
    <n v="302"/>
    <b v="1"/>
    <s v="film &amp; video/documentary"/>
    <n v="104.85537190082646"/>
    <n v="1175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x v="360"/>
    <n v="1433799180"/>
    <b v="0"/>
    <n v="87"/>
    <b v="1"/>
    <s v="film &amp; video/documentary"/>
    <n v="101.375"/>
    <n v="165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x v="361"/>
    <n v="1414108906"/>
    <b v="0"/>
    <n v="354"/>
    <b v="1"/>
    <s v="film &amp; video/documentary"/>
    <n v="111.07699999999998"/>
    <n v="3876.9499999999971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x v="362"/>
    <n v="1405573391"/>
    <b v="0"/>
    <n v="86"/>
    <b v="1"/>
    <s v="film &amp; video/documentary"/>
    <n v="124.15933781686496"/>
    <n v="2335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x v="363"/>
    <n v="1268934736"/>
    <b v="0"/>
    <n v="26"/>
    <b v="1"/>
    <s v="film &amp; video/documentary"/>
    <n v="101.33333333333334"/>
    <n v="119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x v="364"/>
    <n v="1400704672"/>
    <b v="0"/>
    <n v="113"/>
    <b v="1"/>
    <s v="film &amp; video/documentary"/>
    <n v="110.16142857142856"/>
    <n v="711.3000000000001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x v="365"/>
    <n v="1391005999"/>
    <b v="0"/>
    <n v="65"/>
    <b v="1"/>
    <s v="film &amp; video/documentary"/>
    <n v="103.97333333333334"/>
    <n v="596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x v="366"/>
    <n v="1334948518"/>
    <b v="0"/>
    <n v="134"/>
    <b v="1"/>
    <s v="film &amp; video/documentary"/>
    <n v="101.31578947368421"/>
    <n v="500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x v="367"/>
    <n v="1363960278"/>
    <b v="0"/>
    <n v="119"/>
    <b v="1"/>
    <s v="film &amp; video/documentary"/>
    <n v="103.3501"/>
    <n v="335.01000000000022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x v="368"/>
    <n v="1423405922"/>
    <b v="0"/>
    <n v="159"/>
    <b v="1"/>
    <s v="film &amp; video/documentary"/>
    <n v="104.11200000000001"/>
    <n v="514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x v="369"/>
    <n v="1324041269"/>
    <b v="0"/>
    <n v="167"/>
    <b v="1"/>
    <s v="film &amp; video/documentary"/>
    <n v="110.15569230769231"/>
    <n v="660.11999999999989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x v="370"/>
    <n v="1481137500"/>
    <b v="0"/>
    <n v="43"/>
    <b v="1"/>
    <s v="film &amp; video/documentary"/>
    <n v="122.02"/>
    <n v="5505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x v="371"/>
    <n v="1355855139"/>
    <b v="0"/>
    <n v="1062"/>
    <b v="1"/>
    <s v="film &amp; video/documentary"/>
    <n v="114.16866666666667"/>
    <n v="21253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x v="1"/>
    <x v="372"/>
    <n v="1456408244"/>
    <b v="0"/>
    <n v="9"/>
    <b v="1"/>
    <s v="film &amp; video/documentary"/>
    <n v="125.33333333333334"/>
    <n v="76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x v="373"/>
    <n v="1340056398"/>
    <b v="0"/>
    <n v="89"/>
    <b v="1"/>
    <s v="film &amp; video/documentary"/>
    <n v="106.66666666666667"/>
    <n v="500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x v="374"/>
    <n v="1312320031"/>
    <b v="0"/>
    <n v="174"/>
    <b v="1"/>
    <s v="film &amp; video/documentary"/>
    <n v="130.65"/>
    <n v="1839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x v="375"/>
    <n v="1390088311"/>
    <b v="0"/>
    <n v="14"/>
    <b v="1"/>
    <s v="film &amp; video/documentary"/>
    <n v="120"/>
    <n v="100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x v="376"/>
    <n v="1469443916"/>
    <b v="0"/>
    <n v="48"/>
    <b v="1"/>
    <s v="film &amp; video/documentary"/>
    <n v="105.9591836734694"/>
    <n v="14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x v="377"/>
    <n v="1444888868"/>
    <b v="0"/>
    <n v="133"/>
    <b v="1"/>
    <s v="film &amp; video/documentary"/>
    <n v="114.39999999999999"/>
    <n v="1728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x v="378"/>
    <n v="1451655808"/>
    <b v="0"/>
    <n v="83"/>
    <b v="1"/>
    <s v="film &amp; video/documentary"/>
    <n v="111.76666666666665"/>
    <n v="353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x v="379"/>
    <n v="1332174672"/>
    <b v="0"/>
    <n v="149"/>
    <b v="1"/>
    <s v="film &amp; video/documentary"/>
    <n v="116.08000000000001"/>
    <n v="2412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x v="380"/>
    <n v="1451409392"/>
    <b v="0"/>
    <n v="49"/>
    <b v="1"/>
    <s v="film &amp; video/documentary"/>
    <n v="141.5"/>
    <n v="1660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x v="381"/>
    <n v="1340642717"/>
    <b v="0"/>
    <n v="251"/>
    <b v="1"/>
    <s v="film &amp; video/documentary"/>
    <n v="104.72999999999999"/>
    <n v="1182.5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x v="382"/>
    <n v="1345741300"/>
    <b v="0"/>
    <n v="22"/>
    <b v="1"/>
    <s v="film &amp; video/documentary"/>
    <n v="255.83333333333331"/>
    <n v="935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x v="383"/>
    <n v="1398480559"/>
    <b v="0"/>
    <n v="48"/>
    <b v="1"/>
    <s v="film &amp; video/documentary"/>
    <n v="206.70670670670671"/>
    <n v="106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x v="384"/>
    <n v="1417977947"/>
    <b v="0"/>
    <n v="383"/>
    <b v="1"/>
    <s v="film &amp; video/documentary"/>
    <n v="112.105"/>
    <n v="2421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x v="385"/>
    <n v="1413986501"/>
    <b v="0"/>
    <n v="237"/>
    <b v="1"/>
    <s v="film &amp; video/documentary"/>
    <n v="105.982"/>
    <n v="1495.5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x v="386"/>
    <n v="1437950991"/>
    <b v="0"/>
    <n v="13"/>
    <b v="1"/>
    <s v="film &amp; video/documentary"/>
    <n v="100.16666666666667"/>
    <n v="1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x v="387"/>
    <n v="1436976858"/>
    <b v="0"/>
    <n v="562"/>
    <b v="1"/>
    <s v="film &amp; video/documentary"/>
    <n v="213.98947368421051"/>
    <n v="43316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x v="388"/>
    <n v="1467078580"/>
    <b v="0"/>
    <n v="71"/>
    <b v="1"/>
    <s v="film &amp; video/documentary"/>
    <n v="126.16000000000001"/>
    <n v="1308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x v="389"/>
    <n v="1391477450"/>
    <b v="0"/>
    <n v="1510"/>
    <b v="1"/>
    <s v="film &amp; video/documentary"/>
    <n v="181.53547058823528"/>
    <n v="55444.119999999995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x v="390"/>
    <n v="1429318372"/>
    <b v="0"/>
    <n v="14"/>
    <b v="1"/>
    <s v="film &amp; video/documentary"/>
    <n v="100"/>
    <n v="0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x v="391"/>
    <n v="1321578051"/>
    <b v="0"/>
    <n v="193"/>
    <b v="1"/>
    <s v="film &amp; video/documentary"/>
    <n v="100.61"/>
    <n v="122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x v="392"/>
    <n v="1312823571"/>
    <b v="0"/>
    <n v="206"/>
    <b v="1"/>
    <s v="film &amp; video/documentary"/>
    <n v="100.9027027027027"/>
    <n v="16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x v="393"/>
    <n v="1378746052"/>
    <b v="0"/>
    <n v="351"/>
    <b v="1"/>
    <s v="film &amp; video/documentary"/>
    <n v="110.446"/>
    <n v="5223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x v="394"/>
    <n v="1455737882"/>
    <b v="0"/>
    <n v="50"/>
    <b v="1"/>
    <s v="film &amp; video/documentary"/>
    <n v="111.8936170212766"/>
    <n v="559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x v="395"/>
    <n v="1332452960"/>
    <b v="0"/>
    <n v="184"/>
    <b v="1"/>
    <s v="film &amp; video/documentary"/>
    <n v="108.04450000000001"/>
    <n v="804.45000000000073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x v="396"/>
    <n v="1340372006"/>
    <b v="0"/>
    <n v="196"/>
    <b v="1"/>
    <s v="film &amp; video/documentary"/>
    <n v="106.66666666666667"/>
    <n v="1000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x v="397"/>
    <n v="1279651084"/>
    <b v="0"/>
    <n v="229"/>
    <b v="1"/>
    <s v="film &amp; video/documentary"/>
    <n v="103.90027322404372"/>
    <n v="485.35000000000036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x v="398"/>
    <n v="1426446126"/>
    <b v="0"/>
    <n v="67"/>
    <b v="1"/>
    <s v="film &amp; video/documentary"/>
    <n v="125.16000000000001"/>
    <n v="1887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x v="399"/>
    <n v="1479070867"/>
    <b v="0"/>
    <n v="95"/>
    <b v="1"/>
    <s v="film &amp; video/documentary"/>
    <n v="106.80499999999999"/>
    <n v="1361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x v="400"/>
    <n v="1397661347"/>
    <b v="0"/>
    <n v="62"/>
    <b v="1"/>
    <s v="film &amp; video/documentary"/>
    <n v="112.30249999999999"/>
    <n v="1230.25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x v="401"/>
    <n v="1310155970"/>
    <b v="0"/>
    <n v="73"/>
    <b v="1"/>
    <s v="film &amp; video/documentary"/>
    <n v="103.812"/>
    <n v="1906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x v="402"/>
    <n v="1444913817"/>
    <b v="0"/>
    <n v="43"/>
    <b v="1"/>
    <s v="film &amp; video/documentary"/>
    <n v="141.65"/>
    <n v="833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x v="0"/>
    <x v="403"/>
    <n v="1308900441"/>
    <b v="0"/>
    <n v="70"/>
    <b v="1"/>
    <s v="film &amp; video/documentary"/>
    <n v="105.25999999999999"/>
    <n v="26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x v="404"/>
    <n v="1389107062"/>
    <b v="0"/>
    <n v="271"/>
    <b v="1"/>
    <s v="film &amp; video/documentary"/>
    <n v="103.09142857142857"/>
    <n v="1082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x v="0"/>
    <x v="405"/>
    <n v="1391479339"/>
    <b v="0"/>
    <n v="55"/>
    <b v="1"/>
    <s v="film &amp; video/documentary"/>
    <n v="107.65957446808511"/>
    <n v="216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x v="406"/>
    <n v="1301975637"/>
    <b v="0"/>
    <n v="35"/>
    <b v="1"/>
    <s v="film &amp; video/documentary"/>
    <n v="107.70464285714286"/>
    <n v="215.7300000000000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x v="0"/>
    <x v="407"/>
    <n v="1316552050"/>
    <b v="0"/>
    <n v="22"/>
    <b v="1"/>
    <s v="film &amp; video/documentary"/>
    <n v="101.55000000000001"/>
    <n v="31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x v="408"/>
    <n v="1380217190"/>
    <b v="0"/>
    <n v="38"/>
    <b v="1"/>
    <s v="film &amp; video/documentary"/>
    <n v="101.43766666666667"/>
    <n v="86.260000000000218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x v="409"/>
    <n v="1466628144"/>
    <b v="0"/>
    <n v="15"/>
    <b v="1"/>
    <s v="film &amp; video/documentary"/>
    <n v="136.80000000000001"/>
    <n v="184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x v="410"/>
    <n v="1429486397"/>
    <b v="0"/>
    <n v="7"/>
    <b v="1"/>
    <s v="film &amp; video/documentary"/>
    <n v="128.29999999999998"/>
    <n v="283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x v="411"/>
    <n v="1384920804"/>
    <b v="0"/>
    <n v="241"/>
    <b v="1"/>
    <s v="film &amp; video/documentary"/>
    <n v="101.05"/>
    <n v="315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x v="412"/>
    <n v="1341856178"/>
    <b v="0"/>
    <n v="55"/>
    <b v="1"/>
    <s v="film &amp; video/documentary"/>
    <n v="126.84"/>
    <n v="671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x v="413"/>
    <n v="1340139811"/>
    <b v="0"/>
    <n v="171"/>
    <b v="1"/>
    <s v="film &amp; video/documentary"/>
    <n v="105.0859375"/>
    <n v="651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x v="414"/>
    <n v="1378949465"/>
    <b v="0"/>
    <n v="208"/>
    <b v="1"/>
    <s v="film &amp; video/documentary"/>
    <n v="102.85405405405406"/>
    <n v="528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x v="415"/>
    <n v="1411417602"/>
    <b v="0"/>
    <n v="21"/>
    <b v="1"/>
    <s v="film &amp; video/documentary"/>
    <n v="102.14714285714285"/>
    <n v="30.059999999999945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x v="416"/>
    <n v="1389259831"/>
    <b v="0"/>
    <n v="25"/>
    <b v="1"/>
    <s v="film &amp; video/documentary"/>
    <n v="120.21700000000001"/>
    <n v="202.17000000000007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x v="417"/>
    <n v="1364426260"/>
    <b v="0"/>
    <n v="52"/>
    <b v="1"/>
    <s v="film &amp; video/documentary"/>
    <n v="100.24761904761905"/>
    <n v="26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x v="418"/>
    <n v="1435041997"/>
    <b v="0"/>
    <n v="104"/>
    <b v="1"/>
    <s v="film &amp; video/documentary"/>
    <n v="100.63392857142857"/>
    <n v="142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x v="419"/>
    <n v="1367352787"/>
    <b v="0"/>
    <n v="73"/>
    <b v="1"/>
    <s v="film &amp; video/documentary"/>
    <n v="100.4375"/>
    <n v="35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x v="420"/>
    <n v="1392183631"/>
    <b v="0"/>
    <n v="3"/>
    <b v="0"/>
    <s v="film &amp; video/animation"/>
    <n v="0.43939393939393934"/>
    <n v="-3285.5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x v="421"/>
    <n v="1434973656"/>
    <b v="0"/>
    <n v="6"/>
    <b v="0"/>
    <s v="film &amp; video/animation"/>
    <n v="2.0066666666666668"/>
    <n v="-14699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x v="422"/>
    <n v="1407824097"/>
    <b v="0"/>
    <n v="12"/>
    <b v="0"/>
    <s v="film &amp; video/animation"/>
    <n v="1.075"/>
    <n v="-39570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x v="423"/>
    <n v="1367878430"/>
    <b v="0"/>
    <n v="13"/>
    <b v="0"/>
    <s v="film &amp; video/animation"/>
    <n v="0.76500000000000001"/>
    <n v="-1984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x v="424"/>
    <n v="1327568499"/>
    <b v="0"/>
    <n v="5"/>
    <b v="0"/>
    <s v="film &amp; video/animation"/>
    <n v="6.7966666666666677"/>
    <n v="-2796.1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x v="425"/>
    <n v="1443472804"/>
    <b v="0"/>
    <n v="2"/>
    <b v="0"/>
    <s v="film &amp; video/animation"/>
    <n v="1.2E-2"/>
    <n v="-49994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x v="426"/>
    <n v="1454259914"/>
    <b v="0"/>
    <n v="8"/>
    <b v="0"/>
    <s v="film &amp; video/animation"/>
    <n v="1.3299999999999998"/>
    <n v="-9867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x v="427"/>
    <n v="1444340940"/>
    <b v="0"/>
    <n v="0"/>
    <b v="0"/>
    <s v="film &amp; video/animation"/>
    <n v="0"/>
    <n v="-6500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2"/>
    <s v="US"/>
    <x v="0"/>
    <x v="428"/>
    <n v="1400523845"/>
    <b v="0"/>
    <n v="13"/>
    <b v="0"/>
    <s v="film &amp; video/animation"/>
    <n v="5.6333333333333329"/>
    <n v="-11324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x v="429"/>
    <n v="1252964282"/>
    <b v="0"/>
    <n v="0"/>
    <b v="0"/>
    <s v="film &amp; video/animation"/>
    <n v="0"/>
    <n v="-5000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x v="430"/>
    <n v="1377570867"/>
    <b v="0"/>
    <n v="5"/>
    <b v="0"/>
    <s v="film &amp; video/animation"/>
    <n v="2.4"/>
    <n v="-976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x v="431"/>
    <n v="1465160083"/>
    <b v="0"/>
    <n v="8"/>
    <b v="0"/>
    <s v="film &amp; video/animation"/>
    <n v="13.833333333333334"/>
    <n v="-258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x v="432"/>
    <n v="1440264381"/>
    <b v="0"/>
    <n v="8"/>
    <b v="0"/>
    <s v="film &amp; video/animation"/>
    <n v="9.5"/>
    <n v="-5430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x v="433"/>
    <n v="1439392022"/>
    <b v="0"/>
    <n v="0"/>
    <b v="0"/>
    <s v="film &amp; video/animation"/>
    <n v="0"/>
    <n v="-3000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x v="434"/>
    <n v="1383076902"/>
    <b v="0"/>
    <n v="2"/>
    <b v="0"/>
    <s v="film &amp; video/animation"/>
    <n v="5"/>
    <n v="-237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x v="435"/>
    <n v="1376502980"/>
    <b v="0"/>
    <n v="3"/>
    <b v="0"/>
    <s v="film &amp; video/animation"/>
    <n v="2.7272727272727275E-3"/>
    <n v="-109997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x v="436"/>
    <n v="1372668113"/>
    <b v="0"/>
    <n v="0"/>
    <b v="0"/>
    <s v="film &amp; video/animation"/>
    <n v="0"/>
    <n v="-1000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x v="437"/>
    <n v="1470728326"/>
    <b v="0"/>
    <n v="0"/>
    <b v="0"/>
    <s v="film &amp; video/animation"/>
    <n v="0"/>
    <n v="-7000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x v="438"/>
    <n v="1445235358"/>
    <b v="0"/>
    <n v="11"/>
    <b v="0"/>
    <s v="film &amp; video/animation"/>
    <n v="9.379999999999999"/>
    <n v="-18124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x v="439"/>
    <n v="1412705818"/>
    <b v="0"/>
    <n v="0"/>
    <b v="0"/>
    <s v="film &amp; video/animation"/>
    <n v="0"/>
    <n v="-450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2"/>
    <s v="US"/>
    <x v="0"/>
    <x v="440"/>
    <n v="1456270753"/>
    <b v="0"/>
    <n v="1"/>
    <b v="0"/>
    <s v="film &amp; video/animation"/>
    <n v="0.1"/>
    <n v="-499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x v="441"/>
    <n v="1380826996"/>
    <b v="0"/>
    <n v="0"/>
    <b v="0"/>
    <s v="film &amp; video/animation"/>
    <n v="0"/>
    <n v="-400"/>
    <x v="0"/>
    <s v="animation"/>
    <x v="441"/>
    <d v="2013-10-03T14:03:16"/>
  </r>
  <r>
    <n v="442"/>
    <s v="The Paranormal Idiot"/>
    <s v="Doomsday is here"/>
    <n v="17000"/>
    <n v="6691"/>
    <x v="2"/>
    <s v="US"/>
    <x v="0"/>
    <x v="442"/>
    <n v="1421788783"/>
    <b v="0"/>
    <n v="17"/>
    <b v="0"/>
    <s v="film &amp; video/animation"/>
    <n v="39.358823529411765"/>
    <n v="-10309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x v="443"/>
    <n v="1389399701"/>
    <b v="0"/>
    <n v="2"/>
    <b v="0"/>
    <s v="film &amp; video/animation"/>
    <n v="0.1"/>
    <n v="-9990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2"/>
    <s v="US"/>
    <x v="0"/>
    <x v="444"/>
    <n v="1324158361"/>
    <b v="0"/>
    <n v="1"/>
    <b v="0"/>
    <s v="film &amp; video/animation"/>
    <n v="5"/>
    <n v="-9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x v="445"/>
    <n v="1430899375"/>
    <b v="0"/>
    <n v="2"/>
    <b v="0"/>
    <s v="film &amp; video/animation"/>
    <n v="3.3333333333333335E-3"/>
    <n v="-59998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x v="446"/>
    <n v="1422842420"/>
    <b v="0"/>
    <n v="16"/>
    <b v="0"/>
    <s v="film &amp; video/animation"/>
    <n v="7.2952380952380951"/>
    <n v="-9734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x v="447"/>
    <n v="1361884763"/>
    <b v="0"/>
    <n v="1"/>
    <b v="0"/>
    <s v="film &amp; video/animation"/>
    <n v="1.6666666666666666E-2"/>
    <n v="-2999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x v="448"/>
    <n v="1398363095"/>
    <b v="0"/>
    <n v="4"/>
    <b v="0"/>
    <s v="film &amp; video/animation"/>
    <n v="3.2804000000000002"/>
    <n v="-2417.9899999999998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x v="449"/>
    <n v="1379425085"/>
    <b v="0"/>
    <n v="5"/>
    <b v="0"/>
    <s v="film &amp; video/animation"/>
    <n v="2.25"/>
    <n v="-1955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x v="450"/>
    <n v="1389825800"/>
    <b v="0"/>
    <n v="7"/>
    <b v="0"/>
    <s v="film &amp; video/animation"/>
    <n v="0.79200000000000004"/>
    <n v="-49604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x v="451"/>
    <n v="1388077791"/>
    <b v="0"/>
    <n v="0"/>
    <b v="0"/>
    <s v="film &amp; video/animation"/>
    <n v="0"/>
    <n v="-20000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2"/>
    <s v="US"/>
    <x v="0"/>
    <x v="452"/>
    <n v="1428944015"/>
    <b v="0"/>
    <n v="12"/>
    <b v="0"/>
    <s v="film &amp; video/animation"/>
    <n v="64"/>
    <n v="-27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x v="453"/>
    <n v="1422992879"/>
    <b v="0"/>
    <n v="2"/>
    <b v="0"/>
    <s v="film &amp; video/animation"/>
    <n v="2.7404479578392621E-2"/>
    <n v="-94849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x v="454"/>
    <n v="1414343571"/>
    <b v="0"/>
    <n v="5"/>
    <b v="0"/>
    <s v="film &amp; video/animation"/>
    <n v="0.82000000000000006"/>
    <n v="-9918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x v="455"/>
    <n v="1330733022"/>
    <b v="0"/>
    <n v="2"/>
    <b v="0"/>
    <s v="film &amp; video/animation"/>
    <n v="6.9230769230769221E-2"/>
    <n v="-6495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x v="456"/>
    <n v="1380559201"/>
    <b v="0"/>
    <n v="3"/>
    <b v="0"/>
    <s v="film &amp; video/animation"/>
    <n v="0.68631863186318631"/>
    <n v="-8827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x v="457"/>
    <n v="1405621512"/>
    <b v="0"/>
    <n v="0"/>
    <b v="0"/>
    <s v="film &amp; video/animation"/>
    <n v="0"/>
    <n v="-20000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x v="458"/>
    <n v="1365958060"/>
    <b v="0"/>
    <n v="49"/>
    <b v="0"/>
    <s v="film &amp; video/animation"/>
    <n v="8.2100000000000009"/>
    <n v="-9179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x v="459"/>
    <n v="1316013727"/>
    <b v="0"/>
    <n v="1"/>
    <b v="0"/>
    <s v="film &amp; video/animation"/>
    <n v="6.4102564102564097E-2"/>
    <n v="-38975"/>
    <x v="0"/>
    <s v="animation"/>
    <x v="459"/>
    <d v="2011-09-14T10:22:07"/>
  </r>
  <r>
    <n v="460"/>
    <s v="Darwin's Kiss"/>
    <s v="An animated web series about biological evolution gone haywire."/>
    <n v="8500"/>
    <n v="25"/>
    <x v="2"/>
    <s v="US"/>
    <x v="0"/>
    <x v="460"/>
    <n v="1398862875"/>
    <b v="0"/>
    <n v="2"/>
    <b v="0"/>
    <s v="film &amp; video/animation"/>
    <n v="0.29411764705882354"/>
    <n v="-847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x v="461"/>
    <n v="1368476367"/>
    <b v="0"/>
    <n v="0"/>
    <b v="0"/>
    <s v="film &amp; video/animation"/>
    <n v="0"/>
    <n v="-550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x v="462"/>
    <n v="1307761341"/>
    <b v="0"/>
    <n v="0"/>
    <b v="0"/>
    <s v="film &amp; video/animation"/>
    <n v="0"/>
    <n v="-100000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x v="463"/>
    <n v="1311699753"/>
    <b v="0"/>
    <n v="11"/>
    <b v="0"/>
    <s v="film &amp; video/animation"/>
    <n v="2.2727272727272729"/>
    <n v="-53750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x v="464"/>
    <n v="1461874935"/>
    <b v="0"/>
    <n v="1"/>
    <b v="0"/>
    <s v="film &amp; video/animation"/>
    <n v="9.9009900990099015E-2"/>
    <n v="-1009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2"/>
    <s v="US"/>
    <x v="0"/>
    <x v="465"/>
    <n v="1402455174"/>
    <b v="0"/>
    <n v="8"/>
    <b v="0"/>
    <s v="film &amp; video/animation"/>
    <n v="26.953125"/>
    <n v="-374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x v="466"/>
    <n v="1344465464"/>
    <b v="0"/>
    <n v="5"/>
    <b v="0"/>
    <s v="film &amp; video/animation"/>
    <n v="0.76"/>
    <n v="-9924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x v="467"/>
    <n v="1344961134"/>
    <b v="0"/>
    <n v="39"/>
    <b v="0"/>
    <s v="film &amp; video/animation"/>
    <n v="21.574999999999999"/>
    <n v="-15685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x v="468"/>
    <n v="1336795283"/>
    <b v="0"/>
    <n v="0"/>
    <b v="0"/>
    <s v="film &amp; video/animation"/>
    <n v="0"/>
    <n v="-7500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2"/>
    <s v="GB"/>
    <x v="1"/>
    <x v="469"/>
    <n v="1404776724"/>
    <b v="0"/>
    <n v="0"/>
    <b v="0"/>
    <s v="film &amp; video/animation"/>
    <n v="0"/>
    <n v="-6000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x v="470"/>
    <n v="1385524889"/>
    <b v="0"/>
    <n v="2"/>
    <b v="0"/>
    <s v="film &amp; video/animation"/>
    <n v="1.02"/>
    <n v="-4949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x v="471"/>
    <n v="1394039979"/>
    <b v="0"/>
    <n v="170"/>
    <b v="0"/>
    <s v="film &amp; video/animation"/>
    <n v="11.892727272727273"/>
    <n v="-48459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x v="472"/>
    <n v="1406239718"/>
    <b v="0"/>
    <n v="5"/>
    <b v="0"/>
    <s v="film &amp; video/animation"/>
    <n v="17.625"/>
    <n v="-659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x v="473"/>
    <n v="1408380319"/>
    <b v="0"/>
    <n v="14"/>
    <b v="0"/>
    <s v="film &amp; video/animation"/>
    <n v="2.87"/>
    <n v="-29139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x v="474"/>
    <n v="1484726029"/>
    <b v="0"/>
    <n v="1"/>
    <b v="0"/>
    <s v="film &amp; video/animation"/>
    <n v="3.0303030303030304E-2"/>
    <n v="-3299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x v="475"/>
    <n v="1428285843"/>
    <b v="0"/>
    <n v="0"/>
    <b v="0"/>
    <s v="film &amp; video/animation"/>
    <n v="0"/>
    <n v="-2000"/>
    <x v="0"/>
    <s v="animation"/>
    <x v="475"/>
    <d v="2015-04-05T21:04:03"/>
  </r>
  <r>
    <n v="476"/>
    <s v="Sight Word Music Videos"/>
    <s v="Animated Music Videos that teach kids how to read."/>
    <n v="220000"/>
    <n v="4906.59"/>
    <x v="2"/>
    <s v="US"/>
    <x v="0"/>
    <x v="476"/>
    <n v="1398727441"/>
    <b v="0"/>
    <n v="124"/>
    <b v="0"/>
    <s v="film &amp; video/animation"/>
    <n v="2.230268181818182"/>
    <n v="-215093.41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x v="477"/>
    <n v="1332187334"/>
    <b v="0"/>
    <n v="0"/>
    <b v="0"/>
    <s v="film &amp; video/animation"/>
    <n v="0"/>
    <n v="-1500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x v="478"/>
    <n v="1425333109"/>
    <b v="0"/>
    <n v="0"/>
    <b v="0"/>
    <s v="film &amp; video/animation"/>
    <n v="0"/>
    <n v="-10000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x v="479"/>
    <n v="1411379235"/>
    <b v="0"/>
    <n v="55"/>
    <b v="0"/>
    <s v="film &amp; video/animation"/>
    <n v="32.56"/>
    <n v="-10116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x v="480"/>
    <n v="1373457615"/>
    <b v="0"/>
    <n v="140"/>
    <b v="0"/>
    <s v="film &amp; video/animation"/>
    <n v="19.41"/>
    <n v="-3223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x v="481"/>
    <n v="1347293289"/>
    <b v="0"/>
    <n v="21"/>
    <b v="0"/>
    <s v="film &amp; video/animation"/>
    <n v="6.1"/>
    <n v="-28170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x v="482"/>
    <n v="1458336690"/>
    <b v="0"/>
    <n v="1"/>
    <b v="0"/>
    <s v="film &amp; video/animation"/>
    <n v="0.1"/>
    <n v="-999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x v="483"/>
    <n v="1354250672"/>
    <b v="0"/>
    <n v="147"/>
    <b v="0"/>
    <s v="film &amp; video/animation"/>
    <n v="50.2"/>
    <n v="-7470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x v="484"/>
    <n v="1443220372"/>
    <b v="0"/>
    <n v="11"/>
    <b v="0"/>
    <s v="film &amp; video/animation"/>
    <n v="0.18625"/>
    <n v="-79851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x v="485"/>
    <n v="1366200499"/>
    <b v="0"/>
    <n v="125"/>
    <b v="0"/>
    <s v="film &amp; video/animation"/>
    <n v="21.906971229845084"/>
    <n v="-29640.989999999998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x v="486"/>
    <n v="1399070239"/>
    <b v="0"/>
    <n v="1"/>
    <b v="0"/>
    <s v="film &amp; video/animation"/>
    <n v="9.0909090909090905E-3"/>
    <n v="-5499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x v="487"/>
    <n v="1477491394"/>
    <b v="0"/>
    <n v="0"/>
    <b v="0"/>
    <s v="film &amp; video/animation"/>
    <n v="0"/>
    <n v="-50000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x v="488"/>
    <n v="1481332700"/>
    <b v="0"/>
    <n v="0"/>
    <b v="0"/>
    <s v="film &amp; video/animation"/>
    <n v="0"/>
    <n v="-12000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x v="489"/>
    <n v="1323084816"/>
    <b v="0"/>
    <n v="3"/>
    <b v="0"/>
    <s v="film &amp; video/animation"/>
    <n v="0.28667813379201834"/>
    <n v="-74782"/>
    <x v="0"/>
    <s v="animation"/>
    <x v="489"/>
    <d v="2011-12-05T06:33:36"/>
  </r>
  <r>
    <n v="490"/>
    <s v="PROJECT IS CANCELLED"/>
    <s v="Cancelled"/>
    <n v="1000"/>
    <n v="0"/>
    <x v="2"/>
    <s v="US"/>
    <x v="0"/>
    <x v="490"/>
    <n v="1343085285"/>
    <b v="0"/>
    <n v="0"/>
    <b v="0"/>
    <s v="film &amp; video/animation"/>
    <n v="0"/>
    <n v="-1000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x v="491"/>
    <n v="1451345699"/>
    <b v="0"/>
    <n v="0"/>
    <b v="0"/>
    <s v="film &amp; video/animation"/>
    <n v="0"/>
    <n v="-10000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x v="492"/>
    <n v="1471135830"/>
    <b v="0"/>
    <n v="0"/>
    <b v="0"/>
    <s v="film &amp; video/animation"/>
    <n v="0"/>
    <n v="-10000000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x v="493"/>
    <n v="1429550738"/>
    <b v="0"/>
    <n v="0"/>
    <b v="0"/>
    <s v="film &amp; video/animation"/>
    <n v="0"/>
    <n v="-30000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x v="494"/>
    <n v="1402343765"/>
    <b v="0"/>
    <n v="3"/>
    <b v="0"/>
    <s v="film &amp; video/animation"/>
    <n v="0.155"/>
    <n v="-19969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x v="495"/>
    <n v="1434484305"/>
    <b v="0"/>
    <n v="0"/>
    <b v="0"/>
    <s v="film &amp; video/animation"/>
    <n v="0"/>
    <n v="-7000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2"/>
    <s v="US"/>
    <x v="0"/>
    <x v="496"/>
    <n v="1386886874"/>
    <b v="0"/>
    <n v="1"/>
    <b v="0"/>
    <s v="film &amp; video/animation"/>
    <n v="1.6666666666666668E-3"/>
    <n v="-59999"/>
    <x v="0"/>
    <s v="animation"/>
    <x v="496"/>
    <d v="2013-12-12T17:21:14"/>
  </r>
  <r>
    <n v="497"/>
    <s v="Galaxy Probe Kids"/>
    <s v="live-action/animated series pilot."/>
    <n v="4480"/>
    <n v="30"/>
    <x v="2"/>
    <s v="US"/>
    <x v="0"/>
    <x v="497"/>
    <n v="1414889665"/>
    <b v="0"/>
    <n v="3"/>
    <b v="0"/>
    <s v="film &amp; video/animation"/>
    <n v="0.6696428571428571"/>
    <n v="-445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x v="498"/>
    <n v="1321035449"/>
    <b v="0"/>
    <n v="22"/>
    <b v="0"/>
    <s v="film &amp; video/animation"/>
    <n v="4.5985132395404564"/>
    <n v="-62114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x v="499"/>
    <n v="1250630968"/>
    <b v="0"/>
    <n v="26"/>
    <b v="0"/>
    <s v="film &amp; video/animation"/>
    <n v="9.5500000000000007"/>
    <n v="-18090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x v="500"/>
    <n v="1268255751"/>
    <b v="0"/>
    <n v="4"/>
    <b v="0"/>
    <s v="film &amp; video/animation"/>
    <n v="3.3076923076923079"/>
    <n v="-628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x v="501"/>
    <n v="1307597851"/>
    <b v="0"/>
    <n v="0"/>
    <b v="0"/>
    <s v="film &amp; video/animation"/>
    <n v="0"/>
    <n v="-10000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x v="502"/>
    <n v="1329484625"/>
    <b v="0"/>
    <n v="4"/>
    <b v="0"/>
    <s v="film &amp; video/animation"/>
    <n v="1.1499999999999999"/>
    <n v="-19770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x v="503"/>
    <n v="1418906303"/>
    <b v="0"/>
    <n v="9"/>
    <b v="0"/>
    <s v="film &amp; video/animation"/>
    <n v="1.7538461538461538"/>
    <n v="-638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x v="504"/>
    <n v="1328916987"/>
    <b v="0"/>
    <n v="5"/>
    <b v="0"/>
    <s v="film &amp; video/animation"/>
    <n v="1.3673469387755102"/>
    <n v="-24165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x v="505"/>
    <n v="1447122086"/>
    <b v="0"/>
    <n v="14"/>
    <b v="0"/>
    <s v="film &amp; video/animation"/>
    <n v="0.43333333333333329"/>
    <n v="-11948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x v="506"/>
    <n v="1373548520"/>
    <b v="0"/>
    <n v="1"/>
    <b v="0"/>
    <s v="film &amp; video/animation"/>
    <n v="0.125"/>
    <n v="-1997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x v="507"/>
    <n v="1346799657"/>
    <b v="0"/>
    <n v="10"/>
    <b v="0"/>
    <s v="film &amp; video/animation"/>
    <n v="3.2"/>
    <n v="-19360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x v="508"/>
    <n v="1332808501"/>
    <b v="0"/>
    <n v="3"/>
    <b v="0"/>
    <s v="film &amp; video/animation"/>
    <n v="0.8"/>
    <n v="-49600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x v="509"/>
    <n v="1432912170"/>
    <b v="0"/>
    <n v="1"/>
    <b v="0"/>
    <s v="film &amp; video/animation"/>
    <n v="0.2"/>
    <n v="-499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x v="510"/>
    <n v="1454213639"/>
    <b v="0"/>
    <n v="0"/>
    <b v="0"/>
    <s v="film &amp; video/animation"/>
    <n v="0"/>
    <n v="-14000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x v="511"/>
    <n v="1362640582"/>
    <b v="0"/>
    <n v="5"/>
    <b v="0"/>
    <s v="film &amp; video/animation"/>
    <n v="3"/>
    <n v="-485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x v="512"/>
    <n v="1475776127"/>
    <b v="0"/>
    <n v="2"/>
    <b v="0"/>
    <s v="film &amp; video/animation"/>
    <n v="0.13749999999999998"/>
    <n v="-7989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x v="513"/>
    <n v="1467387705"/>
    <b v="0"/>
    <n v="68"/>
    <b v="0"/>
    <s v="film &amp; video/animation"/>
    <n v="13.923999999999999"/>
    <n v="-43038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x v="514"/>
    <n v="1405003447"/>
    <b v="0"/>
    <n v="3"/>
    <b v="0"/>
    <s v="film &amp; video/animation"/>
    <n v="3.3333333333333335"/>
    <n v="-1450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x v="515"/>
    <n v="1447933601"/>
    <b v="0"/>
    <n v="34"/>
    <b v="0"/>
    <s v="film &amp; video/animation"/>
    <n v="25.41340206185567"/>
    <n v="-72349"/>
    <x v="0"/>
    <s v="animation"/>
    <x v="515"/>
    <d v="2015-11-19T06:46:41"/>
  </r>
  <r>
    <n v="516"/>
    <s v="Shipmates"/>
    <s v="A big brother style comedy animation series starring famous seafarers"/>
    <n v="5000"/>
    <n v="0"/>
    <x v="2"/>
    <s v="GB"/>
    <x v="1"/>
    <x v="516"/>
    <n v="1427568080"/>
    <b v="0"/>
    <n v="0"/>
    <b v="0"/>
    <s v="film &amp; video/animation"/>
    <n v="0"/>
    <n v="-5000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x v="517"/>
    <n v="1483454761"/>
    <b v="0"/>
    <n v="3"/>
    <b v="0"/>
    <s v="film &amp; video/animation"/>
    <n v="1.3666666666666667"/>
    <n v="-14795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x v="518"/>
    <n v="1438958824"/>
    <b v="0"/>
    <n v="0"/>
    <b v="0"/>
    <s v="film &amp; video/animation"/>
    <n v="0"/>
    <n v="-7175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x v="519"/>
    <n v="1352107421"/>
    <b v="0"/>
    <n v="70"/>
    <b v="0"/>
    <s v="film &amp; video/animation"/>
    <n v="22.881426547787683"/>
    <n v="-9255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x v="520"/>
    <n v="1447174261"/>
    <b v="0"/>
    <n v="34"/>
    <b v="1"/>
    <s v="theater/plays"/>
    <n v="102.1"/>
    <n v="105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x v="521"/>
    <n v="1475460819"/>
    <b v="0"/>
    <n v="56"/>
    <b v="1"/>
    <s v="theater/plays"/>
    <n v="104.64"/>
    <n v="232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x v="0"/>
    <x v="522"/>
    <n v="1456793925"/>
    <b v="0"/>
    <n v="31"/>
    <b v="1"/>
    <s v="theater/plays"/>
    <n v="114.66666666666667"/>
    <n v="440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x v="523"/>
    <n v="1440213076"/>
    <b v="0"/>
    <n v="84"/>
    <b v="1"/>
    <s v="theater/plays"/>
    <n v="120.6"/>
    <n v="1030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x v="524"/>
    <n v="1462209169"/>
    <b v="0"/>
    <n v="130"/>
    <b v="1"/>
    <s v="theater/plays"/>
    <n v="108.67285714285715"/>
    <n v="303.55000000000018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x v="525"/>
    <n v="1406713041"/>
    <b v="0"/>
    <n v="12"/>
    <b v="1"/>
    <s v="theater/plays"/>
    <n v="100"/>
    <n v="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x v="526"/>
    <n v="1436278344"/>
    <b v="0"/>
    <n v="23"/>
    <b v="1"/>
    <s v="theater/plays"/>
    <n v="113.99999999999999"/>
    <n v="210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x v="527"/>
    <n v="1484715366"/>
    <b v="0"/>
    <n v="158"/>
    <b v="1"/>
    <s v="theater/plays"/>
    <n v="100.85"/>
    <n v="85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x v="0"/>
    <x v="528"/>
    <n v="1433109907"/>
    <b v="0"/>
    <n v="30"/>
    <b v="1"/>
    <s v="theater/plays"/>
    <n v="115.65217391304347"/>
    <n v="180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x v="529"/>
    <n v="1482281094"/>
    <b v="0"/>
    <n v="18"/>
    <b v="1"/>
    <s v="theater/plays"/>
    <n v="130.41666666666666"/>
    <n v="365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x v="530"/>
    <n v="1433254268"/>
    <b v="0"/>
    <n v="29"/>
    <b v="1"/>
    <s v="theater/plays"/>
    <n v="107.78267254038178"/>
    <n v="265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x v="531"/>
    <n v="1478050429"/>
    <b v="0"/>
    <n v="31"/>
    <b v="1"/>
    <s v="theater/plays"/>
    <n v="100"/>
    <n v="0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x v="532"/>
    <n v="1460506208"/>
    <b v="0"/>
    <n v="173"/>
    <b v="1"/>
    <s v="theater/plays"/>
    <n v="123.25"/>
    <n v="2325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x v="533"/>
    <n v="1461320765"/>
    <b v="0"/>
    <n v="17"/>
    <b v="1"/>
    <s v="theater/plays"/>
    <n v="100.2"/>
    <n v="4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x v="534"/>
    <n v="1443036470"/>
    <b v="0"/>
    <n v="48"/>
    <b v="1"/>
    <s v="theater/plays"/>
    <n v="104.66666666666666"/>
    <n v="700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x v="535"/>
    <n v="1481115905"/>
    <b v="0"/>
    <n v="59"/>
    <b v="1"/>
    <s v="theater/plays"/>
    <n v="102.49999999999999"/>
    <n v="50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x v="536"/>
    <n v="1435133807"/>
    <b v="0"/>
    <n v="39"/>
    <b v="1"/>
    <s v="theater/plays"/>
    <n v="118.25757575757576"/>
    <n v="602.5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x v="537"/>
    <n v="1444069591"/>
    <b v="0"/>
    <n v="59"/>
    <b v="1"/>
    <s v="theater/plays"/>
    <n v="120.5"/>
    <n v="410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x v="538"/>
    <n v="1460574263"/>
    <b v="0"/>
    <n v="60"/>
    <b v="1"/>
    <s v="theater/plays"/>
    <n v="302.42"/>
    <n v="10121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x v="539"/>
    <n v="1465866707"/>
    <b v="0"/>
    <n v="20"/>
    <b v="1"/>
    <s v="theater/plays"/>
    <n v="100.64400000000001"/>
    <n v="3.2200000000000273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x v="540"/>
    <n v="1420486606"/>
    <b v="0"/>
    <n v="1"/>
    <b v="0"/>
    <s v="technology/web"/>
    <n v="6.6666666666666671E-3"/>
    <n v="-14999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2"/>
    <s v="US"/>
    <x v="0"/>
    <x v="541"/>
    <n v="1443488834"/>
    <b v="0"/>
    <n v="1"/>
    <b v="0"/>
    <s v="technology/web"/>
    <n v="0.55555555555555558"/>
    <n v="-447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x v="542"/>
    <n v="1457113316"/>
    <b v="0"/>
    <n v="1"/>
    <b v="0"/>
    <s v="technology/web"/>
    <n v="3.9999999999999996E-4"/>
    <n v="-249999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x v="543"/>
    <n v="1412215962"/>
    <b v="0"/>
    <n v="2"/>
    <b v="0"/>
    <s v="technology/web"/>
    <n v="0.31818181818181818"/>
    <n v="-21930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x v="544"/>
    <n v="1465055160"/>
    <b v="0"/>
    <n v="2"/>
    <b v="0"/>
    <s v="technology/web"/>
    <n v="1.2"/>
    <n v="-494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x v="545"/>
    <n v="1444140789"/>
    <b v="0"/>
    <n v="34"/>
    <b v="0"/>
    <s v="technology/web"/>
    <n v="27.383999999999997"/>
    <n v="-36308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x v="546"/>
    <n v="1441209715"/>
    <b v="0"/>
    <n v="2"/>
    <b v="0"/>
    <s v="technology/web"/>
    <n v="8.666666666666667E-2"/>
    <n v="-59948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x v="547"/>
    <n v="1452530564"/>
    <b v="0"/>
    <n v="0"/>
    <b v="0"/>
    <s v="technology/web"/>
    <n v="0"/>
    <n v="-7500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x v="548"/>
    <n v="1443562848"/>
    <b v="0"/>
    <n v="1"/>
    <b v="0"/>
    <s v="technology/web"/>
    <n v="0.09"/>
    <n v="-9991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x v="549"/>
    <n v="1433776622"/>
    <b v="0"/>
    <n v="8"/>
    <b v="0"/>
    <s v="technology/web"/>
    <n v="2.7199999999999998"/>
    <n v="-2432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x v="550"/>
    <n v="1484756245"/>
    <b v="0"/>
    <n v="4"/>
    <b v="0"/>
    <s v="technology/web"/>
    <n v="0.70000000000000007"/>
    <n v="-496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x v="551"/>
    <n v="1434609424"/>
    <b v="0"/>
    <n v="28"/>
    <b v="0"/>
    <s v="technology/web"/>
    <n v="5.0413333333333332"/>
    <n v="-71219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x v="552"/>
    <n v="1447166896"/>
    <b v="0"/>
    <n v="0"/>
    <b v="0"/>
    <s v="technology/web"/>
    <n v="0"/>
    <n v="-45000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x v="553"/>
    <n v="1413393391"/>
    <b v="0"/>
    <n v="6"/>
    <b v="0"/>
    <s v="technology/web"/>
    <n v="0.49199999999999999"/>
    <n v="-24877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x v="554"/>
    <n v="1411143972"/>
    <b v="0"/>
    <n v="22"/>
    <b v="0"/>
    <s v="technology/web"/>
    <n v="36.589147286821706"/>
    <n v="-2454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x v="555"/>
    <n v="1463128143"/>
    <b v="0"/>
    <n v="0"/>
    <b v="0"/>
    <s v="technology/web"/>
    <n v="0"/>
    <n v="-7500"/>
    <x v="2"/>
    <s v="web"/>
    <x v="555"/>
    <d v="2016-05-13T03:29:03"/>
  </r>
  <r>
    <n v="556"/>
    <s v="Braille Academy"/>
    <s v="An educational platform for learning Unified English Braille Code"/>
    <n v="8000"/>
    <n v="200"/>
    <x v="2"/>
    <s v="US"/>
    <x v="0"/>
    <x v="556"/>
    <n v="1449520717"/>
    <b v="0"/>
    <n v="1"/>
    <b v="0"/>
    <s v="technology/web"/>
    <n v="2.5"/>
    <n v="-78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x v="557"/>
    <n v="1478126203"/>
    <b v="0"/>
    <n v="20"/>
    <b v="0"/>
    <s v="technology/web"/>
    <n v="0.91066666666666674"/>
    <n v="-148634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x v="558"/>
    <n v="1424639505"/>
    <b v="0"/>
    <n v="0"/>
    <b v="0"/>
    <s v="technology/web"/>
    <n v="0"/>
    <n v="-750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x v="559"/>
    <n v="1447397260"/>
    <b v="0"/>
    <n v="1"/>
    <b v="0"/>
    <s v="technology/web"/>
    <n v="2.0833333333333336E-2"/>
    <n v="-2399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x v="560"/>
    <n v="1416249045"/>
    <b v="0"/>
    <n v="3"/>
    <b v="0"/>
    <s v="technology/web"/>
    <n v="1.2E-2"/>
    <n v="-99988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x v="561"/>
    <n v="1442850513"/>
    <b v="0"/>
    <n v="2"/>
    <b v="0"/>
    <s v="technology/web"/>
    <n v="0.36666666666666664"/>
    <n v="-1494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x v="562"/>
    <n v="1479460815"/>
    <b v="0"/>
    <n v="0"/>
    <b v="0"/>
    <s v="technology/web"/>
    <n v="0"/>
    <n v="-50000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x v="563"/>
    <n v="1421545247"/>
    <b v="0"/>
    <n v="2"/>
    <b v="0"/>
    <s v="technology/web"/>
    <n v="9.0666666666666659E-2"/>
    <n v="-74932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x v="564"/>
    <n v="1455230275"/>
    <b v="0"/>
    <n v="1"/>
    <b v="0"/>
    <s v="technology/web"/>
    <n v="5.5555555555555558E-3"/>
    <n v="-17999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x v="565"/>
    <n v="1433962249"/>
    <b v="0"/>
    <n v="0"/>
    <b v="0"/>
    <s v="technology/web"/>
    <n v="0"/>
    <n v="-25000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x v="566"/>
    <n v="1465921533"/>
    <b v="0"/>
    <n v="1"/>
    <b v="0"/>
    <s v="technology/web"/>
    <n v="0.02"/>
    <n v="-4999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x v="567"/>
    <n v="1417551194"/>
    <b v="0"/>
    <n v="0"/>
    <b v="0"/>
    <s v="technology/web"/>
    <n v="0"/>
    <n v="-10000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x v="568"/>
    <n v="1449785223"/>
    <b v="0"/>
    <n v="5"/>
    <b v="0"/>
    <s v="technology/web"/>
    <n v="1"/>
    <n v="-24255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2"/>
    <s v="CA"/>
    <x v="5"/>
    <x v="569"/>
    <n v="1449087612"/>
    <b v="0"/>
    <n v="1"/>
    <b v="0"/>
    <s v="technology/web"/>
    <n v="0.8"/>
    <n v="-248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2"/>
    <s v="US"/>
    <x v="0"/>
    <x v="570"/>
    <n v="1453230569"/>
    <b v="0"/>
    <n v="1"/>
    <b v="0"/>
    <s v="technology/web"/>
    <n v="0.16705882352941176"/>
    <n v="-84858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x v="571"/>
    <n v="1436297723"/>
    <b v="0"/>
    <n v="2"/>
    <b v="0"/>
    <s v="technology/web"/>
    <n v="0.42399999999999999"/>
    <n v="-24894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x v="572"/>
    <n v="1444065088"/>
    <b v="0"/>
    <n v="0"/>
    <b v="0"/>
    <s v="technology/web"/>
    <n v="0"/>
    <n v="-2500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x v="573"/>
    <n v="1416445931"/>
    <b v="0"/>
    <n v="9"/>
    <b v="0"/>
    <s v="technology/web"/>
    <n v="0.38925389253892539"/>
    <n v="-88542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x v="574"/>
    <n v="1474281507"/>
    <b v="0"/>
    <n v="4"/>
    <b v="0"/>
    <s v="technology/web"/>
    <n v="0.7155635062611807"/>
    <n v="-1110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x v="575"/>
    <n v="1431621443"/>
    <b v="0"/>
    <n v="4"/>
    <b v="0"/>
    <s v="technology/web"/>
    <n v="0.43166666666666664"/>
    <n v="-59741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x v="576"/>
    <n v="1422357552"/>
    <b v="0"/>
    <n v="1"/>
    <b v="0"/>
    <s v="technology/web"/>
    <n v="1.25E-3"/>
    <n v="-79999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x v="577"/>
    <n v="1458569302"/>
    <b v="0"/>
    <n v="1"/>
    <b v="0"/>
    <s v="technology/web"/>
    <n v="0.2"/>
    <n v="-4990"/>
    <x v="2"/>
    <s v="web"/>
    <x v="577"/>
    <d v="2016-03-21T09:08:22"/>
  </r>
  <r>
    <n v="578"/>
    <s v="weBuy Crowdsourced Shopping"/>
    <s v="weBuy trade built on technology and Crowd Sourced Power"/>
    <n v="125000"/>
    <n v="14"/>
    <x v="2"/>
    <s v="GB"/>
    <x v="1"/>
    <x v="578"/>
    <n v="1439560393"/>
    <b v="0"/>
    <n v="7"/>
    <b v="0"/>
    <s v="technology/web"/>
    <n v="1.12E-2"/>
    <n v="-124986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2"/>
    <s v="US"/>
    <x v="0"/>
    <x v="579"/>
    <n v="1416947223"/>
    <b v="0"/>
    <n v="5"/>
    <b v="0"/>
    <s v="technology/web"/>
    <n v="1.4583333333333333"/>
    <n v="-1182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x v="580"/>
    <n v="1471988867"/>
    <b v="0"/>
    <n v="1"/>
    <b v="0"/>
    <s v="technology/web"/>
    <n v="3.3333333333333333E-2"/>
    <n v="-2999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x v="581"/>
    <n v="1435882704"/>
    <b v="0"/>
    <n v="0"/>
    <b v="0"/>
    <s v="technology/web"/>
    <n v="0"/>
    <n v="-400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x v="582"/>
    <n v="1424454319"/>
    <b v="0"/>
    <n v="0"/>
    <b v="0"/>
    <s v="technology/web"/>
    <n v="0"/>
    <n v="-100000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2"/>
    <s v="US"/>
    <x v="0"/>
    <x v="583"/>
    <n v="1424212287"/>
    <b v="0"/>
    <n v="1"/>
    <b v="0"/>
    <s v="technology/web"/>
    <n v="1.1111111111111112E-2"/>
    <n v="-8999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x v="584"/>
    <n v="1423933916"/>
    <b v="0"/>
    <n v="2"/>
    <b v="0"/>
    <s v="technology/web"/>
    <n v="1"/>
    <n v="-990"/>
    <x v="2"/>
    <s v="web"/>
    <x v="584"/>
    <d v="2015-02-14T12:11:56"/>
  </r>
  <r>
    <n v="585"/>
    <s v="Link Card"/>
    <s v="SAVE UP TO 40% WHEN YOU SPEND!_x000a__x000a_PRE-ORDER YOUR LINK CARD TODAY"/>
    <n v="9000"/>
    <n v="0"/>
    <x v="2"/>
    <s v="GB"/>
    <x v="1"/>
    <x v="585"/>
    <n v="1444123377"/>
    <b v="0"/>
    <n v="0"/>
    <b v="0"/>
    <s v="technology/web"/>
    <n v="0"/>
    <n v="-9000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2"/>
    <s v="US"/>
    <x v="0"/>
    <x v="586"/>
    <n v="1421440207"/>
    <b v="0"/>
    <n v="4"/>
    <b v="0"/>
    <s v="technology/web"/>
    <n v="0.55999999999999994"/>
    <n v="-994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x v="587"/>
    <n v="1426615833"/>
    <b v="0"/>
    <n v="7"/>
    <b v="0"/>
    <s v="technology/web"/>
    <n v="9.0833333333333339"/>
    <n v="-27275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x v="588"/>
    <n v="1474223286"/>
    <b v="0"/>
    <n v="2"/>
    <b v="0"/>
    <s v="technology/web"/>
    <n v="3.3444444444444441"/>
    <n v="-8699"/>
    <x v="2"/>
    <s v="web"/>
    <x v="588"/>
    <d v="2016-09-18T13:28:06"/>
  </r>
  <r>
    <n v="589"/>
    <s v="Get Neighborly"/>
    <s v="Services closer than you think..."/>
    <n v="7500"/>
    <n v="1"/>
    <x v="2"/>
    <s v="US"/>
    <x v="0"/>
    <x v="589"/>
    <n v="1435070699"/>
    <b v="0"/>
    <n v="1"/>
    <b v="0"/>
    <s v="technology/web"/>
    <n v="1.3333333333333334E-2"/>
    <n v="-7499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x v="590"/>
    <n v="1452259131"/>
    <b v="0"/>
    <n v="9"/>
    <b v="0"/>
    <s v="technology/web"/>
    <n v="4.46"/>
    <n v="-4777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x v="591"/>
    <n v="1434978130"/>
    <b v="0"/>
    <n v="2"/>
    <b v="0"/>
    <s v="technology/web"/>
    <n v="6.0999999999999999E-2"/>
    <n v="-99939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x v="592"/>
    <n v="1414992860"/>
    <b v="0"/>
    <n v="1"/>
    <b v="0"/>
    <s v="technology/web"/>
    <n v="3.3333333333333335"/>
    <n v="-7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x v="593"/>
    <n v="1425744945"/>
    <b v="0"/>
    <n v="7"/>
    <b v="0"/>
    <s v="technology/web"/>
    <n v="23"/>
    <n v="-385"/>
    <x v="2"/>
    <s v="web"/>
    <x v="593"/>
    <d v="2015-03-07T11:15:45"/>
  </r>
  <r>
    <n v="594"/>
    <s v="Unleashed Fitness"/>
    <s v="Creating a fitness site that will change the fitness game forever!"/>
    <n v="25000"/>
    <n v="26"/>
    <x v="2"/>
    <s v="US"/>
    <x v="0"/>
    <x v="594"/>
    <n v="1458240206"/>
    <b v="0"/>
    <n v="2"/>
    <b v="0"/>
    <s v="technology/web"/>
    <n v="0.104"/>
    <n v="-24974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x v="595"/>
    <n v="1426815638"/>
    <b v="0"/>
    <n v="8"/>
    <b v="0"/>
    <s v="technology/web"/>
    <n v="0.42599999999999999"/>
    <n v="-99574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2"/>
    <s v="US"/>
    <x v="0"/>
    <x v="596"/>
    <n v="1475530292"/>
    <b v="0"/>
    <n v="2"/>
    <b v="0"/>
    <s v="technology/web"/>
    <n v="0.03"/>
    <n v="-19994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x v="597"/>
    <n v="1466787335"/>
    <b v="0"/>
    <n v="2"/>
    <b v="0"/>
    <s v="technology/web"/>
    <n v="0.26666666666666666"/>
    <n v="-748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2"/>
    <s v="US"/>
    <x v="0"/>
    <x v="598"/>
    <n v="1415145781"/>
    <b v="0"/>
    <n v="7"/>
    <b v="0"/>
    <s v="technology/web"/>
    <n v="34"/>
    <n v="-1650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x v="599"/>
    <n v="1423769402"/>
    <b v="0"/>
    <n v="2"/>
    <b v="0"/>
    <s v="technology/web"/>
    <n v="6.2E-2"/>
    <n v="-49969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1"/>
    <s v="US"/>
    <x v="0"/>
    <x v="600"/>
    <n v="1426014562"/>
    <b v="0"/>
    <n v="1"/>
    <b v="0"/>
    <s v="technology/web"/>
    <n v="2"/>
    <n v="-49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x v="601"/>
    <n v="1417034139"/>
    <b v="0"/>
    <n v="6"/>
    <b v="0"/>
    <s v="technology/web"/>
    <n v="1.4000000000000001"/>
    <n v="-9860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x v="602"/>
    <n v="1432062215"/>
    <b v="0"/>
    <n v="0"/>
    <b v="0"/>
    <s v="technology/web"/>
    <n v="0"/>
    <n v="-70000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x v="603"/>
    <n v="1405437623"/>
    <b v="0"/>
    <n v="13"/>
    <b v="0"/>
    <s v="technology/web"/>
    <n v="3.9334666666666664"/>
    <n v="-14409.98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x v="604"/>
    <n v="1406595056"/>
    <b v="0"/>
    <n v="0"/>
    <b v="0"/>
    <s v="technology/web"/>
    <n v="0"/>
    <n v="-1500"/>
    <x v="2"/>
    <s v="web"/>
    <x v="604"/>
    <d v="2014-07-28T19:50:56"/>
  </r>
  <r>
    <n v="605"/>
    <s v="Teach Your Parents iPad (Canceled)"/>
    <s v="An iPad support care package for your parents / seniors."/>
    <n v="5000"/>
    <n v="131"/>
    <x v="1"/>
    <s v="US"/>
    <x v="0"/>
    <x v="605"/>
    <n v="1436430908"/>
    <b v="0"/>
    <n v="8"/>
    <b v="0"/>
    <s v="technology/web"/>
    <n v="2.62"/>
    <n v="-4869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x v="606"/>
    <n v="1428507409"/>
    <b v="0"/>
    <n v="1"/>
    <b v="0"/>
    <s v="technology/web"/>
    <n v="0.2"/>
    <n v="-499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x v="607"/>
    <n v="1445629736"/>
    <b v="0"/>
    <n v="0"/>
    <b v="0"/>
    <s v="technology/web"/>
    <n v="0"/>
    <n v="-250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x v="608"/>
    <n v="1431813980"/>
    <b v="0"/>
    <n v="5"/>
    <b v="0"/>
    <s v="technology/web"/>
    <n v="0.97400000000000009"/>
    <n v="-148539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x v="609"/>
    <n v="1446166144"/>
    <b v="0"/>
    <n v="1"/>
    <b v="0"/>
    <s v="technology/web"/>
    <n v="0.64102564102564097"/>
    <n v="-77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x v="610"/>
    <n v="1427140586"/>
    <b v="0"/>
    <n v="0"/>
    <b v="0"/>
    <s v="technology/web"/>
    <n v="0"/>
    <n v="-13803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x v="611"/>
    <n v="1448026037"/>
    <b v="0"/>
    <n v="0"/>
    <b v="0"/>
    <s v="technology/web"/>
    <n v="0"/>
    <n v="-80000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1"/>
    <s v="IT"/>
    <x v="3"/>
    <x v="612"/>
    <n v="1470185146"/>
    <b v="0"/>
    <n v="0"/>
    <b v="0"/>
    <s v="technology/web"/>
    <n v="0"/>
    <n v="-10000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x v="613"/>
    <n v="1441022120"/>
    <b v="0"/>
    <n v="121"/>
    <b v="0"/>
    <s v="technology/web"/>
    <n v="21.363333333333333"/>
    <n v="-47182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x v="614"/>
    <n v="1464139740"/>
    <b v="0"/>
    <n v="0"/>
    <b v="0"/>
    <s v="technology/web"/>
    <n v="0"/>
    <n v="-10000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x v="615"/>
    <n v="1440557759"/>
    <b v="0"/>
    <n v="0"/>
    <b v="0"/>
    <s v="technology/web"/>
    <n v="0"/>
    <n v="-515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x v="616"/>
    <n v="1485421307"/>
    <b v="0"/>
    <n v="0"/>
    <b v="0"/>
    <s v="technology/web"/>
    <n v="0"/>
    <n v="-5000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x v="617"/>
    <n v="1427184843"/>
    <b v="0"/>
    <n v="3"/>
    <b v="0"/>
    <s v="technology/web"/>
    <n v="3"/>
    <n v="-194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x v="618"/>
    <n v="1447097203"/>
    <b v="0"/>
    <n v="0"/>
    <b v="0"/>
    <s v="technology/web"/>
    <n v="0"/>
    <n v="-400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1"/>
    <s v="US"/>
    <x v="0"/>
    <x v="619"/>
    <n v="1411745790"/>
    <b v="0"/>
    <n v="1"/>
    <b v="0"/>
    <s v="technology/web"/>
    <n v="3.9999999999999996E-5"/>
    <n v="-2499999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x v="620"/>
    <n v="1405098738"/>
    <b v="0"/>
    <n v="1"/>
    <b v="0"/>
    <s v="technology/web"/>
    <n v="1"/>
    <n v="-297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x v="621"/>
    <n v="1465342937"/>
    <b v="0"/>
    <n v="3"/>
    <b v="0"/>
    <s v="technology/web"/>
    <n v="1.044"/>
    <n v="-24739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x v="622"/>
    <n v="1465670138"/>
    <b v="0"/>
    <n v="9"/>
    <b v="0"/>
    <s v="technology/web"/>
    <n v="5.6833333333333336"/>
    <n v="-5659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x v="623"/>
    <n v="1430179997"/>
    <b v="0"/>
    <n v="0"/>
    <b v="0"/>
    <s v="technology/web"/>
    <n v="0"/>
    <n v="-75000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x v="624"/>
    <n v="1429055041"/>
    <b v="0"/>
    <n v="0"/>
    <b v="0"/>
    <s v="technology/web"/>
    <n v="0"/>
    <n v="-5000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x v="625"/>
    <n v="1487971777"/>
    <b v="0"/>
    <n v="0"/>
    <b v="0"/>
    <s v="technology/web"/>
    <n v="0"/>
    <n v="-25000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x v="626"/>
    <n v="1436793939"/>
    <b v="0"/>
    <n v="39"/>
    <b v="0"/>
    <s v="technology/web"/>
    <n v="17.380000000000003"/>
    <n v="-20655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x v="627"/>
    <n v="1452842511"/>
    <b v="0"/>
    <n v="1"/>
    <b v="0"/>
    <s v="technology/web"/>
    <n v="0.02"/>
    <n v="-44991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x v="628"/>
    <n v="1402677457"/>
    <b v="0"/>
    <n v="0"/>
    <b v="0"/>
    <s v="technology/web"/>
    <n v="0"/>
    <n v="-5000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x v="629"/>
    <n v="1460647108"/>
    <b v="0"/>
    <n v="3"/>
    <b v="0"/>
    <s v="technology/web"/>
    <n v="0.17500000000000002"/>
    <n v="-199650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x v="630"/>
    <n v="1438959121"/>
    <b v="0"/>
    <n v="1"/>
    <b v="0"/>
    <s v="technology/web"/>
    <n v="8.3340278356529712E-2"/>
    <n v="-11989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x v="631"/>
    <n v="1461954729"/>
    <b v="0"/>
    <n v="9"/>
    <b v="0"/>
    <s v="technology/web"/>
    <n v="1.38"/>
    <n v="-49310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x v="632"/>
    <n v="1445874565"/>
    <b v="0"/>
    <n v="0"/>
    <b v="0"/>
    <s v="technology/web"/>
    <n v="0"/>
    <n v="-20000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x v="633"/>
    <n v="1463469062"/>
    <b v="0"/>
    <n v="25"/>
    <b v="0"/>
    <s v="technology/web"/>
    <n v="12.45"/>
    <n v="-8755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1"/>
    <s v="US"/>
    <x v="0"/>
    <x v="634"/>
    <n v="1422397029"/>
    <b v="0"/>
    <n v="1"/>
    <b v="0"/>
    <s v="technology/web"/>
    <n v="0.02"/>
    <n v="-4999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1"/>
    <s v="US"/>
    <x v="0"/>
    <x v="635"/>
    <n v="1426212762"/>
    <b v="0"/>
    <n v="1"/>
    <b v="0"/>
    <s v="technology/web"/>
    <n v="8.0000000000000002E-3"/>
    <n v="-24998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1"/>
    <s v="GB"/>
    <x v="1"/>
    <x v="636"/>
    <n v="1430996150"/>
    <b v="0"/>
    <n v="1"/>
    <b v="0"/>
    <s v="technology/web"/>
    <n v="0.2"/>
    <n v="-1996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x v="637"/>
    <n v="1485558318"/>
    <b v="0"/>
    <n v="0"/>
    <b v="0"/>
    <s v="technology/web"/>
    <n v="0"/>
    <n v="-100000"/>
    <x v="2"/>
    <s v="web"/>
    <x v="637"/>
    <d v="2017-01-27T18:05:18"/>
  </r>
  <r>
    <n v="638"/>
    <s v="W (Canceled)"/>
    <s v="O0"/>
    <n v="200000"/>
    <n v="18"/>
    <x v="1"/>
    <s v="DE"/>
    <x v="3"/>
    <x v="638"/>
    <n v="1485267262"/>
    <b v="0"/>
    <n v="6"/>
    <b v="0"/>
    <s v="technology/web"/>
    <n v="9.0000000000000011E-3"/>
    <n v="-199982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1"/>
    <s v="US"/>
    <x v="0"/>
    <x v="639"/>
    <n v="1408024795"/>
    <b v="0"/>
    <n v="1"/>
    <b v="0"/>
    <s v="technology/web"/>
    <n v="9.9999999999999991E-5"/>
    <n v="-999999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x v="640"/>
    <n v="1478685915"/>
    <b v="0"/>
    <n v="2"/>
    <b v="1"/>
    <s v="technology/wearables"/>
    <n v="144.28571428571428"/>
    <n v="31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x v="641"/>
    <n v="1436881248"/>
    <b v="0"/>
    <n v="315"/>
    <b v="1"/>
    <s v="technology/wearables"/>
    <n v="119.16249999999999"/>
    <n v="7665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x v="642"/>
    <n v="1436888274"/>
    <b v="0"/>
    <n v="2174"/>
    <b v="1"/>
    <s v="technology/wearables"/>
    <n v="1460.4850000000001"/>
    <n v="272097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x v="643"/>
    <n v="1428333875"/>
    <b v="0"/>
    <n v="152"/>
    <b v="1"/>
    <s v="technology/wearables"/>
    <n v="105.80799999999999"/>
    <n v="1452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x v="644"/>
    <n v="1410883139"/>
    <b v="0"/>
    <n v="1021"/>
    <b v="1"/>
    <s v="technology/wearables"/>
    <n v="300.11791999999997"/>
    <n v="50029.479999999996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x v="0"/>
    <x v="645"/>
    <n v="1468370274"/>
    <b v="0"/>
    <n v="237"/>
    <b v="1"/>
    <s v="technology/wearables"/>
    <n v="278.7"/>
    <n v="3574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x v="646"/>
    <n v="1405196867"/>
    <b v="0"/>
    <n v="27"/>
    <b v="1"/>
    <s v="technology/wearables"/>
    <n v="131.87625"/>
    <n v="255.01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x v="647"/>
    <n v="1455647149"/>
    <b v="0"/>
    <n v="17"/>
    <b v="1"/>
    <s v="technology/wearables"/>
    <n v="107.05"/>
    <n v="141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x v="0"/>
    <x v="648"/>
    <n v="1410280708"/>
    <b v="0"/>
    <n v="27"/>
    <b v="1"/>
    <s v="technology/wearables"/>
    <n v="126.82285714285715"/>
    <n v="9388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x v="649"/>
    <n v="1409090013"/>
    <b v="0"/>
    <n v="82"/>
    <b v="1"/>
    <s v="technology/wearables"/>
    <n v="139.96"/>
    <n v="999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x v="650"/>
    <n v="1413766384"/>
    <b v="0"/>
    <n v="48"/>
    <b v="1"/>
    <s v="technology/wearables"/>
    <n v="112.4"/>
    <n v="186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x v="651"/>
    <n v="1415838311"/>
    <b v="0"/>
    <n v="105"/>
    <b v="1"/>
    <s v="technology/wearables"/>
    <n v="100.52799999999999"/>
    <n v="132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x v="652"/>
    <n v="1478018050"/>
    <b v="0"/>
    <n v="28"/>
    <b v="1"/>
    <s v="technology/wearables"/>
    <n v="100.46666666666665"/>
    <n v="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x v="653"/>
    <n v="1436885440"/>
    <b v="0"/>
    <n v="1107"/>
    <b v="1"/>
    <s v="technology/wearables"/>
    <n v="141.446"/>
    <n v="31084.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x v="654"/>
    <n v="1433804313"/>
    <b v="0"/>
    <n v="1013"/>
    <b v="1"/>
    <s v="technology/wearables"/>
    <n v="267.29166666666669"/>
    <n v="20075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x v="655"/>
    <n v="1423609112"/>
    <b v="0"/>
    <n v="274"/>
    <b v="1"/>
    <s v="technology/wearables"/>
    <n v="146.88749999999999"/>
    <n v="3751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x v="656"/>
    <n v="1455736719"/>
    <b v="0"/>
    <n v="87"/>
    <b v="1"/>
    <s v="technology/wearables"/>
    <n v="213.56"/>
    <n v="5678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x v="657"/>
    <n v="1448309872"/>
    <b v="0"/>
    <n v="99"/>
    <b v="1"/>
    <s v="technology/wearables"/>
    <n v="125.69999999999999"/>
    <n v="3855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x v="658"/>
    <n v="1435117889"/>
    <b v="0"/>
    <n v="276"/>
    <b v="1"/>
    <s v="technology/wearables"/>
    <n v="104.46206037108834"/>
    <n v="1289"/>
    <x v="2"/>
    <s v="wearables"/>
    <x v="658"/>
    <d v="2015-06-23T22:51:29"/>
  </r>
  <r>
    <n v="659"/>
    <s v="Lulu Watch Designs - Apple Watch"/>
    <s v="Sync up your lifestyle"/>
    <n v="3000"/>
    <n v="3017"/>
    <x v="0"/>
    <s v="US"/>
    <x v="0"/>
    <x v="659"/>
    <n v="1437747295"/>
    <b v="0"/>
    <n v="21"/>
    <b v="1"/>
    <s v="technology/wearables"/>
    <n v="100.56666666666668"/>
    <n v="17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x v="660"/>
    <n v="1412963279"/>
    <b v="0"/>
    <n v="18"/>
    <b v="0"/>
    <s v="technology/wearables"/>
    <n v="3.0579999999999998"/>
    <n v="-48471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x v="661"/>
    <n v="1474644559"/>
    <b v="0"/>
    <n v="9"/>
    <b v="0"/>
    <s v="technology/wearables"/>
    <n v="0.95"/>
    <n v="-990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x v="662"/>
    <n v="1418812247"/>
    <b v="0"/>
    <n v="4"/>
    <b v="0"/>
    <s v="technology/wearables"/>
    <n v="0.4"/>
    <n v="-38844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x v="663"/>
    <n v="1434658456"/>
    <b v="0"/>
    <n v="7"/>
    <b v="0"/>
    <s v="technology/wearables"/>
    <n v="0.35000000000000003"/>
    <n v="-1993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x v="664"/>
    <n v="1426348775"/>
    <b v="0"/>
    <n v="29"/>
    <b v="0"/>
    <s v="technology/wearables"/>
    <n v="7.5333333333333332"/>
    <n v="-11096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x v="665"/>
    <n v="1479143061"/>
    <b v="0"/>
    <n v="12"/>
    <b v="0"/>
    <s v="technology/wearables"/>
    <n v="18.64"/>
    <n v="-8136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x v="666"/>
    <n v="1405713498"/>
    <b v="0"/>
    <n v="4"/>
    <b v="0"/>
    <s v="technology/wearables"/>
    <n v="4.0000000000000001E-3"/>
    <n v="-19999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x v="667"/>
    <n v="1474275463"/>
    <b v="0"/>
    <n v="28"/>
    <b v="0"/>
    <s v="technology/wearables"/>
    <n v="10.02"/>
    <n v="-44990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x v="668"/>
    <n v="1427486222"/>
    <b v="0"/>
    <n v="25"/>
    <b v="0"/>
    <s v="technology/wearables"/>
    <n v="4.5600000000000005"/>
    <n v="-1431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x v="669"/>
    <n v="1465225258"/>
    <b v="0"/>
    <n v="28"/>
    <b v="0"/>
    <s v="technology/wearables"/>
    <n v="21.5075"/>
    <n v="-15698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x v="670"/>
    <n v="1463418120"/>
    <b v="0"/>
    <n v="310"/>
    <b v="0"/>
    <s v="technology/wearables"/>
    <n v="29.276666666666667"/>
    <n v="-63651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x v="671"/>
    <n v="1418315852"/>
    <b v="0"/>
    <n v="15"/>
    <b v="0"/>
    <s v="technology/wearables"/>
    <n v="39.426666666666662"/>
    <n v="-18172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x v="672"/>
    <n v="1417410964"/>
    <b v="0"/>
    <n v="215"/>
    <b v="0"/>
    <s v="technology/wearables"/>
    <n v="21.628"/>
    <n v="-39186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x v="673"/>
    <n v="1405714217"/>
    <b v="0"/>
    <n v="3"/>
    <b v="0"/>
    <s v="technology/wearables"/>
    <n v="0.20500000000000002"/>
    <n v="-99795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x v="674"/>
    <n v="1402627627"/>
    <b v="0"/>
    <n v="2"/>
    <b v="0"/>
    <s v="technology/wearables"/>
    <n v="0.03"/>
    <n v="-4998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x v="675"/>
    <n v="1417558804"/>
    <b v="0"/>
    <n v="26"/>
    <b v="0"/>
    <s v="technology/wearables"/>
    <n v="14.85"/>
    <n v="-5109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x v="676"/>
    <n v="1420741581"/>
    <b v="0"/>
    <n v="24"/>
    <b v="0"/>
    <s v="technology/wearables"/>
    <n v="1.4710000000000001"/>
    <n v="-98529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x v="677"/>
    <n v="1463218895"/>
    <b v="0"/>
    <n v="96"/>
    <b v="0"/>
    <s v="technology/wearables"/>
    <n v="25.584"/>
    <n v="-37208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x v="678"/>
    <n v="1461229338"/>
    <b v="0"/>
    <n v="17"/>
    <b v="0"/>
    <s v="technology/wearables"/>
    <n v="3.8206896551724134"/>
    <n v="-27892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x v="679"/>
    <n v="1467736909"/>
    <b v="0"/>
    <n v="94"/>
    <b v="0"/>
    <s v="technology/wearables"/>
    <n v="15.485964912280703"/>
    <n v="-4817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x v="680"/>
    <n v="1407931331"/>
    <b v="0"/>
    <n v="129"/>
    <b v="0"/>
    <s v="technology/wearables"/>
    <n v="25.912000000000003"/>
    <n v="-55566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x v="681"/>
    <n v="1474917604"/>
    <b v="0"/>
    <n v="1"/>
    <b v="0"/>
    <s v="technology/wearables"/>
    <n v="0.04"/>
    <n v="-2499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x v="682"/>
    <n v="1486923722"/>
    <b v="0"/>
    <n v="4"/>
    <b v="0"/>
    <s v="technology/wearables"/>
    <n v="0.106"/>
    <n v="-49947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x v="683"/>
    <n v="1474493764"/>
    <b v="0"/>
    <n v="3"/>
    <b v="0"/>
    <s v="technology/wearables"/>
    <n v="0.85142857142857142"/>
    <n v="-34702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2"/>
    <s v="US"/>
    <x v="0"/>
    <x v="684"/>
    <n v="1403176891"/>
    <b v="0"/>
    <n v="135"/>
    <b v="0"/>
    <s v="technology/wearables"/>
    <n v="7.4837500000000006"/>
    <n v="-296052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x v="685"/>
    <n v="1417207672"/>
    <b v="0"/>
    <n v="10"/>
    <b v="0"/>
    <s v="technology/wearables"/>
    <n v="27.650000000000002"/>
    <n v="-1447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x v="686"/>
    <n v="1436026170"/>
    <b v="0"/>
    <n v="0"/>
    <b v="0"/>
    <s v="technology/wearables"/>
    <n v="0"/>
    <n v="-500000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x v="687"/>
    <n v="1481133653"/>
    <b v="0"/>
    <n v="6"/>
    <b v="0"/>
    <s v="technology/wearables"/>
    <n v="3.55"/>
    <n v="-96450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x v="688"/>
    <n v="1442284253"/>
    <b v="0"/>
    <n v="36"/>
    <b v="0"/>
    <s v="technology/wearables"/>
    <n v="72.989999999999995"/>
    <n v="-5402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x v="689"/>
    <n v="1478016097"/>
    <b v="0"/>
    <n v="336"/>
    <b v="0"/>
    <s v="technology/wearables"/>
    <n v="57.648750000000007"/>
    <n v="-84702.5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2"/>
    <s v="US"/>
    <x v="0"/>
    <x v="690"/>
    <n v="1469718841"/>
    <b v="0"/>
    <n v="34"/>
    <b v="0"/>
    <s v="technology/wearables"/>
    <n v="12.34"/>
    <n v="-1753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x v="691"/>
    <n v="1433292046"/>
    <b v="0"/>
    <n v="10"/>
    <b v="0"/>
    <s v="technology/wearables"/>
    <n v="0.52"/>
    <n v="-49740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x v="692"/>
    <n v="1479805263"/>
    <b v="0"/>
    <n v="201"/>
    <b v="0"/>
    <s v="technology/wearables"/>
    <n v="6.5299999999999994"/>
    <n v="-18694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x v="693"/>
    <n v="1427829827"/>
    <b v="0"/>
    <n v="296"/>
    <b v="0"/>
    <s v="technology/wearables"/>
    <n v="35.338000000000001"/>
    <n v="-64662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x v="694"/>
    <n v="1483372559"/>
    <b v="0"/>
    <n v="7"/>
    <b v="0"/>
    <s v="technology/wearables"/>
    <n v="0.39333333333333331"/>
    <n v="-149410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x v="695"/>
    <n v="1412166620"/>
    <b v="0"/>
    <n v="7"/>
    <b v="0"/>
    <s v="technology/wearables"/>
    <n v="1.06"/>
    <n v="-59364"/>
    <x v="2"/>
    <s v="wearables"/>
    <x v="695"/>
    <d v="2014-10-01T07:30:20"/>
  </r>
  <r>
    <n v="696"/>
    <s v="trustee"/>
    <s v="Show your fidelity by wearing the Trustee rings! Show where you are (at)!"/>
    <n v="175000"/>
    <n v="1"/>
    <x v="2"/>
    <s v="NL"/>
    <x v="3"/>
    <x v="696"/>
    <n v="1403734502"/>
    <b v="0"/>
    <n v="1"/>
    <b v="0"/>
    <s v="technology/wearables"/>
    <n v="5.7142857142857147E-4"/>
    <n v="-174999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x v="697"/>
    <n v="1453206789"/>
    <b v="0"/>
    <n v="114"/>
    <b v="0"/>
    <s v="technology/wearables"/>
    <n v="46.379999999999995"/>
    <n v="-2681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x v="698"/>
    <n v="1408141245"/>
    <b v="0"/>
    <n v="29"/>
    <b v="0"/>
    <s v="technology/wearables"/>
    <n v="15.39"/>
    <n v="-84610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x v="699"/>
    <n v="1381923548"/>
    <b v="0"/>
    <n v="890"/>
    <b v="0"/>
    <s v="technology/wearables"/>
    <n v="82.422107692307705"/>
    <n v="-22851.259999999995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x v="700"/>
    <n v="1481473881"/>
    <b v="0"/>
    <n v="31"/>
    <b v="0"/>
    <s v="technology/wearables"/>
    <n v="2.6866666666666665"/>
    <n v="-14597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x v="701"/>
    <n v="1403538880"/>
    <b v="0"/>
    <n v="21"/>
    <b v="0"/>
    <s v="technology/wearables"/>
    <n v="26.6"/>
    <n v="-16882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x v="702"/>
    <n v="1477416387"/>
    <b v="0"/>
    <n v="37"/>
    <b v="0"/>
    <s v="technology/wearables"/>
    <n v="30.813400000000001"/>
    <n v="-10377.99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x v="703"/>
    <n v="1481150949"/>
    <b v="0"/>
    <n v="7"/>
    <b v="0"/>
    <s v="technology/wearables"/>
    <n v="5.58"/>
    <n v="-14163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x v="704"/>
    <n v="1482381468"/>
    <b v="0"/>
    <n v="4"/>
    <b v="0"/>
    <s v="technology/wearables"/>
    <n v="0.87454545454545463"/>
    <n v="-54519"/>
    <x v="2"/>
    <s v="wearables"/>
    <x v="704"/>
    <d v="2016-12-21T23:37:48"/>
  </r>
  <r>
    <n v="705"/>
    <s v="SomnoScope"/>
    <s v="The closest thing ever to the Holy Grail of wearables technology"/>
    <n v="100000"/>
    <n v="977"/>
    <x v="2"/>
    <s v="NL"/>
    <x v="3"/>
    <x v="705"/>
    <n v="1482407278"/>
    <b v="0"/>
    <n v="5"/>
    <b v="0"/>
    <s v="technology/wearables"/>
    <n v="0.97699999999999987"/>
    <n v="-99023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x v="706"/>
    <n v="1478130783"/>
    <b v="0"/>
    <n v="0"/>
    <b v="0"/>
    <s v="technology/wearables"/>
    <n v="0"/>
    <n v="-100000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x v="707"/>
    <n v="1479830127"/>
    <b v="0"/>
    <n v="456"/>
    <b v="0"/>
    <s v="technology/wearables"/>
    <n v="78.927352941176466"/>
    <n v="-14329.40000000000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x v="708"/>
    <n v="1405432600"/>
    <b v="0"/>
    <n v="369"/>
    <b v="0"/>
    <s v="technology/wearables"/>
    <n v="22.092500000000001"/>
    <n v="-31163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2"/>
    <s v="US"/>
    <x v="0"/>
    <x v="709"/>
    <n v="1415149159"/>
    <b v="0"/>
    <n v="2"/>
    <b v="0"/>
    <s v="technology/wearables"/>
    <n v="0.40666666666666662"/>
    <n v="-14939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2"/>
    <s v="CA"/>
    <x v="5"/>
    <x v="710"/>
    <n v="1405640302"/>
    <b v="0"/>
    <n v="0"/>
    <b v="0"/>
    <s v="technology/wearables"/>
    <n v="0"/>
    <n v="-1200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x v="711"/>
    <n v="1478257268"/>
    <b v="0"/>
    <n v="338"/>
    <b v="0"/>
    <s v="technology/wearables"/>
    <n v="33.790999999999997"/>
    <n v="-66209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x v="712"/>
    <n v="1452874832"/>
    <b v="0"/>
    <n v="4"/>
    <b v="0"/>
    <s v="technology/wearables"/>
    <n v="0.21649484536082475"/>
    <n v="-4839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x v="713"/>
    <n v="1462538532"/>
    <b v="0"/>
    <n v="1"/>
    <b v="0"/>
    <s v="technology/wearables"/>
    <n v="0.79600000000000004"/>
    <n v="-24801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x v="714"/>
    <n v="1483124082"/>
    <b v="0"/>
    <n v="28"/>
    <b v="0"/>
    <s v="technology/wearables"/>
    <n v="14.993333333333334"/>
    <n v="-12751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x v="715"/>
    <n v="1443233440"/>
    <b v="0"/>
    <n v="12"/>
    <b v="0"/>
    <s v="technology/wearables"/>
    <n v="5.0509090909090908"/>
    <n v="-26111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x v="716"/>
    <n v="1414511307"/>
    <b v="0"/>
    <n v="16"/>
    <b v="0"/>
    <s v="technology/wearables"/>
    <n v="10.214285714285715"/>
    <n v="-6285"/>
    <x v="2"/>
    <s v="wearables"/>
    <x v="716"/>
    <d v="2014-10-28T10:48:27"/>
  </r>
  <r>
    <n v="717"/>
    <s v="cool air belt"/>
    <s v="Cool air flowing under clothing keeps you cool."/>
    <n v="100000"/>
    <n v="305"/>
    <x v="2"/>
    <s v="US"/>
    <x v="0"/>
    <x v="717"/>
    <n v="1407357002"/>
    <b v="0"/>
    <n v="4"/>
    <b v="0"/>
    <s v="technology/wearables"/>
    <n v="0.30499999999999999"/>
    <n v="-9969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x v="718"/>
    <n v="1484684247"/>
    <b v="0"/>
    <n v="4"/>
    <b v="0"/>
    <s v="technology/wearables"/>
    <n v="0.75"/>
    <n v="-11910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x v="719"/>
    <n v="1454979476"/>
    <b v="0"/>
    <n v="10"/>
    <b v="0"/>
    <s v="technology/wearables"/>
    <n v="1.2933333333333332"/>
    <n v="-14806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x v="720"/>
    <n v="1325432091"/>
    <b v="0"/>
    <n v="41"/>
    <b v="1"/>
    <s v="publishing/nonfiction"/>
    <n v="143.94736842105263"/>
    <n v="835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x v="721"/>
    <n v="1403012607"/>
    <b v="0"/>
    <n v="119"/>
    <b v="1"/>
    <s v="publishing/nonfiction"/>
    <n v="122.10975609756099"/>
    <n v="1813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x v="722"/>
    <n v="1331320778"/>
    <b v="0"/>
    <n v="153"/>
    <b v="1"/>
    <s v="publishing/nonfiction"/>
    <n v="132.024"/>
    <n v="8006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x v="0"/>
    <x v="723"/>
    <n v="1435606549"/>
    <b v="0"/>
    <n v="100"/>
    <b v="1"/>
    <s v="publishing/nonfiction"/>
    <n v="109.38000000000001"/>
    <n v="4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x v="724"/>
    <n v="1306855163"/>
    <b v="0"/>
    <n v="143"/>
    <b v="1"/>
    <s v="publishing/nonfiction"/>
    <n v="105.47157142857144"/>
    <n v="383.01000000000022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x v="725"/>
    <n v="1447426912"/>
    <b v="0"/>
    <n v="140"/>
    <b v="1"/>
    <s v="publishing/nonfiction"/>
    <n v="100.35000000000001"/>
    <n v="70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x v="726"/>
    <n v="1363136487"/>
    <b v="0"/>
    <n v="35"/>
    <b v="1"/>
    <s v="publishing/nonfiction"/>
    <n v="101.4"/>
    <n v="35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x v="727"/>
    <n v="1354580949"/>
    <b v="0"/>
    <n v="149"/>
    <b v="1"/>
    <s v="publishing/nonfiction"/>
    <n v="155.51428571428571"/>
    <n v="1943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x v="728"/>
    <n v="1310069157"/>
    <b v="0"/>
    <n v="130"/>
    <b v="1"/>
    <s v="publishing/nonfiction"/>
    <n v="105.566"/>
    <n v="417.44999999999982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x v="729"/>
    <n v="1342844861"/>
    <b v="0"/>
    <n v="120"/>
    <b v="1"/>
    <s v="publishing/nonfiction"/>
    <n v="130.65"/>
    <n v="1226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x v="0"/>
    <x v="730"/>
    <n v="1320688391"/>
    <b v="0"/>
    <n v="265"/>
    <b v="1"/>
    <s v="publishing/nonfiction"/>
    <n v="132.19"/>
    <n v="6438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x v="731"/>
    <n v="1322852747"/>
    <b v="0"/>
    <n v="71"/>
    <b v="1"/>
    <s v="publishing/nonfiction"/>
    <n v="126"/>
    <n v="1300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x v="732"/>
    <n v="1375265461"/>
    <b v="0"/>
    <n v="13"/>
    <b v="1"/>
    <s v="publishing/nonfiction"/>
    <n v="160"/>
    <n v="2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x v="733"/>
    <n v="1384941892"/>
    <b v="0"/>
    <n v="169"/>
    <b v="1"/>
    <s v="publishing/nonfiction"/>
    <n v="120.48"/>
    <n v="512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x v="5"/>
    <x v="734"/>
    <n v="1428465420"/>
    <b v="0"/>
    <n v="57"/>
    <b v="1"/>
    <s v="publishing/nonfiction"/>
    <n v="125.52941176470588"/>
    <n v="2170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x v="735"/>
    <n v="1414975346"/>
    <b v="0"/>
    <n v="229"/>
    <b v="1"/>
    <s v="publishing/nonfiction"/>
    <n v="114.40638297872341"/>
    <n v="6771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x v="736"/>
    <n v="1383327440"/>
    <b v="0"/>
    <n v="108"/>
    <b v="1"/>
    <s v="publishing/nonfiction"/>
    <n v="315.13888888888891"/>
    <n v="7745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x v="737"/>
    <n v="1390890987"/>
    <b v="0"/>
    <n v="108"/>
    <b v="1"/>
    <s v="publishing/nonfiction"/>
    <n v="122.39999999999999"/>
    <n v="1120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x v="738"/>
    <n v="1414765794"/>
    <b v="0"/>
    <n v="41"/>
    <b v="1"/>
    <s v="publishing/nonfiction"/>
    <n v="106.73333333333332"/>
    <n v="101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x v="739"/>
    <n v="1404907429"/>
    <b v="0"/>
    <n v="139"/>
    <b v="1"/>
    <s v="publishing/nonfiction"/>
    <n v="158.33333333333331"/>
    <n v="3500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x v="740"/>
    <n v="1433647882"/>
    <b v="0"/>
    <n v="19"/>
    <b v="1"/>
    <s v="publishing/nonfiction"/>
    <n v="107.4"/>
    <n v="222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x v="0"/>
    <x v="741"/>
    <n v="1367940806"/>
    <b v="0"/>
    <n v="94"/>
    <b v="1"/>
    <s v="publishing/nonfiction"/>
    <n v="102.25999999999999"/>
    <n v="293.79999999999927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x v="742"/>
    <n v="1392847312"/>
    <b v="0"/>
    <n v="23"/>
    <b v="1"/>
    <s v="publishing/nonfiction"/>
    <n v="110.71428571428572"/>
    <n v="150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x v="743"/>
    <n v="1332435685"/>
    <b v="0"/>
    <n v="15"/>
    <b v="1"/>
    <s v="publishing/nonfiction"/>
    <n v="148"/>
    <n v="264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x v="744"/>
    <n v="1352847503"/>
    <b v="0"/>
    <n v="62"/>
    <b v="1"/>
    <s v="publishing/nonfiction"/>
    <n v="102.32000000000001"/>
    <n v="116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x v="745"/>
    <n v="1364996645"/>
    <b v="0"/>
    <n v="74"/>
    <b v="1"/>
    <s v="publishing/nonfiction"/>
    <n v="179.09909909909908"/>
    <n v="1756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x v="0"/>
    <x v="746"/>
    <n v="1346806909"/>
    <b v="0"/>
    <n v="97"/>
    <b v="1"/>
    <s v="publishing/nonfiction"/>
    <n v="111.08135252761969"/>
    <n v="331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x v="747"/>
    <n v="1418649019"/>
    <b v="0"/>
    <n v="55"/>
    <b v="1"/>
    <s v="publishing/nonfiction"/>
    <n v="100.04285714285714"/>
    <n v="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x v="748"/>
    <n v="1405109966"/>
    <b v="0"/>
    <n v="44"/>
    <b v="1"/>
    <s v="publishing/nonfiction"/>
    <n v="100.25"/>
    <n v="5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x v="749"/>
    <n v="1483050930"/>
    <b v="0"/>
    <n v="110"/>
    <b v="1"/>
    <s v="publishing/nonfiction"/>
    <n v="105.56"/>
    <n v="556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x v="750"/>
    <n v="1359147872"/>
    <b v="0"/>
    <n v="59"/>
    <b v="1"/>
    <s v="publishing/nonfiction"/>
    <n v="102.58775877587757"/>
    <n v="11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x v="751"/>
    <n v="1308496075"/>
    <b v="0"/>
    <n v="62"/>
    <b v="1"/>
    <s v="publishing/nonfiction"/>
    <n v="118.5"/>
    <n v="555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x v="752"/>
    <n v="1474884417"/>
    <b v="0"/>
    <n v="105"/>
    <b v="1"/>
    <s v="publishing/nonfiction"/>
    <n v="111.7"/>
    <n v="585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x v="753"/>
    <n v="1421330991"/>
    <b v="0"/>
    <n v="26"/>
    <b v="1"/>
    <s v="publishing/nonfiction"/>
    <n v="128"/>
    <n v="2800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x v="754"/>
    <n v="1354816721"/>
    <b v="0"/>
    <n v="49"/>
    <b v="1"/>
    <s v="publishing/nonfiction"/>
    <n v="103.75000000000001"/>
    <n v="75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x v="755"/>
    <n v="1366381877"/>
    <b v="0"/>
    <n v="68"/>
    <b v="1"/>
    <s v="publishing/nonfiction"/>
    <n v="101.9076"/>
    <n v="47.690000000000055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x v="756"/>
    <n v="1297880659"/>
    <b v="0"/>
    <n v="22"/>
    <b v="1"/>
    <s v="publishing/nonfiction"/>
    <n v="117.71428571428571"/>
    <n v="124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x v="757"/>
    <n v="1353547114"/>
    <b v="0"/>
    <n v="18"/>
    <b v="1"/>
    <s v="publishing/nonfiction"/>
    <n v="238"/>
    <n v="345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x v="0"/>
    <x v="758"/>
    <n v="1283976268"/>
    <b v="0"/>
    <n v="19"/>
    <b v="1"/>
    <s v="publishing/nonfiction"/>
    <n v="102"/>
    <n v="50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x v="1"/>
    <x v="759"/>
    <n v="1401436539"/>
    <b v="0"/>
    <n v="99"/>
    <b v="1"/>
    <s v="publishing/nonfiction"/>
    <n v="101.92000000000002"/>
    <n v="96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x v="760"/>
    <n v="1477592413"/>
    <b v="0"/>
    <n v="0"/>
    <b v="0"/>
    <s v="publishing/fiction"/>
    <n v="0"/>
    <n v="-2200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x v="761"/>
    <n v="1388772126"/>
    <b v="0"/>
    <n v="6"/>
    <b v="0"/>
    <s v="publishing/fiction"/>
    <n v="4.7"/>
    <n v="-4765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x v="762"/>
    <n v="1479328570"/>
    <b v="0"/>
    <n v="0"/>
    <b v="0"/>
    <s v="publishing/fiction"/>
    <n v="0"/>
    <n v="-3500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x v="763"/>
    <n v="1373971408"/>
    <b v="0"/>
    <n v="1"/>
    <b v="0"/>
    <s v="publishing/fiction"/>
    <n v="0.11655011655011654"/>
    <n v="-428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x v="764"/>
    <n v="1439266161"/>
    <b v="0"/>
    <n v="0"/>
    <b v="0"/>
    <s v="publishing/fiction"/>
    <n v="0"/>
    <n v="-5000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x v="765"/>
    <n v="1411131684"/>
    <b v="0"/>
    <n v="44"/>
    <b v="0"/>
    <s v="publishing/fiction"/>
    <n v="36.014285714285712"/>
    <n v="-4479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x v="766"/>
    <n v="1421520483"/>
    <b v="0"/>
    <n v="0"/>
    <b v="0"/>
    <s v="publishing/fiction"/>
    <n v="0"/>
    <n v="-4000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x v="767"/>
    <n v="1429586810"/>
    <b v="0"/>
    <n v="3"/>
    <b v="0"/>
    <s v="publishing/fiction"/>
    <n v="3.54"/>
    <n v="-4823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x v="768"/>
    <n v="1384577890"/>
    <b v="0"/>
    <n v="0"/>
    <b v="0"/>
    <s v="publishing/fiction"/>
    <n v="0"/>
    <n v="-2500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x v="769"/>
    <n v="1385510094"/>
    <b v="0"/>
    <n v="52"/>
    <b v="0"/>
    <s v="publishing/fiction"/>
    <n v="41.4"/>
    <n v="-2344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x v="770"/>
    <n v="1358294369"/>
    <b v="0"/>
    <n v="0"/>
    <b v="0"/>
    <s v="publishing/fiction"/>
    <n v="0"/>
    <n v="-17500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x v="771"/>
    <n v="1449863202"/>
    <b v="0"/>
    <n v="1"/>
    <b v="0"/>
    <s v="publishing/fiction"/>
    <n v="2.6315789473684209E-2"/>
    <n v="-3799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x v="772"/>
    <n v="1252718519"/>
    <b v="0"/>
    <n v="1"/>
    <b v="0"/>
    <s v="publishing/fiction"/>
    <n v="3.3333333333333335"/>
    <n v="-14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x v="773"/>
    <n v="1428341985"/>
    <b v="0"/>
    <n v="2"/>
    <b v="0"/>
    <s v="publishing/fiction"/>
    <n v="0.85129023676509719"/>
    <n v="-3727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x v="774"/>
    <n v="1390589018"/>
    <b v="0"/>
    <n v="9"/>
    <b v="0"/>
    <s v="publishing/fiction"/>
    <n v="70.199999999999989"/>
    <n v="-14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x v="775"/>
    <n v="1321406795"/>
    <b v="0"/>
    <n v="5"/>
    <b v="0"/>
    <s v="publishing/fiction"/>
    <n v="1.7000000000000002"/>
    <n v="-9830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x v="776"/>
    <n v="1441297645"/>
    <b v="0"/>
    <n v="57"/>
    <b v="0"/>
    <s v="publishing/fiction"/>
    <n v="51.4"/>
    <n v="-3402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x v="777"/>
    <n v="1372721577"/>
    <b v="0"/>
    <n v="3"/>
    <b v="0"/>
    <s v="publishing/fiction"/>
    <n v="0.70000000000000007"/>
    <n v="-2979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x v="778"/>
    <n v="1396284680"/>
    <b v="0"/>
    <n v="1"/>
    <b v="0"/>
    <s v="publishing/fiction"/>
    <n v="0.4"/>
    <n v="-498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x v="779"/>
    <n v="1284567905"/>
    <b v="0"/>
    <n v="6"/>
    <b v="0"/>
    <s v="publishing/fiction"/>
    <n v="2.666666666666667"/>
    <n v="-14600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x v="780"/>
    <n v="1301847025"/>
    <b v="0"/>
    <n v="27"/>
    <b v="1"/>
    <s v="music/rock"/>
    <n v="104"/>
    <n v="40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x v="781"/>
    <n v="1368057674"/>
    <b v="0"/>
    <n v="25"/>
    <b v="1"/>
    <s v="music/rock"/>
    <n v="133.15375"/>
    <n v="265.23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x v="782"/>
    <n v="1343326302"/>
    <b v="0"/>
    <n v="14"/>
    <b v="1"/>
    <s v="music/rock"/>
    <n v="100"/>
    <n v="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x v="783"/>
    <n v="1332182049"/>
    <b v="0"/>
    <n v="35"/>
    <b v="1"/>
    <s v="music/rock"/>
    <n v="148.13333333333333"/>
    <n v="722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x v="784"/>
    <n v="1391571319"/>
    <b v="0"/>
    <n v="10"/>
    <b v="1"/>
    <s v="music/rock"/>
    <n v="102.49999999999999"/>
    <n v="2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x v="785"/>
    <n v="1359468915"/>
    <b v="0"/>
    <n v="29"/>
    <b v="1"/>
    <s v="music/rock"/>
    <n v="180.62799999999999"/>
    <n v="403.14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x v="786"/>
    <n v="1331774434"/>
    <b v="0"/>
    <n v="44"/>
    <b v="1"/>
    <s v="music/rock"/>
    <n v="142.79999999999998"/>
    <n v="2140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x v="787"/>
    <n v="1380726226"/>
    <b v="0"/>
    <n v="17"/>
    <b v="1"/>
    <s v="music/rock"/>
    <n v="114.16666666666666"/>
    <n v="170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x v="788"/>
    <n v="1338336588"/>
    <b v="0"/>
    <n v="34"/>
    <b v="1"/>
    <s v="music/rock"/>
    <n v="203.505"/>
    <n v="1035.05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x v="789"/>
    <n v="1357187280"/>
    <b v="0"/>
    <n v="14"/>
    <b v="1"/>
    <s v="music/rock"/>
    <n v="109.41176470588236"/>
    <n v="160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x v="790"/>
    <n v="1357088939"/>
    <b v="0"/>
    <n v="156"/>
    <b v="1"/>
    <s v="music/rock"/>
    <n v="144.37459999999999"/>
    <n v="4437.4599999999991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x v="791"/>
    <n v="1381430646"/>
    <b v="0"/>
    <n v="128"/>
    <b v="1"/>
    <s v="music/rock"/>
    <n v="103.86666666666666"/>
    <n v="290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x v="0"/>
    <x v="792"/>
    <n v="1381265883"/>
    <b v="0"/>
    <n v="60"/>
    <b v="1"/>
    <s v="music/rock"/>
    <n v="100.44440000000002"/>
    <n v="11.110000000000127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x v="793"/>
    <n v="1371491244"/>
    <b v="0"/>
    <n v="32"/>
    <b v="1"/>
    <s v="music/rock"/>
    <n v="102.77927272727271"/>
    <n v="76.429999999999836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x v="794"/>
    <n v="1310438737"/>
    <b v="0"/>
    <n v="53"/>
    <b v="1"/>
    <s v="music/rock"/>
    <n v="105.31250000000001"/>
    <n v="425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x v="795"/>
    <n v="1330094566"/>
    <b v="0"/>
    <n v="184"/>
    <b v="1"/>
    <s v="music/rock"/>
    <n v="111.78571428571429"/>
    <n v="1650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x v="796"/>
    <n v="1376687485"/>
    <b v="0"/>
    <n v="90"/>
    <b v="1"/>
    <s v="music/rock"/>
    <n v="101.35000000000001"/>
    <n v="135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x v="797"/>
    <n v="1332978688"/>
    <b v="0"/>
    <n v="71"/>
    <b v="1"/>
    <s v="music/rock"/>
    <n v="107.53333333333333"/>
    <n v="22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x v="798"/>
    <n v="1409494187"/>
    <b v="0"/>
    <n v="87"/>
    <b v="1"/>
    <s v="music/rock"/>
    <n v="114.88571428571429"/>
    <n v="521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x v="799"/>
    <n v="1332950446"/>
    <b v="0"/>
    <n v="28"/>
    <b v="1"/>
    <s v="music/rock"/>
    <n v="100.02"/>
    <n v="1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x v="1"/>
    <x v="800"/>
    <n v="1407839054"/>
    <b v="0"/>
    <n v="56"/>
    <b v="1"/>
    <s v="music/rock"/>
    <n v="152.13333333333335"/>
    <n v="782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x v="801"/>
    <n v="1306955120"/>
    <b v="0"/>
    <n v="51"/>
    <b v="1"/>
    <s v="music/rock"/>
    <n v="111.52149999999999"/>
    <n v="230.4299999999998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x v="802"/>
    <n v="1343867524"/>
    <b v="0"/>
    <n v="75"/>
    <b v="1"/>
    <s v="music/rock"/>
    <n v="101.33333333333334"/>
    <n v="80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x v="803"/>
    <n v="1304376478"/>
    <b v="0"/>
    <n v="38"/>
    <b v="1"/>
    <s v="music/rock"/>
    <n v="123.2608695652174"/>
    <n v="535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x v="804"/>
    <n v="1309919526"/>
    <b v="0"/>
    <n v="18"/>
    <b v="1"/>
    <s v="music/rock"/>
    <n v="100"/>
    <n v="0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x v="805"/>
    <n v="1306525512"/>
    <b v="0"/>
    <n v="54"/>
    <b v="1"/>
    <s v="music/rock"/>
    <n v="105"/>
    <n v="150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x v="0"/>
    <x v="806"/>
    <n v="1312821339"/>
    <b v="0"/>
    <n v="71"/>
    <b v="1"/>
    <s v="music/rock"/>
    <n v="104.4375"/>
    <n v="355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x v="0"/>
    <x v="807"/>
    <n v="1485270311"/>
    <b v="0"/>
    <n v="57"/>
    <b v="1"/>
    <s v="music/rock"/>
    <n v="105.125"/>
    <n v="205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x v="808"/>
    <n v="1416363886"/>
    <b v="0"/>
    <n v="43"/>
    <b v="1"/>
    <s v="music/rock"/>
    <n v="100"/>
    <n v="0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x v="0"/>
    <x v="809"/>
    <n v="1387569630"/>
    <b v="0"/>
    <n v="52"/>
    <b v="1"/>
    <s v="music/rock"/>
    <n v="103.77499999999999"/>
    <n v="151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x v="810"/>
    <n v="1343870462"/>
    <b v="0"/>
    <n v="27"/>
    <b v="1"/>
    <s v="music/rock"/>
    <n v="105"/>
    <n v="75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x v="0"/>
    <x v="811"/>
    <n v="1371569202"/>
    <b v="0"/>
    <n v="12"/>
    <b v="1"/>
    <s v="music/rock"/>
    <n v="104"/>
    <n v="40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x v="812"/>
    <n v="1357604752"/>
    <b v="0"/>
    <n v="33"/>
    <b v="1"/>
    <s v="music/rock"/>
    <n v="151.83333333333334"/>
    <n v="311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x v="0"/>
    <x v="813"/>
    <n v="1340233365"/>
    <b v="0"/>
    <n v="96"/>
    <b v="1"/>
    <s v="music/rock"/>
    <n v="159.99600000000001"/>
    <n v="899.94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x v="814"/>
    <n v="1305568201"/>
    <b v="0"/>
    <n v="28"/>
    <b v="1"/>
    <s v="music/rock"/>
    <n v="127.3"/>
    <n v="273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x v="0"/>
    <x v="815"/>
    <n v="1412287303"/>
    <b v="0"/>
    <n v="43"/>
    <b v="1"/>
    <s v="music/rock"/>
    <n v="107"/>
    <n v="280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x v="816"/>
    <n v="1362776043"/>
    <b v="0"/>
    <n v="205"/>
    <b v="1"/>
    <s v="music/rock"/>
    <n v="115.12214285714286"/>
    <n v="1058.5500000000002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x v="817"/>
    <n v="1326810211"/>
    <b v="0"/>
    <n v="23"/>
    <b v="1"/>
    <s v="music/rock"/>
    <n v="137.11066666666665"/>
    <n v="556.65999999999985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x v="818"/>
    <n v="1343682681"/>
    <b v="0"/>
    <n v="19"/>
    <b v="1"/>
    <s v="music/rock"/>
    <n v="155.71428571428572"/>
    <n v="195"/>
    <x v="4"/>
    <s v="rock"/>
    <x v="818"/>
    <d v="2012-07-30T16:11:21"/>
  </r>
  <r>
    <n v="819"/>
    <s v="Winter Tour"/>
    <s v="We are touring the Southeast in support of our new EP"/>
    <n v="400"/>
    <n v="435"/>
    <x v="0"/>
    <s v="US"/>
    <x v="0"/>
    <x v="819"/>
    <n v="1386806254"/>
    <b v="0"/>
    <n v="14"/>
    <b v="1"/>
    <s v="music/rock"/>
    <n v="108.74999999999999"/>
    <n v="35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x v="820"/>
    <n v="1399666342"/>
    <b v="0"/>
    <n v="38"/>
    <b v="1"/>
    <s v="music/rock"/>
    <n v="134.05000000000001"/>
    <n v="681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x v="821"/>
    <n v="1427753265"/>
    <b v="0"/>
    <n v="78"/>
    <b v="1"/>
    <s v="music/rock"/>
    <n v="100"/>
    <n v="0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x v="822"/>
    <n v="1346885050"/>
    <b v="0"/>
    <n v="69"/>
    <b v="1"/>
    <s v="music/rock"/>
    <n v="119.16666666666667"/>
    <n v="575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x v="823"/>
    <n v="1424474452"/>
    <b v="0"/>
    <n v="33"/>
    <b v="1"/>
    <s v="music/rock"/>
    <n v="179.5"/>
    <n v="63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x v="824"/>
    <n v="1268459318"/>
    <b v="0"/>
    <n v="54"/>
    <b v="1"/>
    <s v="music/rock"/>
    <n v="134.38124999999999"/>
    <n v="550.09999999999991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x v="0"/>
    <x v="825"/>
    <n v="1349335284"/>
    <b v="0"/>
    <n v="99"/>
    <b v="1"/>
    <s v="music/rock"/>
    <n v="100.43200000000002"/>
    <n v="54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x v="826"/>
    <n v="1330908930"/>
    <b v="0"/>
    <n v="49"/>
    <b v="1"/>
    <s v="music/rock"/>
    <n v="101.45454545454547"/>
    <n v="80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x v="827"/>
    <n v="1326972107"/>
    <b v="0"/>
    <n v="11"/>
    <b v="1"/>
    <s v="music/rock"/>
    <n v="103.33333333333334"/>
    <n v="10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x v="828"/>
    <n v="1339549982"/>
    <b v="0"/>
    <n v="38"/>
    <b v="1"/>
    <s v="music/rock"/>
    <n v="107"/>
    <n v="91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x v="829"/>
    <n v="1463253240"/>
    <b v="0"/>
    <n v="16"/>
    <b v="1"/>
    <s v="music/rock"/>
    <n v="104"/>
    <n v="20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x v="830"/>
    <n v="1361363825"/>
    <b v="0"/>
    <n v="32"/>
    <b v="1"/>
    <s v="music/rock"/>
    <n v="107.83333333333334"/>
    <n v="141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x v="0"/>
    <x v="831"/>
    <n v="1332948694"/>
    <b v="0"/>
    <n v="20"/>
    <b v="1"/>
    <s v="music/rock"/>
    <n v="233.33333333333334"/>
    <n v="2000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x v="832"/>
    <n v="1321978335"/>
    <b v="0"/>
    <n v="154"/>
    <b v="1"/>
    <s v="music/rock"/>
    <n v="100.60706666666665"/>
    <n v="91.059999999999491"/>
    <x v="4"/>
    <s v="rock"/>
    <x v="832"/>
    <d v="2011-11-22T11:12:15"/>
  </r>
  <r>
    <n v="833"/>
    <s v="Ragman Rolls"/>
    <s v="This is an American rock album."/>
    <n v="6000"/>
    <n v="6100"/>
    <x v="0"/>
    <s v="US"/>
    <x v="0"/>
    <x v="833"/>
    <n v="1395349475"/>
    <b v="0"/>
    <n v="41"/>
    <b v="1"/>
    <s v="music/rock"/>
    <n v="101.66666666666666"/>
    <n v="100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x v="834"/>
    <n v="1369770292"/>
    <b v="0"/>
    <n v="75"/>
    <b v="1"/>
    <s v="music/rock"/>
    <n v="131.0181818181818"/>
    <n v="1706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x v="835"/>
    <n v="1333709958"/>
    <b v="0"/>
    <n v="40"/>
    <b v="1"/>
    <s v="music/rock"/>
    <n v="117.25000000000001"/>
    <n v="345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x v="0"/>
    <x v="836"/>
    <n v="1378516918"/>
    <b v="0"/>
    <n v="46"/>
    <b v="1"/>
    <s v="music/rock"/>
    <n v="100.93039999999999"/>
    <n v="46.520000000000437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x v="837"/>
    <n v="1396396662"/>
    <b v="0"/>
    <n v="62"/>
    <b v="1"/>
    <s v="music/rock"/>
    <n v="121.8"/>
    <n v="545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x v="838"/>
    <n v="1324243985"/>
    <b v="0"/>
    <n v="61"/>
    <b v="1"/>
    <s v="music/rock"/>
    <n v="145.4"/>
    <n v="908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x v="839"/>
    <n v="1345745956"/>
    <b v="0"/>
    <n v="96"/>
    <b v="1"/>
    <s v="music/rock"/>
    <n v="116.61660000000001"/>
    <n v="830.82999999999993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x v="840"/>
    <n v="1472102787"/>
    <b v="0"/>
    <n v="190"/>
    <b v="1"/>
    <s v="music/metal"/>
    <n v="120.4166"/>
    <n v="2041.6599999999999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x v="841"/>
    <n v="1413058063"/>
    <b v="1"/>
    <n v="94"/>
    <b v="1"/>
    <s v="music/metal"/>
    <n v="101.32000000000001"/>
    <n v="66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x v="842"/>
    <n v="1378735983"/>
    <b v="1"/>
    <n v="39"/>
    <b v="1"/>
    <s v="music/metal"/>
    <n v="104.32"/>
    <n v="108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x v="843"/>
    <n v="1479708680"/>
    <b v="0"/>
    <n v="127"/>
    <b v="1"/>
    <s v="music/metal"/>
    <n v="267.13333333333333"/>
    <n v="5014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x v="844"/>
    <n v="1411489552"/>
    <b v="1"/>
    <n v="159"/>
    <b v="1"/>
    <s v="music/metal"/>
    <n v="194.13333333333333"/>
    <n v="2824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x v="845"/>
    <n v="1469595396"/>
    <b v="0"/>
    <n v="177"/>
    <b v="1"/>
    <s v="music/metal"/>
    <n v="120.3802"/>
    <n v="1019.0100000000002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x v="846"/>
    <n v="1393233855"/>
    <b v="0"/>
    <n v="47"/>
    <b v="1"/>
    <s v="music/metal"/>
    <n v="122.00090909090908"/>
    <n v="242.01"/>
    <x v="4"/>
    <s v="metal"/>
    <x v="846"/>
    <d v="2014-02-24T04:24:15"/>
  </r>
  <r>
    <n v="847"/>
    <s v="CENTROPYMUSIC"/>
    <s v="MUSIC WITH MEANING!  MUSIC THAT MATTERS!!!"/>
    <n v="10"/>
    <n v="10"/>
    <x v="0"/>
    <s v="US"/>
    <x v="0"/>
    <x v="847"/>
    <n v="1433963376"/>
    <b v="0"/>
    <n v="1"/>
    <b v="1"/>
    <s v="music/metal"/>
    <n v="100"/>
    <n v="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x v="848"/>
    <n v="1426446033"/>
    <b v="0"/>
    <n v="16"/>
    <b v="1"/>
    <s v="music/metal"/>
    <n v="100"/>
    <n v="0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x v="849"/>
    <n v="1424057664"/>
    <b v="0"/>
    <n v="115"/>
    <b v="1"/>
    <s v="music/metal"/>
    <n v="119.9"/>
    <n v="796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x v="850"/>
    <n v="1458762717"/>
    <b v="0"/>
    <n v="133"/>
    <b v="1"/>
    <s v="music/metal"/>
    <n v="155.17499999999998"/>
    <n v="2207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x v="851"/>
    <n v="1464815253"/>
    <b v="0"/>
    <n v="70"/>
    <b v="1"/>
    <s v="music/metal"/>
    <n v="130.44999999999999"/>
    <n v="609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x v="852"/>
    <n v="1476386395"/>
    <b v="0"/>
    <n v="62"/>
    <b v="1"/>
    <s v="music/metal"/>
    <n v="104.97142857142859"/>
    <n v="174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x v="853"/>
    <n v="1421524709"/>
    <b v="0"/>
    <n v="10"/>
    <b v="1"/>
    <s v="music/metal"/>
    <n v="100"/>
    <n v="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x v="854"/>
    <n v="1480309546"/>
    <b v="0"/>
    <n v="499"/>
    <b v="1"/>
    <s v="music/metal"/>
    <n v="118.2205035971223"/>
    <n v="5065.3000000000029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x v="855"/>
    <n v="1466737217"/>
    <b v="0"/>
    <n v="47"/>
    <b v="1"/>
    <s v="music/metal"/>
    <n v="103.44827586206897"/>
    <n v="50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x v="856"/>
    <n v="1472282956"/>
    <b v="0"/>
    <n v="28"/>
    <b v="1"/>
    <s v="music/metal"/>
    <n v="218.00000000000003"/>
    <n v="295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x v="3"/>
    <x v="857"/>
    <n v="1444831031"/>
    <b v="0"/>
    <n v="24"/>
    <b v="1"/>
    <s v="music/metal"/>
    <n v="100"/>
    <n v="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x v="858"/>
    <n v="1426528418"/>
    <b v="0"/>
    <n v="76"/>
    <b v="1"/>
    <s v="music/metal"/>
    <n v="144.00583333333333"/>
    <n v="528.06999999999994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x v="0"/>
    <x v="859"/>
    <n v="1430768468"/>
    <b v="0"/>
    <n v="98"/>
    <b v="1"/>
    <s v="music/metal"/>
    <n v="104.67500000000001"/>
    <n v="187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x v="860"/>
    <n v="1382528113"/>
    <b v="0"/>
    <n v="48"/>
    <b v="0"/>
    <s v="music/jazz"/>
    <n v="18.142857142857142"/>
    <n v="-11460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x v="861"/>
    <n v="1471475404"/>
    <b v="0"/>
    <n v="2"/>
    <b v="0"/>
    <s v="music/jazz"/>
    <n v="2.2444444444444445"/>
    <n v="-4399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x v="862"/>
    <n v="1381583948"/>
    <b v="0"/>
    <n v="4"/>
    <b v="0"/>
    <s v="music/jazz"/>
    <n v="0.33999999999999997"/>
    <n v="-49830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x v="863"/>
    <n v="1326422966"/>
    <b v="0"/>
    <n v="5"/>
    <b v="0"/>
    <s v="music/jazz"/>
    <n v="4.5"/>
    <n v="-1910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x v="864"/>
    <n v="1379990038"/>
    <b v="0"/>
    <n v="79"/>
    <b v="0"/>
    <s v="music/jazz"/>
    <n v="41.53846153846154"/>
    <n v="-3800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x v="865"/>
    <n v="1353177197"/>
    <b v="0"/>
    <n v="2"/>
    <b v="0"/>
    <s v="music/jazz"/>
    <n v="2.0454545454545454"/>
    <n v="-215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x v="866"/>
    <n v="1421853518"/>
    <b v="0"/>
    <n v="11"/>
    <b v="0"/>
    <s v="music/jazz"/>
    <n v="18.285714285714285"/>
    <n v="-2860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x v="867"/>
    <n v="1254450706"/>
    <b v="0"/>
    <n v="11"/>
    <b v="0"/>
    <s v="music/jazz"/>
    <n v="24.02"/>
    <n v="-379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x v="868"/>
    <n v="1386463198"/>
    <b v="0"/>
    <n v="1"/>
    <b v="0"/>
    <s v="music/jazz"/>
    <n v="0.1111111111111111"/>
    <n v="-449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x v="869"/>
    <n v="1362860257"/>
    <b v="0"/>
    <n v="3"/>
    <b v="0"/>
    <s v="music/jazz"/>
    <n v="11.818181818181818"/>
    <n v="-7760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x v="870"/>
    <n v="1375403523"/>
    <b v="0"/>
    <n v="5"/>
    <b v="0"/>
    <s v="music/jazz"/>
    <n v="0.31"/>
    <n v="-19938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x v="871"/>
    <n v="1383139695"/>
    <b v="0"/>
    <n v="12"/>
    <b v="0"/>
    <s v="music/jazz"/>
    <n v="5.416666666666667"/>
    <n v="-5675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x v="872"/>
    <n v="1295898527"/>
    <b v="0"/>
    <n v="2"/>
    <b v="0"/>
    <s v="music/jazz"/>
    <n v="0.8125"/>
    <n v="-793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2"/>
    <s v="US"/>
    <x v="0"/>
    <x v="873"/>
    <n v="1349150440"/>
    <b v="0"/>
    <n v="5"/>
    <b v="0"/>
    <s v="music/jazz"/>
    <n v="1.2857142857142856"/>
    <n v="-3455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x v="874"/>
    <n v="1365084034"/>
    <b v="0"/>
    <n v="21"/>
    <b v="0"/>
    <s v="music/jazz"/>
    <n v="24.333333333333336"/>
    <n v="-2270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x v="875"/>
    <n v="1441128131"/>
    <b v="0"/>
    <n v="0"/>
    <b v="0"/>
    <s v="music/jazz"/>
    <n v="0"/>
    <n v="-5000"/>
    <x v="4"/>
    <s v="jazz"/>
    <x v="875"/>
    <d v="2015-09-01T12:22:11"/>
  </r>
  <r>
    <n v="876"/>
    <s v="Sound Of Dobells"/>
    <s v="What was the greatest record shop ever?  DOBELLS!"/>
    <n v="3152"/>
    <n v="1286"/>
    <x v="2"/>
    <s v="GB"/>
    <x v="1"/>
    <x v="876"/>
    <n v="1357127727"/>
    <b v="0"/>
    <n v="45"/>
    <b v="0"/>
    <s v="music/jazz"/>
    <n v="40.799492385786799"/>
    <n v="-1866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x v="877"/>
    <n v="1384887360"/>
    <b v="0"/>
    <n v="29"/>
    <b v="0"/>
    <s v="music/jazz"/>
    <n v="67.55"/>
    <n v="-649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x v="878"/>
    <n v="1290490524"/>
    <b v="0"/>
    <n v="2"/>
    <b v="0"/>
    <s v="music/jazz"/>
    <n v="1.3"/>
    <n v="-493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x v="879"/>
    <n v="1336506905"/>
    <b v="0"/>
    <n v="30"/>
    <b v="0"/>
    <s v="music/jazz"/>
    <n v="30.666666666666664"/>
    <n v="-1456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x v="880"/>
    <n v="1348731738"/>
    <b v="0"/>
    <n v="8"/>
    <b v="0"/>
    <s v="music/indie rock"/>
    <n v="2.9894179894179893"/>
    <n v="-3667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x v="881"/>
    <n v="1322632886"/>
    <b v="0"/>
    <n v="1"/>
    <b v="0"/>
    <s v="music/indie rock"/>
    <n v="0.8"/>
    <n v="-372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x v="882"/>
    <n v="1312490350"/>
    <b v="0"/>
    <n v="14"/>
    <b v="0"/>
    <s v="music/indie rock"/>
    <n v="20.133333333333333"/>
    <n v="-1198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x v="883"/>
    <n v="1451773635"/>
    <b v="0"/>
    <n v="24"/>
    <b v="0"/>
    <s v="music/indie rock"/>
    <n v="40.020000000000003"/>
    <n v="-2999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x v="884"/>
    <n v="1331666146"/>
    <b v="0"/>
    <n v="2"/>
    <b v="0"/>
    <s v="music/indie rock"/>
    <n v="1"/>
    <n v="-198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x v="885"/>
    <n v="1481322911"/>
    <b v="0"/>
    <n v="21"/>
    <b v="0"/>
    <s v="music/indie rock"/>
    <n v="75"/>
    <n v="-250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x v="886"/>
    <n v="1471812813"/>
    <b v="0"/>
    <n v="7"/>
    <b v="0"/>
    <s v="music/indie rock"/>
    <n v="41"/>
    <n v="-29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x v="887"/>
    <n v="1335567655"/>
    <b v="0"/>
    <n v="0"/>
    <b v="0"/>
    <s v="music/indie rock"/>
    <n v="0"/>
    <n v="-1000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x v="888"/>
    <n v="1311789885"/>
    <b v="0"/>
    <n v="4"/>
    <b v="0"/>
    <s v="music/indie rock"/>
    <n v="7.1999999999999993"/>
    <n v="-92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x v="889"/>
    <n v="1409942943"/>
    <b v="0"/>
    <n v="32"/>
    <b v="0"/>
    <s v="music/indie rock"/>
    <n v="9.4412800000000008"/>
    <n v="-22639.68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x v="890"/>
    <n v="1382460379"/>
    <b v="0"/>
    <n v="4"/>
    <b v="0"/>
    <s v="music/indie rock"/>
    <n v="4.1666666666666661"/>
    <n v="-287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x v="891"/>
    <n v="1405989930"/>
    <b v="0"/>
    <n v="9"/>
    <b v="0"/>
    <s v="music/indie rock"/>
    <n v="3.25"/>
    <n v="-7740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x v="892"/>
    <n v="1273121283"/>
    <b v="0"/>
    <n v="17"/>
    <b v="0"/>
    <s v="music/indie rock"/>
    <n v="40.75"/>
    <n v="-3555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x v="893"/>
    <n v="1425331963"/>
    <b v="0"/>
    <n v="5"/>
    <b v="0"/>
    <s v="music/indie rock"/>
    <n v="10"/>
    <n v="-180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x v="894"/>
    <n v="1462577610"/>
    <b v="0"/>
    <n v="53"/>
    <b v="0"/>
    <s v="music/indie rock"/>
    <n v="39.17"/>
    <n v="-12166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x v="895"/>
    <n v="1284087829"/>
    <b v="0"/>
    <n v="7"/>
    <b v="0"/>
    <s v="music/indie rock"/>
    <n v="2.4375"/>
    <n v="-7805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x v="896"/>
    <n v="1438549026"/>
    <b v="0"/>
    <n v="72"/>
    <b v="0"/>
    <s v="music/indie rock"/>
    <n v="40"/>
    <n v="-4800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x v="897"/>
    <n v="1351528308"/>
    <b v="0"/>
    <n v="0"/>
    <b v="0"/>
    <s v="music/indie rock"/>
    <n v="0"/>
    <n v="-3000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x v="898"/>
    <n v="1322763110"/>
    <b v="0"/>
    <n v="2"/>
    <b v="0"/>
    <s v="music/indie rock"/>
    <n v="2.8000000000000003"/>
    <n v="-2430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x v="899"/>
    <n v="1302661362"/>
    <b v="0"/>
    <n v="8"/>
    <b v="0"/>
    <s v="music/indie rock"/>
    <n v="37.333333333333336"/>
    <n v="-470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x v="900"/>
    <n v="1456777402"/>
    <b v="0"/>
    <n v="2"/>
    <b v="0"/>
    <s v="music/jazz"/>
    <n v="0.42"/>
    <n v="-4979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x v="901"/>
    <n v="1272050914"/>
    <b v="0"/>
    <n v="0"/>
    <b v="0"/>
    <s v="music/jazz"/>
    <n v="0"/>
    <n v="-6500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x v="902"/>
    <n v="1404947422"/>
    <b v="0"/>
    <n v="3"/>
    <b v="0"/>
    <s v="music/jazz"/>
    <n v="0.3"/>
    <n v="-2991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x v="903"/>
    <n v="1346180780"/>
    <b v="0"/>
    <n v="4"/>
    <b v="0"/>
    <s v="music/jazz"/>
    <n v="3.2"/>
    <n v="-48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x v="904"/>
    <n v="1449194137"/>
    <b v="0"/>
    <n v="3"/>
    <b v="0"/>
    <s v="music/jazz"/>
    <n v="0.30199999999999999"/>
    <n v="-49849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x v="905"/>
    <n v="1290663926"/>
    <b v="0"/>
    <n v="6"/>
    <b v="0"/>
    <s v="music/jazz"/>
    <n v="3.0153846153846153"/>
    <n v="-6304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2"/>
    <s v="US"/>
    <x v="0"/>
    <x v="906"/>
    <n v="1392093190"/>
    <b v="0"/>
    <n v="0"/>
    <b v="0"/>
    <s v="music/jazz"/>
    <n v="0"/>
    <n v="-15000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2"/>
    <s v="US"/>
    <x v="0"/>
    <x v="907"/>
    <n v="1313123823"/>
    <b v="0"/>
    <n v="0"/>
    <b v="0"/>
    <s v="music/jazz"/>
    <n v="0"/>
    <n v="-2900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x v="908"/>
    <n v="1276283655"/>
    <b v="0"/>
    <n v="0"/>
    <b v="0"/>
    <s v="music/jazz"/>
    <n v="0"/>
    <n v="-2500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x v="909"/>
    <n v="1340296440"/>
    <b v="0"/>
    <n v="8"/>
    <b v="0"/>
    <s v="music/jazz"/>
    <n v="3.25"/>
    <n v="-15480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x v="910"/>
    <n v="1483362319"/>
    <b v="0"/>
    <n v="5"/>
    <b v="0"/>
    <s v="music/jazz"/>
    <n v="22.363636363636363"/>
    <n v="-427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x v="911"/>
    <n v="1388707645"/>
    <b v="0"/>
    <n v="0"/>
    <b v="0"/>
    <s v="music/jazz"/>
    <n v="0"/>
    <n v="-100000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x v="912"/>
    <n v="1350009447"/>
    <b v="0"/>
    <n v="2"/>
    <b v="0"/>
    <s v="music/jazz"/>
    <n v="0.85714285714285721"/>
    <n v="-3470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x v="913"/>
    <n v="1333596019"/>
    <b v="0"/>
    <n v="24"/>
    <b v="0"/>
    <s v="music/jazz"/>
    <n v="6.6066666666666665"/>
    <n v="-28018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x v="914"/>
    <n v="1343326747"/>
    <b v="0"/>
    <n v="0"/>
    <b v="0"/>
    <s v="music/jazz"/>
    <n v="0"/>
    <n v="-1500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x v="915"/>
    <n v="1327853914"/>
    <b v="0"/>
    <n v="9"/>
    <b v="0"/>
    <s v="music/jazz"/>
    <n v="5.7692307692307692"/>
    <n v="-6125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x v="916"/>
    <n v="1284409734"/>
    <b v="0"/>
    <n v="0"/>
    <b v="0"/>
    <s v="music/jazz"/>
    <n v="0"/>
    <n v="-3300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x v="917"/>
    <n v="1402612730"/>
    <b v="0"/>
    <n v="1"/>
    <b v="0"/>
    <s v="music/jazz"/>
    <n v="0.6"/>
    <n v="-497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x v="918"/>
    <n v="1414879161"/>
    <b v="0"/>
    <n v="10"/>
    <b v="0"/>
    <s v="music/jazz"/>
    <n v="5.0256410256410255"/>
    <n v="-3704"/>
    <x v="4"/>
    <s v="jazz"/>
    <x v="918"/>
    <d v="2014-11-01T16:59:21"/>
  </r>
  <r>
    <n v="919"/>
    <s v="Jazz CD:  Out of The Blue"/>
    <s v="Cool jazz with a New Orleans flavor."/>
    <n v="20000"/>
    <n v="100"/>
    <x v="2"/>
    <s v="US"/>
    <x v="0"/>
    <x v="919"/>
    <n v="1352906645"/>
    <b v="0"/>
    <n v="1"/>
    <b v="0"/>
    <s v="music/jazz"/>
    <n v="0.5"/>
    <n v="-199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x v="920"/>
    <n v="1381853222"/>
    <b v="0"/>
    <n v="0"/>
    <b v="0"/>
    <s v="music/jazz"/>
    <n v="0"/>
    <n v="-5500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x v="921"/>
    <n v="1320033976"/>
    <b v="0"/>
    <n v="20"/>
    <b v="0"/>
    <s v="music/jazz"/>
    <n v="30.9"/>
    <n v="-1036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x v="922"/>
    <n v="1409143393"/>
    <b v="0"/>
    <n v="30"/>
    <b v="0"/>
    <s v="music/jazz"/>
    <n v="21.037037037037038"/>
    <n v="-21320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x v="923"/>
    <n v="1414018923"/>
    <b v="0"/>
    <n v="6"/>
    <b v="0"/>
    <s v="music/jazz"/>
    <n v="2.1999999999999997"/>
    <n v="-14670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x v="924"/>
    <n v="1358203069"/>
    <b v="0"/>
    <n v="15"/>
    <b v="0"/>
    <s v="music/jazz"/>
    <n v="10.9"/>
    <n v="-2673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x v="925"/>
    <n v="1382994511"/>
    <b v="0"/>
    <n v="5"/>
    <b v="0"/>
    <s v="music/jazz"/>
    <n v="2.666666666666667"/>
    <n v="-5840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x v="926"/>
    <n v="1276043330"/>
    <b v="0"/>
    <n v="0"/>
    <b v="0"/>
    <s v="music/jazz"/>
    <n v="0"/>
    <n v="-7000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2"/>
    <s v="US"/>
    <x v="0"/>
    <x v="927"/>
    <n v="1334432695"/>
    <b v="0"/>
    <n v="0"/>
    <b v="0"/>
    <s v="music/jazz"/>
    <n v="0"/>
    <n v="-20000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2"/>
    <s v="US"/>
    <x v="0"/>
    <x v="928"/>
    <n v="1348864913"/>
    <b v="0"/>
    <n v="28"/>
    <b v="0"/>
    <s v="music/jazz"/>
    <n v="10.86206896551724"/>
    <n v="-129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x v="929"/>
    <n v="1331358169"/>
    <b v="0"/>
    <n v="0"/>
    <b v="0"/>
    <s v="music/jazz"/>
    <n v="0"/>
    <n v="-500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x v="930"/>
    <n v="1273874306"/>
    <b v="0"/>
    <n v="5"/>
    <b v="0"/>
    <s v="music/jazz"/>
    <n v="38.333333333333336"/>
    <n v="-555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x v="931"/>
    <n v="1392021502"/>
    <b v="0"/>
    <n v="7"/>
    <b v="0"/>
    <s v="music/jazz"/>
    <n v="6.5500000000000007"/>
    <n v="-1869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2"/>
    <s v="US"/>
    <x v="0"/>
    <x v="932"/>
    <n v="1360106145"/>
    <b v="0"/>
    <n v="30"/>
    <b v="0"/>
    <s v="music/jazz"/>
    <n v="14.536842105263158"/>
    <n v="-8119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x v="933"/>
    <n v="1394683409"/>
    <b v="0"/>
    <n v="2"/>
    <b v="0"/>
    <s v="music/jazz"/>
    <n v="6"/>
    <n v="-188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x v="934"/>
    <n v="1396633284"/>
    <b v="0"/>
    <n v="30"/>
    <b v="0"/>
    <s v="music/jazz"/>
    <n v="30.4"/>
    <n v="-3480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x v="935"/>
    <n v="1451462429"/>
    <b v="0"/>
    <n v="2"/>
    <b v="0"/>
    <s v="music/jazz"/>
    <n v="1.4285714285714286"/>
    <n v="-3450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x v="936"/>
    <n v="1323131689"/>
    <b v="0"/>
    <n v="0"/>
    <b v="0"/>
    <s v="music/jazz"/>
    <n v="0"/>
    <n v="-1400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x v="937"/>
    <n v="1380913757"/>
    <b v="0"/>
    <n v="2"/>
    <b v="0"/>
    <s v="music/jazz"/>
    <n v="1.1428571428571428"/>
    <n v="-346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x v="938"/>
    <n v="1343993448"/>
    <b v="0"/>
    <n v="1"/>
    <b v="0"/>
    <s v="music/jazz"/>
    <n v="0.35714285714285715"/>
    <n v="-697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x v="939"/>
    <n v="1369246738"/>
    <b v="0"/>
    <n v="2"/>
    <b v="0"/>
    <s v="music/jazz"/>
    <n v="1.4545454545454546"/>
    <n v="-271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x v="940"/>
    <n v="1435363926"/>
    <b v="0"/>
    <n v="14"/>
    <b v="0"/>
    <s v="technology/wearables"/>
    <n v="17.155555555555555"/>
    <n v="-7456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x v="941"/>
    <n v="1484101145"/>
    <b v="0"/>
    <n v="31"/>
    <b v="0"/>
    <s v="technology/wearables"/>
    <n v="2.3220000000000001"/>
    <n v="-48839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x v="942"/>
    <n v="1452716060"/>
    <b v="0"/>
    <n v="16"/>
    <b v="0"/>
    <s v="technology/wearables"/>
    <n v="8.9066666666666663"/>
    <n v="-6832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2"/>
    <s v="US"/>
    <x v="0"/>
    <x v="943"/>
    <n v="1477843305"/>
    <b v="0"/>
    <n v="12"/>
    <b v="0"/>
    <s v="technology/wearables"/>
    <n v="9.6333333333333346"/>
    <n v="-2711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x v="944"/>
    <n v="1458050450"/>
    <b v="0"/>
    <n v="96"/>
    <b v="0"/>
    <s v="technology/wearables"/>
    <n v="13.325999999999999"/>
    <n v="-43337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2"/>
    <s v="FR"/>
    <x v="3"/>
    <x v="945"/>
    <n v="1482958626"/>
    <b v="0"/>
    <n v="16"/>
    <b v="0"/>
    <s v="technology/wearables"/>
    <n v="2.484"/>
    <n v="-97516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2"/>
    <s v="US"/>
    <x v="0"/>
    <x v="946"/>
    <n v="1470852048"/>
    <b v="0"/>
    <n v="5"/>
    <b v="0"/>
    <s v="technology/wearables"/>
    <n v="1.9066666666666665"/>
    <n v="-14714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x v="947"/>
    <n v="1462128306"/>
    <b v="0"/>
    <n v="0"/>
    <b v="0"/>
    <s v="technology/wearables"/>
    <n v="0"/>
    <n v="-850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x v="948"/>
    <n v="1455220364"/>
    <b v="0"/>
    <n v="8"/>
    <b v="0"/>
    <s v="technology/wearables"/>
    <n v="12"/>
    <n v="-352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2"/>
    <s v="DE"/>
    <x v="3"/>
    <x v="949"/>
    <n v="1450832576"/>
    <b v="0"/>
    <n v="7"/>
    <b v="0"/>
    <s v="technology/wearables"/>
    <n v="1.365"/>
    <n v="-19727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x v="950"/>
    <n v="1450461661"/>
    <b v="0"/>
    <n v="24"/>
    <b v="0"/>
    <s v="technology/wearables"/>
    <n v="28.04"/>
    <n v="-3598"/>
    <x v="2"/>
    <s v="wearables"/>
    <x v="950"/>
    <d v="2015-12-18T13:01:01"/>
  </r>
  <r>
    <n v="951"/>
    <s v="Smart Harness"/>
    <s v="Revolutionizing the way we walk our dogs!"/>
    <n v="50000"/>
    <n v="19195"/>
    <x v="2"/>
    <s v="US"/>
    <x v="0"/>
    <x v="951"/>
    <n v="1461166872"/>
    <b v="0"/>
    <n v="121"/>
    <b v="0"/>
    <s v="technology/wearables"/>
    <n v="38.39"/>
    <n v="-30805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2"/>
    <s v="US"/>
    <x v="0"/>
    <x v="952"/>
    <n v="1476888212"/>
    <b v="0"/>
    <n v="196"/>
    <b v="0"/>
    <s v="technology/wearables"/>
    <n v="39.942857142857143"/>
    <n v="-29428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x v="953"/>
    <n v="1419566199"/>
    <b v="0"/>
    <n v="5"/>
    <b v="0"/>
    <s v="technology/wearables"/>
    <n v="0.84"/>
    <n v="-14874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x v="954"/>
    <n v="1436472039"/>
    <b v="0"/>
    <n v="73"/>
    <b v="0"/>
    <s v="technology/wearables"/>
    <n v="43.406666666666666"/>
    <n v="-8489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x v="955"/>
    <n v="1470294300"/>
    <b v="0"/>
    <n v="93"/>
    <b v="0"/>
    <s v="technology/wearables"/>
    <n v="5.6613333333333333"/>
    <n v="-283016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x v="956"/>
    <n v="1424901359"/>
    <b v="0"/>
    <n v="17"/>
    <b v="0"/>
    <s v="technology/wearables"/>
    <n v="1.722"/>
    <n v="-49139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2"/>
    <s v="US"/>
    <x v="0"/>
    <x v="957"/>
    <n v="1476710133"/>
    <b v="0"/>
    <n v="7"/>
    <b v="0"/>
    <s v="technology/wearables"/>
    <n v="1.9416666666666664"/>
    <n v="-11767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x v="958"/>
    <n v="1426792563"/>
    <b v="0"/>
    <n v="17"/>
    <b v="0"/>
    <s v="technology/wearables"/>
    <n v="11.328275684711327"/>
    <n v="-6896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x v="959"/>
    <n v="1419048665"/>
    <b v="0"/>
    <n v="171"/>
    <b v="0"/>
    <s v="technology/wearables"/>
    <n v="38.86"/>
    <n v="-30570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x v="960"/>
    <n v="1485874955"/>
    <b v="0"/>
    <n v="188"/>
    <b v="0"/>
    <s v="technology/wearables"/>
    <n v="46.100628930817614"/>
    <n v="-29995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x v="961"/>
    <n v="1483634335"/>
    <b v="0"/>
    <n v="110"/>
    <b v="0"/>
    <s v="technology/wearables"/>
    <n v="42.188421052631583"/>
    <n v="-54921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x v="962"/>
    <n v="1451927153"/>
    <b v="0"/>
    <n v="37"/>
    <b v="0"/>
    <s v="technology/wearables"/>
    <n v="28.48"/>
    <n v="-1788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2"/>
    <s v="US"/>
    <x v="0"/>
    <x v="963"/>
    <n v="1473693319"/>
    <b v="0"/>
    <n v="9"/>
    <b v="0"/>
    <s v="technology/wearables"/>
    <n v="1.077142857142857"/>
    <n v="-34623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x v="964"/>
    <n v="1437663919"/>
    <b v="0"/>
    <n v="29"/>
    <b v="0"/>
    <s v="technology/wearables"/>
    <n v="0.79909090909090907"/>
    <n v="-109121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x v="965"/>
    <n v="1474676646"/>
    <b v="0"/>
    <n v="6"/>
    <b v="0"/>
    <s v="technology/wearables"/>
    <n v="1.1919999999999999"/>
    <n v="-24702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x v="966"/>
    <n v="1473174932"/>
    <b v="0"/>
    <n v="30"/>
    <b v="0"/>
    <s v="technology/wearables"/>
    <n v="14.799999999999999"/>
    <n v="-10224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2"/>
    <s v="US"/>
    <x v="0"/>
    <x v="967"/>
    <n v="1456121174"/>
    <b v="0"/>
    <n v="81"/>
    <b v="0"/>
    <s v="technology/wearables"/>
    <n v="17.810000000000002"/>
    <n v="-16438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x v="968"/>
    <n v="1405542034"/>
    <b v="0"/>
    <n v="4"/>
    <b v="0"/>
    <s v="technology/wearables"/>
    <n v="1.325"/>
    <n v="-7894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2"/>
    <s v="MX"/>
    <x v="10"/>
    <x v="969"/>
    <n v="1483773407"/>
    <b v="0"/>
    <n v="11"/>
    <b v="0"/>
    <s v="technology/wearables"/>
    <n v="46.666666666666664"/>
    <n v="-16000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x v="970"/>
    <n v="1481951853"/>
    <b v="0"/>
    <n v="14"/>
    <b v="0"/>
    <s v="technology/wearables"/>
    <n v="45.92"/>
    <n v="-270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x v="971"/>
    <n v="1429290060"/>
    <b v="0"/>
    <n v="5"/>
    <b v="0"/>
    <s v="technology/wearables"/>
    <n v="0.22599999999999998"/>
    <n v="-99774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x v="972"/>
    <n v="1407271598"/>
    <b v="0"/>
    <n v="45"/>
    <b v="0"/>
    <s v="technology/wearables"/>
    <n v="34.625"/>
    <n v="-13075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x v="973"/>
    <n v="1441844493"/>
    <b v="0"/>
    <n v="8"/>
    <b v="0"/>
    <s v="technology/wearables"/>
    <n v="2.0549999999999997"/>
    <n v="-19589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x v="974"/>
    <n v="1456336756"/>
    <b v="0"/>
    <n v="3"/>
    <b v="0"/>
    <s v="technology/wearables"/>
    <n v="0.55999999999999994"/>
    <n v="-49720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x v="975"/>
    <n v="1461948185"/>
    <b v="0"/>
    <n v="24"/>
    <b v="0"/>
    <s v="technology/wearables"/>
    <n v="2.6069999999999998"/>
    <n v="-97393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x v="976"/>
    <n v="1435627497"/>
    <b v="0"/>
    <n v="18"/>
    <b v="0"/>
    <s v="technology/wearables"/>
    <n v="1.9259999999999999"/>
    <n v="-147111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x v="977"/>
    <n v="1453502197"/>
    <b v="0"/>
    <n v="12"/>
    <b v="0"/>
    <s v="technology/wearables"/>
    <n v="33.666666666666664"/>
    <n v="-1791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x v="978"/>
    <n v="1453793101"/>
    <b v="0"/>
    <n v="123"/>
    <b v="0"/>
    <s v="technology/wearables"/>
    <n v="56.263267182990241"/>
    <n v="-75616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x v="979"/>
    <n v="1463392828"/>
    <b v="0"/>
    <n v="96"/>
    <b v="0"/>
    <s v="technology/wearables"/>
    <n v="82.817599999999999"/>
    <n v="-6013.84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x v="980"/>
    <n v="1413495722"/>
    <b v="0"/>
    <n v="31"/>
    <b v="0"/>
    <s v="technology/wearables"/>
    <n v="14.860000000000001"/>
    <n v="-851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x v="981"/>
    <n v="1405032222"/>
    <b v="0"/>
    <n v="4"/>
    <b v="0"/>
    <s v="technology/wearables"/>
    <n v="1.2375123751237513E-2"/>
    <n v="-88877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2"/>
    <s v="US"/>
    <x v="0"/>
    <x v="982"/>
    <n v="1472839486"/>
    <b v="0"/>
    <n v="3"/>
    <b v="0"/>
    <s v="technology/wearables"/>
    <n v="1.7142857142857144E-2"/>
    <n v="-17497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x v="983"/>
    <n v="1469289685"/>
    <b v="0"/>
    <n v="179"/>
    <b v="0"/>
    <s v="technology/wearables"/>
    <n v="29.506136117214709"/>
    <n v="-7346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x v="984"/>
    <n v="1424918808"/>
    <b v="0"/>
    <n v="3"/>
    <b v="0"/>
    <s v="technology/wearables"/>
    <n v="1.06"/>
    <n v="-9894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x v="985"/>
    <n v="1449011610"/>
    <b v="0"/>
    <n v="23"/>
    <b v="0"/>
    <s v="technology/wearables"/>
    <n v="6.293333333333333"/>
    <n v="-28112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x v="986"/>
    <n v="1447698300"/>
    <b v="0"/>
    <n v="23"/>
    <b v="0"/>
    <s v="technology/wearables"/>
    <n v="12.75"/>
    <n v="-17450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x v="987"/>
    <n v="1400051050"/>
    <b v="0"/>
    <n v="41"/>
    <b v="0"/>
    <s v="technology/wearables"/>
    <n v="13.22"/>
    <n v="-43390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x v="988"/>
    <n v="1472718825"/>
    <b v="0"/>
    <n v="0"/>
    <b v="0"/>
    <s v="technology/wearables"/>
    <n v="0"/>
    <n v="-5000"/>
    <x v="2"/>
    <s v="wearables"/>
    <x v="988"/>
    <d v="2016-09-01T03:33:45"/>
  </r>
  <r>
    <n v="989"/>
    <s v="Power Rope"/>
    <s v="The most useful phone charger you will ever buy"/>
    <n v="10000"/>
    <n v="1677"/>
    <x v="2"/>
    <s v="US"/>
    <x v="0"/>
    <x v="989"/>
    <n v="1472509495"/>
    <b v="0"/>
    <n v="32"/>
    <b v="0"/>
    <s v="technology/wearables"/>
    <n v="16.77"/>
    <n v="-8323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x v="990"/>
    <n v="1407178164"/>
    <b v="0"/>
    <n v="2"/>
    <b v="0"/>
    <s v="technology/wearables"/>
    <n v="0.104"/>
    <n v="-24974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x v="991"/>
    <n v="1466186988"/>
    <b v="0"/>
    <n v="7"/>
    <b v="0"/>
    <s v="technology/wearables"/>
    <n v="4.24"/>
    <n v="-4788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2"/>
    <s v="US"/>
    <x v="0"/>
    <x v="992"/>
    <n v="1457475119"/>
    <b v="0"/>
    <n v="4"/>
    <b v="0"/>
    <s v="technology/wearables"/>
    <n v="0.46699999999999997"/>
    <n v="-99533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x v="993"/>
    <n v="1476054568"/>
    <b v="0"/>
    <n v="196"/>
    <b v="0"/>
    <s v="technology/wearables"/>
    <n v="25.087142857142858"/>
    <n v="-52439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x v="994"/>
    <n v="1412835530"/>
    <b v="0"/>
    <n v="11"/>
    <b v="0"/>
    <s v="technology/wearables"/>
    <n v="2.3345000000000002"/>
    <n v="-195331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x v="995"/>
    <n v="1415140480"/>
    <b v="0"/>
    <n v="9"/>
    <b v="0"/>
    <s v="technology/wearables"/>
    <n v="7.26"/>
    <n v="-9274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2"/>
    <s v="US"/>
    <x v="0"/>
    <x v="996"/>
    <n v="1403902060"/>
    <b v="0"/>
    <n v="5"/>
    <b v="0"/>
    <s v="technology/wearables"/>
    <n v="1.625"/>
    <n v="-3935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2"/>
    <s v="US"/>
    <x v="0"/>
    <x v="997"/>
    <n v="1414549697"/>
    <b v="0"/>
    <n v="8"/>
    <b v="0"/>
    <s v="technology/wearables"/>
    <n v="1.3"/>
    <n v="-493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x v="998"/>
    <n v="1444017801"/>
    <b v="0"/>
    <n v="229"/>
    <b v="0"/>
    <s v="technology/wearables"/>
    <n v="58.558333333333337"/>
    <n v="-24865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x v="999"/>
    <n v="1413270690"/>
    <b v="0"/>
    <n v="40"/>
    <b v="0"/>
    <s v="technology/wearables"/>
    <n v="7.7886666666666677"/>
    <n v="-138317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x v="1000"/>
    <n v="1484357160"/>
    <b v="0"/>
    <n v="6"/>
    <b v="0"/>
    <s v="technology/wearables"/>
    <n v="2.2157147647256061"/>
    <n v="-874876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x v="1001"/>
    <n v="1481908613"/>
    <b v="0"/>
    <n v="4"/>
    <b v="0"/>
    <s v="technology/wearables"/>
    <n v="104"/>
    <n v="2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x v="1002"/>
    <n v="1447777514"/>
    <b v="0"/>
    <n v="22"/>
    <b v="0"/>
    <s v="technology/wearables"/>
    <n v="29.6029602960296"/>
    <n v="-7039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x v="1003"/>
    <n v="1487091661"/>
    <b v="0"/>
    <n v="15"/>
    <b v="0"/>
    <s v="technology/wearables"/>
    <n v="16.055"/>
    <n v="-16789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x v="1004"/>
    <n v="1453222827"/>
    <b v="0"/>
    <n v="95"/>
    <b v="0"/>
    <s v="technology/wearables"/>
    <n v="82.207999999999998"/>
    <n v="-4448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x v="1005"/>
    <n v="1443538783"/>
    <b v="0"/>
    <n v="161"/>
    <b v="0"/>
    <s v="technology/wearables"/>
    <n v="75.051000000000002"/>
    <n v="-4989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x v="1006"/>
    <n v="1417654672"/>
    <b v="0"/>
    <n v="8"/>
    <b v="0"/>
    <s v="technology/wearables"/>
    <n v="5.8500000000000005"/>
    <n v="-3766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x v="1007"/>
    <n v="1478095223"/>
    <b v="0"/>
    <n v="76"/>
    <b v="0"/>
    <s v="technology/wearables"/>
    <n v="44.32"/>
    <n v="-16704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x v="1008"/>
    <n v="1480361115"/>
    <b v="0"/>
    <n v="1"/>
    <b v="0"/>
    <s v="technology/wearables"/>
    <n v="0.26737967914438499"/>
    <n v="-93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x v="1009"/>
    <n v="1463754646"/>
    <b v="0"/>
    <n v="101"/>
    <b v="0"/>
    <s v="technology/wearables"/>
    <n v="13.13"/>
    <n v="-4343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x v="1010"/>
    <n v="1468180462"/>
    <b v="0"/>
    <n v="4"/>
    <b v="0"/>
    <s v="technology/wearables"/>
    <n v="0.19088937093275488"/>
    <n v="-115030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x v="1011"/>
    <n v="1415050395"/>
    <b v="0"/>
    <n v="1"/>
    <b v="0"/>
    <s v="technology/wearables"/>
    <n v="0.375"/>
    <n v="-1992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x v="1012"/>
    <n v="1481366052"/>
    <b v="0"/>
    <n v="775"/>
    <b v="0"/>
    <s v="technology/wearables"/>
    <n v="21535.021000000001"/>
    <n v="1071751.05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x v="1013"/>
    <n v="1449000056"/>
    <b v="0"/>
    <n v="90"/>
    <b v="0"/>
    <s v="technology/wearables"/>
    <n v="34.527999999999999"/>
    <n v="-16368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s v="US"/>
    <x v="0"/>
    <x v="1014"/>
    <n v="1415750615"/>
    <b v="0"/>
    <n v="16"/>
    <b v="0"/>
    <s v="technology/wearables"/>
    <n v="30.599999999999998"/>
    <n v="-6940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x v="1015"/>
    <n v="1445893495"/>
    <b v="0"/>
    <n v="6"/>
    <b v="0"/>
    <s v="technology/wearables"/>
    <n v="2.666666666666667"/>
    <n v="-876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x v="1016"/>
    <n v="1456108456"/>
    <b v="0"/>
    <n v="38"/>
    <b v="0"/>
    <s v="technology/wearables"/>
    <n v="2.8420000000000001"/>
    <n v="-97158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x v="1017"/>
    <n v="1444666335"/>
    <b v="0"/>
    <n v="355"/>
    <b v="0"/>
    <s v="technology/wearables"/>
    <n v="22.878799999999998"/>
    <n v="-192803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1"/>
    <s v="US"/>
    <x v="0"/>
    <x v="1018"/>
    <n v="1465904933"/>
    <b v="0"/>
    <n v="7"/>
    <b v="0"/>
    <s v="technology/wearables"/>
    <n v="3.105"/>
    <n v="-19379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x v="1019"/>
    <n v="1420500149"/>
    <b v="0"/>
    <n v="400"/>
    <b v="0"/>
    <s v="technology/wearables"/>
    <n v="47.333333333333336"/>
    <n v="-23700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x v="1020"/>
    <n v="1430617209"/>
    <b v="0"/>
    <n v="30"/>
    <b v="1"/>
    <s v="music/electronic music"/>
    <n v="205.54838709677421"/>
    <n v="1636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x v="1021"/>
    <n v="1443074571"/>
    <b v="1"/>
    <n v="478"/>
    <b v="1"/>
    <s v="music/electronic music"/>
    <n v="351.80366666666669"/>
    <n v="7554.1100000000006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x v="0"/>
    <x v="1022"/>
    <n v="1429284677"/>
    <b v="1"/>
    <n v="74"/>
    <b v="1"/>
    <s v="music/electronic music"/>
    <n v="114.9"/>
    <n v="298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x v="1023"/>
    <n v="1432245861"/>
    <b v="0"/>
    <n v="131"/>
    <b v="1"/>
    <s v="music/electronic music"/>
    <n v="237.15"/>
    <n v="2743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x v="1024"/>
    <n v="1451656563"/>
    <b v="1"/>
    <n v="61"/>
    <b v="1"/>
    <s v="music/electronic music"/>
    <n v="118.63774999999998"/>
    <n v="3727.5499999999993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x v="1025"/>
    <n v="1423944037"/>
    <b v="1"/>
    <n v="1071"/>
    <b v="1"/>
    <s v="music/electronic music"/>
    <n v="109.92831428571431"/>
    <n v="6949.820000000007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x v="1026"/>
    <n v="1456480016"/>
    <b v="1"/>
    <n v="122"/>
    <b v="1"/>
    <s v="music/electronic music"/>
    <n v="100.00828571428571"/>
    <n v="0.57999999999992724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x v="1027"/>
    <n v="1411433347"/>
    <b v="1"/>
    <n v="111"/>
    <b v="1"/>
    <s v="music/electronic music"/>
    <n v="103.09292094387415"/>
    <n v="232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x v="1028"/>
    <n v="1484924605"/>
    <b v="1"/>
    <n v="255"/>
    <b v="1"/>
    <s v="music/electronic music"/>
    <n v="117.27000000000001"/>
    <n v="1727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x v="9"/>
    <x v="1029"/>
    <n v="1423501507"/>
    <b v="0"/>
    <n v="141"/>
    <b v="1"/>
    <s v="music/electronic music"/>
    <n v="111.75999999999999"/>
    <n v="1176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x v="0"/>
    <x v="1030"/>
    <n v="1472470549"/>
    <b v="0"/>
    <n v="159"/>
    <b v="1"/>
    <s v="music/electronic music"/>
    <n v="342.09999999999997"/>
    <n v="484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x v="1031"/>
    <n v="1447698010"/>
    <b v="0"/>
    <n v="99"/>
    <b v="1"/>
    <s v="music/electronic music"/>
    <n v="107.4"/>
    <n v="740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x v="0"/>
    <x v="1032"/>
    <n v="1464105625"/>
    <b v="0"/>
    <n v="96"/>
    <b v="1"/>
    <s v="music/electronic music"/>
    <n v="108.49703703703703"/>
    <n v="458.8400000000001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x v="1033"/>
    <n v="1479144880"/>
    <b v="0"/>
    <n v="27"/>
    <b v="1"/>
    <s v="music/electronic music"/>
    <n v="102.86144578313252"/>
    <n v="38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x v="1034"/>
    <n v="1467604804"/>
    <b v="0"/>
    <n v="166"/>
    <b v="1"/>
    <s v="music/electronic music"/>
    <n v="130.0018"/>
    <n v="1500.0900000000001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x v="1035"/>
    <n v="1421076220"/>
    <b v="0"/>
    <n v="76"/>
    <b v="1"/>
    <s v="music/electronic music"/>
    <n v="107.65217391304347"/>
    <n v="352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x v="1036"/>
    <n v="1354790790"/>
    <b v="0"/>
    <n v="211"/>
    <b v="1"/>
    <s v="music/electronic music"/>
    <n v="112.36044444444444"/>
    <n v="556.22000000000025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x v="1037"/>
    <n v="1429991062"/>
    <b v="0"/>
    <n v="21"/>
    <b v="1"/>
    <s v="music/electronic music"/>
    <n v="102.1"/>
    <n v="21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x v="1038"/>
    <n v="1455773623"/>
    <b v="0"/>
    <n v="61"/>
    <b v="1"/>
    <s v="music/electronic music"/>
    <n v="145.33333333333334"/>
    <n v="680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x v="1039"/>
    <n v="1479436646"/>
    <b v="0"/>
    <n v="30"/>
    <b v="1"/>
    <s v="music/electronic music"/>
    <n v="128.19999999999999"/>
    <n v="141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x v="1040"/>
    <n v="1469725209"/>
    <b v="0"/>
    <n v="1"/>
    <b v="0"/>
    <s v="journalism/audio"/>
    <n v="0.29411764705882354"/>
    <n v="-847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x v="1041"/>
    <n v="1405041992"/>
    <b v="0"/>
    <n v="0"/>
    <b v="0"/>
    <s v="journalism/audio"/>
    <n v="0"/>
    <n v="-50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x v="1042"/>
    <n v="1406824948"/>
    <b v="0"/>
    <n v="1"/>
    <b v="0"/>
    <s v="journalism/audio"/>
    <n v="1.5384615384615385"/>
    <n v="-64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x v="1043"/>
    <n v="1429509855"/>
    <b v="0"/>
    <n v="292"/>
    <b v="0"/>
    <s v="journalism/audio"/>
    <n v="8.5370000000000008"/>
    <n v="-91463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x v="1044"/>
    <n v="1420668801"/>
    <b v="0"/>
    <n v="2"/>
    <b v="0"/>
    <s v="journalism/audio"/>
    <n v="8.5714285714285715E-2"/>
    <n v="-6994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x v="1045"/>
    <n v="1406235550"/>
    <b v="0"/>
    <n v="8"/>
    <b v="0"/>
    <s v="journalism/audio"/>
    <n v="2.6599999999999997"/>
    <n v="-9734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x v="1046"/>
    <n v="1447273560"/>
    <b v="0"/>
    <n v="0"/>
    <b v="0"/>
    <s v="journalism/audio"/>
    <n v="0"/>
    <n v="-3000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x v="1047"/>
    <n v="1412624315"/>
    <b v="0"/>
    <n v="1"/>
    <b v="0"/>
    <s v="journalism/audio"/>
    <n v="0.05"/>
    <n v="-1999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x v="1048"/>
    <n v="1471310189"/>
    <b v="0"/>
    <n v="4"/>
    <b v="0"/>
    <s v="journalism/audio"/>
    <n v="1.4133333333333333"/>
    <n v="-14788"/>
    <x v="5"/>
    <s v="audio"/>
    <x v="1048"/>
    <d v="2016-08-15T20:16:29"/>
  </r>
  <r>
    <n v="1049"/>
    <s v="J1 (Canceled)"/>
    <s v="------"/>
    <n v="12000"/>
    <n v="0"/>
    <x v="1"/>
    <s v="US"/>
    <x v="0"/>
    <x v="1049"/>
    <n v="1452680445"/>
    <b v="0"/>
    <n v="0"/>
    <b v="0"/>
    <s v="journalism/audio"/>
    <n v="0"/>
    <n v="-12000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1"/>
    <s v="US"/>
    <x v="0"/>
    <x v="1050"/>
    <n v="1439665677"/>
    <b v="0"/>
    <n v="0"/>
    <b v="0"/>
    <s v="journalism/audio"/>
    <n v="0"/>
    <n v="-2500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x v="1051"/>
    <n v="1406679625"/>
    <b v="0"/>
    <n v="0"/>
    <b v="0"/>
    <s v="journalism/audio"/>
    <n v="0"/>
    <n v="-500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x v="1052"/>
    <n v="1461438495"/>
    <b v="0"/>
    <n v="0"/>
    <b v="0"/>
    <s v="journalism/audio"/>
    <n v="0"/>
    <n v="-4336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x v="1053"/>
    <n v="1486613332"/>
    <b v="0"/>
    <n v="1"/>
    <b v="0"/>
    <s v="journalism/audio"/>
    <n v="1"/>
    <n v="-148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x v="1054"/>
    <n v="1405110399"/>
    <b v="0"/>
    <n v="0"/>
    <b v="0"/>
    <s v="journalism/audio"/>
    <n v="0"/>
    <n v="-2500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x v="1055"/>
    <n v="1454802545"/>
    <b v="0"/>
    <n v="0"/>
    <b v="0"/>
    <s v="journalism/audio"/>
    <n v="0"/>
    <n v="-3500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x v="1056"/>
    <n v="1424711777"/>
    <b v="0"/>
    <n v="0"/>
    <b v="0"/>
    <s v="journalism/audio"/>
    <n v="0"/>
    <n v="-10000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x v="1057"/>
    <n v="1478292883"/>
    <b v="0"/>
    <n v="0"/>
    <b v="0"/>
    <s v="journalism/audio"/>
    <n v="0"/>
    <n v="-10000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x v="1058"/>
    <n v="1423777043"/>
    <b v="0"/>
    <n v="0"/>
    <b v="0"/>
    <s v="journalism/audio"/>
    <n v="0"/>
    <n v="-40000"/>
    <x v="5"/>
    <s v="audio"/>
    <x v="1058"/>
    <d v="2015-02-12T16:37:23"/>
  </r>
  <r>
    <n v="1059"/>
    <s v="Voice Over Artist (Canceled)"/>
    <s v="Turning myself into a vocal artist."/>
    <n v="1100"/>
    <n v="0"/>
    <x v="1"/>
    <s v="US"/>
    <x v="0"/>
    <x v="1059"/>
    <n v="1423681056"/>
    <b v="0"/>
    <n v="0"/>
    <b v="0"/>
    <s v="journalism/audio"/>
    <n v="0"/>
    <n v="-1100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x v="1060"/>
    <n v="1426542893"/>
    <b v="0"/>
    <n v="1"/>
    <b v="0"/>
    <s v="journalism/audio"/>
    <n v="1"/>
    <n v="-49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1"/>
    <s v="US"/>
    <x v="0"/>
    <x v="1061"/>
    <n v="1456987108"/>
    <b v="0"/>
    <n v="0"/>
    <b v="0"/>
    <s v="journalism/audio"/>
    <n v="0"/>
    <n v="-4000"/>
    <x v="5"/>
    <s v="audio"/>
    <x v="1061"/>
    <d v="2016-03-03T01:38:28"/>
  </r>
  <r>
    <n v="1062"/>
    <s v="RETURNING AT A LATER DATE"/>
    <s v="SEE US ON PATREON www.badgirlartwork.com"/>
    <n v="199"/>
    <n v="190"/>
    <x v="1"/>
    <s v="US"/>
    <x v="0"/>
    <x v="1062"/>
    <n v="1467746541"/>
    <b v="0"/>
    <n v="4"/>
    <b v="0"/>
    <s v="journalism/audio"/>
    <n v="95.477386934673376"/>
    <n v="-9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x v="1063"/>
    <n v="1470012262"/>
    <b v="0"/>
    <n v="0"/>
    <b v="0"/>
    <s v="journalism/audio"/>
    <n v="0"/>
    <n v="-1000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x v="1064"/>
    <n v="1369286903"/>
    <b v="0"/>
    <n v="123"/>
    <b v="0"/>
    <s v="games/video games"/>
    <n v="8.974444444444444"/>
    <n v="-81923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x v="1065"/>
    <n v="1390381722"/>
    <b v="0"/>
    <n v="5"/>
    <b v="0"/>
    <s v="games/video games"/>
    <n v="2.7"/>
    <n v="-2919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x v="1066"/>
    <n v="1371769582"/>
    <b v="0"/>
    <n v="148"/>
    <b v="0"/>
    <s v="games/video games"/>
    <n v="3.3673333333333333"/>
    <n v="-14494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x v="1067"/>
    <n v="1385065931"/>
    <b v="0"/>
    <n v="10"/>
    <b v="0"/>
    <s v="games/video games"/>
    <n v="26"/>
    <n v="-370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x v="1068"/>
    <n v="1457686464"/>
    <b v="0"/>
    <n v="4"/>
    <b v="0"/>
    <s v="games/video games"/>
    <n v="0.15"/>
    <n v="-2995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x v="1069"/>
    <n v="1382679059"/>
    <b v="0"/>
    <n v="21"/>
    <b v="0"/>
    <s v="games/video games"/>
    <n v="38.636363636363633"/>
    <n v="-1350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x v="1070"/>
    <n v="1347322622"/>
    <b v="0"/>
    <n v="2"/>
    <b v="0"/>
    <s v="games/video games"/>
    <n v="0.70000000000000007"/>
    <n v="-9930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x v="1071"/>
    <n v="1445191493"/>
    <b v="0"/>
    <n v="0"/>
    <b v="0"/>
    <s v="games/video games"/>
    <n v="0"/>
    <n v="-100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x v="1072"/>
    <n v="1389038297"/>
    <b v="0"/>
    <n v="4"/>
    <b v="0"/>
    <s v="games/video games"/>
    <n v="6.8000000000000005E-2"/>
    <n v="-74949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2"/>
    <s v="US"/>
    <x v="0"/>
    <x v="1073"/>
    <n v="1316214541"/>
    <b v="0"/>
    <n v="1"/>
    <b v="0"/>
    <s v="games/video games"/>
    <n v="1.3333333333333335"/>
    <n v="-74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x v="1074"/>
    <n v="1386216545"/>
    <b v="0"/>
    <n v="30"/>
    <b v="0"/>
    <s v="games/video games"/>
    <n v="6.3092592592592585"/>
    <n v="-50593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2"/>
    <s v="US"/>
    <x v="0"/>
    <x v="1075"/>
    <n v="1333748516"/>
    <b v="0"/>
    <n v="3"/>
    <b v="0"/>
    <s v="games/video games"/>
    <n v="4.5"/>
    <n v="-95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x v="1076"/>
    <n v="1405674250"/>
    <b v="0"/>
    <n v="975"/>
    <b v="0"/>
    <s v="games/video games"/>
    <n v="62.765333333333331"/>
    <n v="-27926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x v="1077"/>
    <n v="1450152011"/>
    <b v="0"/>
    <n v="167"/>
    <b v="0"/>
    <s v="games/video games"/>
    <n v="29.376000000000001"/>
    <n v="-17656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x v="1078"/>
    <n v="1307421721"/>
    <b v="0"/>
    <n v="5"/>
    <b v="0"/>
    <s v="games/video games"/>
    <n v="7.5"/>
    <n v="-555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x v="1079"/>
    <n v="1461072936"/>
    <b v="0"/>
    <n v="18"/>
    <b v="0"/>
    <s v="games/video games"/>
    <n v="2.6076923076923078"/>
    <n v="-25322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x v="1080"/>
    <n v="1397186333"/>
    <b v="0"/>
    <n v="98"/>
    <b v="0"/>
    <s v="games/video games"/>
    <n v="9.1050000000000004"/>
    <n v="-18179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2"/>
    <s v="US"/>
    <x v="0"/>
    <x v="1081"/>
    <n v="1419891292"/>
    <b v="0"/>
    <n v="4"/>
    <b v="0"/>
    <s v="games/video games"/>
    <n v="1.7647058823529412E-2"/>
    <n v="-67988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x v="1082"/>
    <n v="1342043088"/>
    <b v="0"/>
    <n v="3"/>
    <b v="0"/>
    <s v="games/video games"/>
    <n v="0.55999999999999994"/>
    <n v="-9944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x v="1083"/>
    <n v="1401810583"/>
    <b v="0"/>
    <n v="1"/>
    <b v="0"/>
    <s v="games/video games"/>
    <n v="0.82000000000000006"/>
    <n v="-49590"/>
    <x v="6"/>
    <s v="video games"/>
    <x v="1083"/>
    <d v="2014-06-03T10:49:43"/>
  </r>
  <r>
    <n v="1084"/>
    <s v="My own channel"/>
    <s v="I want to start my own channel for gaming"/>
    <n v="550"/>
    <n v="0"/>
    <x v="2"/>
    <s v="US"/>
    <x v="0"/>
    <x v="1084"/>
    <n v="1404942804"/>
    <b v="0"/>
    <n v="0"/>
    <b v="0"/>
    <s v="games/video games"/>
    <n v="0"/>
    <n v="-550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2"/>
    <s v="CA"/>
    <x v="5"/>
    <x v="1085"/>
    <n v="1455379575"/>
    <b v="0"/>
    <n v="9"/>
    <b v="0"/>
    <s v="games/video games"/>
    <n v="3.42"/>
    <n v="-28974"/>
    <x v="6"/>
    <s v="video games"/>
    <x v="1085"/>
    <d v="2016-02-13T11:06:15"/>
  </r>
  <r>
    <n v="1086"/>
    <s v="Cyber Universe Online"/>
    <s v="Humanity's future in the Galaxy"/>
    <n v="18000"/>
    <n v="15"/>
    <x v="2"/>
    <s v="US"/>
    <x v="0"/>
    <x v="1086"/>
    <n v="1406321291"/>
    <b v="0"/>
    <n v="2"/>
    <b v="0"/>
    <s v="games/video games"/>
    <n v="8.3333333333333343E-2"/>
    <n v="-1798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x v="1087"/>
    <n v="1400260087"/>
    <b v="0"/>
    <n v="0"/>
    <b v="0"/>
    <s v="games/video games"/>
    <n v="0"/>
    <n v="-1100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2"/>
    <s v="US"/>
    <x v="0"/>
    <x v="1088"/>
    <n v="1395774667"/>
    <b v="0"/>
    <n v="147"/>
    <b v="0"/>
    <s v="games/video games"/>
    <n v="14.182977777777777"/>
    <n v="-38617.660000000003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2"/>
    <s v="FR"/>
    <x v="3"/>
    <x v="1089"/>
    <n v="1432701175"/>
    <b v="0"/>
    <n v="49"/>
    <b v="0"/>
    <s v="games/video games"/>
    <n v="7.8266666666666662"/>
    <n v="-1382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x v="1090"/>
    <n v="1430281653"/>
    <b v="0"/>
    <n v="1"/>
    <b v="0"/>
    <s v="games/video games"/>
    <n v="3.8464497269020695E-2"/>
    <n v="-12994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x v="1091"/>
    <n v="1457725272"/>
    <b v="0"/>
    <n v="2"/>
    <b v="0"/>
    <s v="games/video games"/>
    <n v="12.5"/>
    <n v="-17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x v="1092"/>
    <n v="1354840638"/>
    <b v="0"/>
    <n v="7"/>
    <b v="0"/>
    <s v="games/video games"/>
    <n v="1.05"/>
    <n v="-1979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x v="1093"/>
    <n v="1453936937"/>
    <b v="0"/>
    <n v="4"/>
    <b v="0"/>
    <s v="games/video games"/>
    <n v="14.083333333333334"/>
    <n v="-257.7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x v="1094"/>
    <n v="1315588033"/>
    <b v="0"/>
    <n v="27"/>
    <b v="0"/>
    <s v="games/video games"/>
    <n v="18.300055555555556"/>
    <n v="-14705.99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x v="1095"/>
    <n v="1375275220"/>
    <b v="0"/>
    <n v="94"/>
    <b v="0"/>
    <s v="games/video games"/>
    <n v="5.0347999999999997"/>
    <n v="-474826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x v="1096"/>
    <n v="1409747154"/>
    <b v="0"/>
    <n v="29"/>
    <b v="0"/>
    <s v="games/video games"/>
    <n v="17.933333333333334"/>
    <n v="-9848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2"/>
    <s v="US"/>
    <x v="0"/>
    <x v="1097"/>
    <n v="1390330877"/>
    <b v="0"/>
    <n v="7"/>
    <b v="0"/>
    <s v="games/video games"/>
    <n v="4.7E-2"/>
    <n v="-99953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2"/>
    <s v="US"/>
    <x v="0"/>
    <x v="1098"/>
    <n v="1394821095"/>
    <b v="0"/>
    <n v="22"/>
    <b v="0"/>
    <s v="games/video games"/>
    <n v="7.2120000000000006"/>
    <n v="-23197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x v="1099"/>
    <n v="1428955468"/>
    <b v="0"/>
    <n v="1"/>
    <b v="0"/>
    <s v="games/video games"/>
    <n v="0.5"/>
    <n v="-497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x v="1100"/>
    <n v="1452825571"/>
    <b v="0"/>
    <n v="10"/>
    <b v="0"/>
    <s v="games/video games"/>
    <n v="2.5"/>
    <n v="-390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2"/>
    <s v="US"/>
    <x v="0"/>
    <x v="1101"/>
    <n v="1466188338"/>
    <b v="0"/>
    <n v="6"/>
    <b v="0"/>
    <s v="games/video games"/>
    <n v="4.1000000000000002E-2"/>
    <n v="-99959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x v="1102"/>
    <n v="1383095125"/>
    <b v="0"/>
    <n v="24"/>
    <b v="0"/>
    <s v="games/video games"/>
    <n v="5.3125"/>
    <n v="-7575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x v="1103"/>
    <n v="1461043190"/>
    <b v="0"/>
    <n v="15"/>
    <b v="0"/>
    <s v="games/video games"/>
    <n v="1.6199999999999999"/>
    <n v="-14757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x v="1104"/>
    <n v="1399888221"/>
    <b v="0"/>
    <n v="37"/>
    <b v="0"/>
    <s v="games/video games"/>
    <n v="4.9516666666666671"/>
    <n v="-57029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x v="1105"/>
    <n v="1393038927"/>
    <b v="0"/>
    <n v="20"/>
    <b v="0"/>
    <s v="games/video games"/>
    <n v="0.159"/>
    <n v="-898569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x v="1106"/>
    <n v="1330969575"/>
    <b v="0"/>
    <n v="7"/>
    <b v="0"/>
    <s v="games/video games"/>
    <n v="41.25"/>
    <n v="-235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x v="1107"/>
    <n v="1403556024"/>
    <b v="0"/>
    <n v="0"/>
    <b v="0"/>
    <s v="games/video games"/>
    <n v="0"/>
    <n v="-10000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x v="1108"/>
    <n v="1329146235"/>
    <b v="0"/>
    <n v="21"/>
    <b v="0"/>
    <s v="games/video games"/>
    <n v="2.93"/>
    <n v="-24267.5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x v="1109"/>
    <n v="1476900190"/>
    <b v="0"/>
    <n v="3"/>
    <b v="0"/>
    <s v="games/video games"/>
    <n v="0.44999999999999996"/>
    <n v="-995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x v="1110"/>
    <n v="1352327022"/>
    <b v="0"/>
    <n v="11"/>
    <b v="0"/>
    <s v="games/video games"/>
    <n v="0.51"/>
    <n v="-49745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x v="1111"/>
    <n v="1449636790"/>
    <b v="0"/>
    <n v="1"/>
    <b v="0"/>
    <s v="games/video games"/>
    <n v="0.04"/>
    <n v="-2499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x v="1112"/>
    <n v="1416507211"/>
    <b v="0"/>
    <n v="312"/>
    <b v="0"/>
    <s v="games/video games"/>
    <n v="35.537409090909087"/>
    <n v="-56727.08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x v="1113"/>
    <n v="1405466820"/>
    <b v="0"/>
    <n v="1"/>
    <b v="0"/>
    <s v="games/video games"/>
    <n v="0.5"/>
    <n v="-99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x v="1114"/>
    <n v="1378714687"/>
    <b v="0"/>
    <n v="3"/>
    <b v="0"/>
    <s v="games/video games"/>
    <n v="0.16666666666666669"/>
    <n v="-5990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x v="1115"/>
    <n v="1456764095"/>
    <b v="0"/>
    <n v="4"/>
    <b v="0"/>
    <s v="games/video games"/>
    <n v="0.13250000000000001"/>
    <n v="-39947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2"/>
    <s v="US"/>
    <x v="0"/>
    <x v="1116"/>
    <n v="1334089208"/>
    <b v="0"/>
    <n v="10"/>
    <b v="0"/>
    <s v="games/video games"/>
    <n v="3.5704000000000007E-2"/>
    <n v="-499821.48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2"/>
    <s v="DE"/>
    <x v="3"/>
    <x v="1117"/>
    <n v="1448461313"/>
    <b v="0"/>
    <n v="8"/>
    <b v="0"/>
    <s v="games/video games"/>
    <n v="8.3000000000000007"/>
    <n v="-917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x v="1118"/>
    <n v="1394078379"/>
    <b v="0"/>
    <n v="3"/>
    <b v="0"/>
    <s v="games/video games"/>
    <n v="2.4222222222222221"/>
    <n v="-4391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x v="1119"/>
    <n v="1395687664"/>
    <b v="0"/>
    <n v="1"/>
    <b v="0"/>
    <s v="games/video games"/>
    <n v="0.23809523809523811"/>
    <n v="-209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2"/>
    <s v="US"/>
    <x v="0"/>
    <x v="1120"/>
    <n v="1315947400"/>
    <b v="0"/>
    <n v="0"/>
    <b v="0"/>
    <s v="games/video games"/>
    <n v="0"/>
    <n v="-25000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2"/>
    <s v="US"/>
    <x v="0"/>
    <x v="1121"/>
    <n v="1455315916"/>
    <b v="0"/>
    <n v="5"/>
    <b v="0"/>
    <s v="games/video games"/>
    <n v="1.1599999999999999E-2"/>
    <n v="-249971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x v="1122"/>
    <n v="1368723225"/>
    <b v="0"/>
    <n v="0"/>
    <b v="0"/>
    <s v="games/video games"/>
    <n v="0"/>
    <n v="-3200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x v="1123"/>
    <n v="1395318848"/>
    <b v="0"/>
    <n v="3"/>
    <b v="0"/>
    <s v="games/video games"/>
    <n v="0.22"/>
    <n v="-4989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x v="1124"/>
    <n v="1427817651"/>
    <b v="0"/>
    <n v="7"/>
    <b v="0"/>
    <s v="games/mobile games"/>
    <n v="0.47222222222222221"/>
    <n v="-8957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x v="1125"/>
    <n v="1438009130"/>
    <b v="0"/>
    <n v="0"/>
    <b v="0"/>
    <s v="games/mobile games"/>
    <n v="0"/>
    <n v="-3000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x v="1126"/>
    <n v="1465890694"/>
    <b v="0"/>
    <n v="2"/>
    <b v="0"/>
    <s v="games/mobile games"/>
    <n v="0.5"/>
    <n v="-1990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x v="1127"/>
    <n v="1413318600"/>
    <b v="0"/>
    <n v="23"/>
    <b v="0"/>
    <s v="games/mobile games"/>
    <n v="1.6714285714285713"/>
    <n v="-34415"/>
    <x v="6"/>
    <s v="mobile games"/>
    <x v="1127"/>
    <d v="2014-10-14T15:30:00"/>
  </r>
  <r>
    <n v="1128"/>
    <s v="Flying Turds"/>
    <s v="#havingfunFTW"/>
    <n v="1000"/>
    <n v="1"/>
    <x v="2"/>
    <s v="GB"/>
    <x v="1"/>
    <x v="1128"/>
    <n v="1404833717"/>
    <b v="0"/>
    <n v="1"/>
    <b v="0"/>
    <s v="games/mobile games"/>
    <n v="0.1"/>
    <n v="-999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x v="1129"/>
    <n v="1462515693"/>
    <b v="0"/>
    <n v="2"/>
    <b v="0"/>
    <s v="games/mobile games"/>
    <n v="0.105"/>
    <n v="-19979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x v="1130"/>
    <n v="1411775700"/>
    <b v="0"/>
    <n v="3"/>
    <b v="0"/>
    <s v="games/mobile games"/>
    <n v="0.22"/>
    <n v="-4989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x v="1131"/>
    <n v="1448401668"/>
    <b v="0"/>
    <n v="0"/>
    <b v="0"/>
    <s v="games/mobile games"/>
    <n v="0"/>
    <n v="-40000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2"/>
    <s v="CA"/>
    <x v="5"/>
    <x v="1132"/>
    <n v="1480646771"/>
    <b v="0"/>
    <n v="13"/>
    <b v="0"/>
    <s v="games/mobile games"/>
    <n v="14.38"/>
    <n v="-8562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x v="1133"/>
    <n v="1404207981"/>
    <b v="0"/>
    <n v="1"/>
    <b v="0"/>
    <s v="games/mobile games"/>
    <n v="0.66666666666666674"/>
    <n v="-298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x v="1134"/>
    <n v="1416034228"/>
    <b v="0"/>
    <n v="1"/>
    <b v="0"/>
    <s v="games/mobile games"/>
    <n v="4.0000000000000001E-3"/>
    <n v="-24999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x v="1135"/>
    <n v="1467935094"/>
    <b v="0"/>
    <n v="1"/>
    <b v="0"/>
    <s v="games/mobile games"/>
    <n v="5"/>
    <n v="-9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x v="1136"/>
    <n v="1447949229"/>
    <b v="0"/>
    <n v="6"/>
    <b v="0"/>
    <s v="games/mobile games"/>
    <n v="6.4439140811455857"/>
    <n v="-3920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x v="1137"/>
    <n v="1458848421"/>
    <b v="0"/>
    <n v="39"/>
    <b v="0"/>
    <s v="games/mobile games"/>
    <n v="39.5"/>
    <n v="-15125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x v="1138"/>
    <n v="1483307131"/>
    <b v="0"/>
    <n v="4"/>
    <b v="0"/>
    <s v="games/mobile games"/>
    <n v="0.35714285714285715"/>
    <n v="-3487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x v="1139"/>
    <n v="1417508426"/>
    <b v="0"/>
    <n v="1"/>
    <b v="0"/>
    <s v="games/mobile games"/>
    <n v="6.25E-2"/>
    <n v="-799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x v="1140"/>
    <n v="1436267121"/>
    <b v="0"/>
    <n v="0"/>
    <b v="0"/>
    <s v="games/mobile games"/>
    <n v="0"/>
    <n v="-5000"/>
    <x v="6"/>
    <s v="mobile games"/>
    <x v="1140"/>
    <d v="2015-07-07T06:05:21"/>
  </r>
  <r>
    <n v="1141"/>
    <s v="Arena Z - Zombie Survival"/>
    <s v="I think this will be a great game!"/>
    <n v="500"/>
    <n v="0"/>
    <x v="2"/>
    <s v="DE"/>
    <x v="3"/>
    <x v="1141"/>
    <n v="1433868450"/>
    <b v="0"/>
    <n v="0"/>
    <b v="0"/>
    <s v="games/mobile games"/>
    <n v="0"/>
    <n v="-500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x v="1142"/>
    <n v="1421539727"/>
    <b v="0"/>
    <n v="0"/>
    <b v="0"/>
    <s v="games/mobile games"/>
    <n v="0"/>
    <n v="-4000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x v="1143"/>
    <n v="1447735126"/>
    <b v="0"/>
    <n v="8"/>
    <b v="0"/>
    <s v="games/mobile games"/>
    <n v="0.41333333333333333"/>
    <n v="-44814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x v="1144"/>
    <n v="1427689320"/>
    <b v="0"/>
    <n v="0"/>
    <b v="0"/>
    <s v="food/food trucks"/>
    <n v="0"/>
    <n v="-9300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x v="1145"/>
    <n v="1407088592"/>
    <b v="0"/>
    <n v="1"/>
    <b v="0"/>
    <s v="food/food trucks"/>
    <n v="0.125"/>
    <n v="-799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x v="1146"/>
    <n v="1395787973"/>
    <b v="0"/>
    <n v="12"/>
    <b v="0"/>
    <s v="food/food trucks"/>
    <n v="8.8333333333333339"/>
    <n v="-5470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x v="1147"/>
    <n v="1408576783"/>
    <b v="0"/>
    <n v="0"/>
    <b v="0"/>
    <s v="food/food trucks"/>
    <n v="0"/>
    <n v="-25000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2"/>
    <s v="US"/>
    <x v="0"/>
    <x v="1148"/>
    <n v="1477973181"/>
    <b v="0"/>
    <n v="3"/>
    <b v="0"/>
    <s v="food/food trucks"/>
    <n v="0.48666666666666669"/>
    <n v="-14927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2"/>
    <s v="US"/>
    <x v="0"/>
    <x v="1149"/>
    <n v="1463504566"/>
    <b v="0"/>
    <n v="2"/>
    <b v="0"/>
    <s v="food/food trucks"/>
    <n v="0.15"/>
    <n v="-4992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2"/>
    <s v="US"/>
    <x v="0"/>
    <x v="1150"/>
    <n v="1447109675"/>
    <b v="0"/>
    <n v="6"/>
    <b v="0"/>
    <s v="food/food trucks"/>
    <n v="10.08"/>
    <n v="-2248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x v="1151"/>
    <n v="1439000863"/>
    <b v="0"/>
    <n v="0"/>
    <b v="0"/>
    <s v="food/food trucks"/>
    <n v="0"/>
    <n v="-25000"/>
    <x v="7"/>
    <s v="food trucks"/>
    <x v="1151"/>
    <d v="2015-08-07T21:27:43"/>
  </r>
  <r>
    <n v="1152"/>
    <s v="Peruvian King Food Truck"/>
    <s v="Peruvian food truck with an LA twist."/>
    <n v="16000"/>
    <n v="911"/>
    <x v="2"/>
    <s v="US"/>
    <x v="0"/>
    <x v="1152"/>
    <n v="1429117312"/>
    <b v="0"/>
    <n v="15"/>
    <b v="0"/>
    <s v="food/food trucks"/>
    <n v="5.6937500000000005"/>
    <n v="-15089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2"/>
    <s v="US"/>
    <x v="0"/>
    <x v="1153"/>
    <n v="1432055305"/>
    <b v="0"/>
    <n v="1"/>
    <b v="0"/>
    <s v="food/food trucks"/>
    <n v="0.625"/>
    <n v="-79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x v="1154"/>
    <n v="1438915006"/>
    <b v="0"/>
    <n v="3"/>
    <b v="0"/>
    <s v="food/food trucks"/>
    <n v="6.5"/>
    <n v="-4675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x v="1155"/>
    <n v="1405448408"/>
    <b v="0"/>
    <n v="8"/>
    <b v="0"/>
    <s v="food/food trucks"/>
    <n v="0.752"/>
    <n v="-24812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x v="1156"/>
    <n v="1422150162"/>
    <b v="0"/>
    <n v="0"/>
    <b v="0"/>
    <s v="food/food trucks"/>
    <n v="0"/>
    <n v="-6500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x v="1157"/>
    <n v="1412607880"/>
    <b v="0"/>
    <n v="3"/>
    <b v="0"/>
    <s v="food/food trucks"/>
    <n v="1.51"/>
    <n v="-9849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x v="1158"/>
    <n v="1415499128"/>
    <b v="0"/>
    <n v="3"/>
    <b v="0"/>
    <s v="food/food trucks"/>
    <n v="0.46666666666666673"/>
    <n v="-7465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x v="1159"/>
    <n v="1433006765"/>
    <b v="0"/>
    <n v="0"/>
    <b v="0"/>
    <s v="food/food trucks"/>
    <n v="0"/>
    <n v="-6750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x v="1160"/>
    <n v="1424922186"/>
    <b v="0"/>
    <n v="19"/>
    <b v="0"/>
    <s v="food/food trucks"/>
    <n v="3.85"/>
    <n v="-28845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x v="1161"/>
    <n v="1430233589"/>
    <b v="0"/>
    <n v="0"/>
    <b v="0"/>
    <s v="food/food trucks"/>
    <n v="0"/>
    <n v="-18000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x v="1162"/>
    <n v="1408983864"/>
    <b v="0"/>
    <n v="2"/>
    <b v="0"/>
    <s v="food/food trucks"/>
    <n v="5.8333333333333341E-2"/>
    <n v="-5996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x v="1163"/>
    <n v="1405012920"/>
    <b v="0"/>
    <n v="0"/>
    <b v="0"/>
    <s v="food/food trucks"/>
    <n v="0"/>
    <n v="-5200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x v="1164"/>
    <n v="1463678582"/>
    <b v="0"/>
    <n v="0"/>
    <b v="0"/>
    <s v="food/food trucks"/>
    <n v="0"/>
    <n v="-10000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x v="1165"/>
    <n v="1401685730"/>
    <b v="0"/>
    <n v="25"/>
    <b v="0"/>
    <s v="food/food trucks"/>
    <n v="20.705000000000002"/>
    <n v="-7929.5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x v="1166"/>
    <n v="1432640342"/>
    <b v="0"/>
    <n v="8"/>
    <b v="0"/>
    <s v="food/food trucks"/>
    <n v="19.139999999999997"/>
    <n v="-12129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x v="1167"/>
    <n v="1407865095"/>
    <b v="0"/>
    <n v="16"/>
    <b v="0"/>
    <s v="food/food trucks"/>
    <n v="1.6316666666666666"/>
    <n v="-59021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x v="1168"/>
    <n v="1471915065"/>
    <b v="0"/>
    <n v="3"/>
    <b v="0"/>
    <s v="food/food trucks"/>
    <n v="5.6666666666666661"/>
    <n v="-1698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x v="1169"/>
    <n v="1422001763"/>
    <b v="0"/>
    <n v="3"/>
    <b v="0"/>
    <s v="food/food trucks"/>
    <n v="0.16999999999999998"/>
    <n v="-9983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x v="1170"/>
    <n v="1430429171"/>
    <b v="0"/>
    <n v="2"/>
    <b v="0"/>
    <s v="food/food trucks"/>
    <n v="0.4"/>
    <n v="-2490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x v="1171"/>
    <n v="1414351127"/>
    <b v="0"/>
    <n v="1"/>
    <b v="0"/>
    <s v="food/food trucks"/>
    <n v="0.1"/>
    <n v="-2497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2"/>
    <s v="US"/>
    <x v="0"/>
    <x v="1172"/>
    <n v="1405959752"/>
    <b v="0"/>
    <n v="0"/>
    <b v="0"/>
    <s v="food/food trucks"/>
    <n v="0"/>
    <n v="-9000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x v="1173"/>
    <n v="1435552057"/>
    <b v="0"/>
    <n v="1"/>
    <b v="0"/>
    <s v="food/food trucks"/>
    <n v="2.4E-2"/>
    <n v="-12497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x v="1174"/>
    <n v="1460146327"/>
    <b v="0"/>
    <n v="19"/>
    <b v="0"/>
    <s v="food/food trucks"/>
    <n v="5.9066666666666672"/>
    <n v="-14114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x v="1175"/>
    <n v="1434389339"/>
    <b v="0"/>
    <n v="9"/>
    <b v="0"/>
    <s v="food/food trucks"/>
    <n v="2.9250000000000003"/>
    <n v="-1941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x v="1176"/>
    <n v="1484094498"/>
    <b v="0"/>
    <n v="1"/>
    <b v="0"/>
    <s v="food/food trucks"/>
    <n v="5.7142857142857143E-3"/>
    <n v="-17499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x v="1177"/>
    <n v="1410796296"/>
    <b v="0"/>
    <n v="0"/>
    <b v="0"/>
    <s v="food/food trucks"/>
    <n v="0"/>
    <n v="-6000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x v="1178"/>
    <n v="1405633452"/>
    <b v="0"/>
    <n v="1"/>
    <b v="0"/>
    <s v="food/food trucks"/>
    <n v="6.6666666666666671E-3"/>
    <n v="-7499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x v="1179"/>
    <n v="1443460627"/>
    <b v="0"/>
    <n v="5"/>
    <b v="0"/>
    <s v="food/food trucks"/>
    <n v="5.3333333333333339"/>
    <n v="-5680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x v="1180"/>
    <n v="1400786514"/>
    <b v="0"/>
    <n v="85"/>
    <b v="0"/>
    <s v="food/food trucks"/>
    <n v="11.75"/>
    <n v="-44125"/>
    <x v="7"/>
    <s v="food trucks"/>
    <x v="1180"/>
    <d v="2014-05-22T14:21:54"/>
  </r>
  <r>
    <n v="1181"/>
    <s v="Gringo Loco Tacos Food Truck"/>
    <s v="Bringing the best tacos to the streets of Chicago!"/>
    <n v="50000"/>
    <n v="4"/>
    <x v="2"/>
    <s v="US"/>
    <x v="0"/>
    <x v="1181"/>
    <n v="1422605321"/>
    <b v="0"/>
    <n v="3"/>
    <b v="0"/>
    <s v="food/food trucks"/>
    <n v="8.0000000000000002E-3"/>
    <n v="-49996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x v="1182"/>
    <n v="1482609088"/>
    <b v="0"/>
    <n v="4"/>
    <b v="0"/>
    <s v="food/food trucks"/>
    <n v="4.2"/>
    <n v="-958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x v="1183"/>
    <n v="1476391223"/>
    <b v="0"/>
    <n v="3"/>
    <b v="0"/>
    <s v="food/food trucks"/>
    <n v="4"/>
    <n v="-2400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x v="1184"/>
    <n v="1483712611"/>
    <b v="0"/>
    <n v="375"/>
    <b v="1"/>
    <s v="photography/photobooks"/>
    <n v="104.93636363636362"/>
    <n v="1086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x v="1185"/>
    <n v="1430945149"/>
    <b v="0"/>
    <n v="111"/>
    <b v="1"/>
    <s v="photography/photobooks"/>
    <n v="105.44"/>
    <n v="680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x v="1186"/>
    <n v="1430340195"/>
    <b v="0"/>
    <n v="123"/>
    <b v="1"/>
    <s v="photography/photobooks"/>
    <n v="106.73333333333332"/>
    <n v="505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x v="1187"/>
    <n v="1429133323"/>
    <b v="0"/>
    <n v="70"/>
    <b v="1"/>
    <s v="photography/photobooks"/>
    <n v="104.12571428571428"/>
    <n v="361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x v="5"/>
    <x v="1188"/>
    <n v="1481129340"/>
    <b v="0"/>
    <n v="85"/>
    <b v="1"/>
    <s v="photography/photobooks"/>
    <n v="160.54999999999998"/>
    <n v="121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x v="1189"/>
    <n v="1465428595"/>
    <b v="0"/>
    <n v="86"/>
    <b v="1"/>
    <s v="photography/photobooks"/>
    <n v="107.77777777777777"/>
    <n v="700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x v="1190"/>
    <n v="1406908725"/>
    <b v="0"/>
    <n v="13"/>
    <b v="1"/>
    <s v="photography/photobooks"/>
    <n v="135"/>
    <n v="175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x v="1191"/>
    <n v="1455892160"/>
    <b v="0"/>
    <n v="33"/>
    <b v="1"/>
    <s v="photography/photobooks"/>
    <n v="109.07407407407408"/>
    <n v="245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x v="1"/>
    <x v="1192"/>
    <n v="1484222978"/>
    <b v="0"/>
    <n v="15"/>
    <b v="1"/>
    <s v="photography/photobooks"/>
    <n v="290"/>
    <n v="190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x v="1193"/>
    <n v="1455043053"/>
    <b v="0"/>
    <n v="273"/>
    <b v="1"/>
    <s v="photography/photobooks"/>
    <n v="103.95714285714286"/>
    <n v="831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x v="1194"/>
    <n v="1425901379"/>
    <b v="0"/>
    <n v="714"/>
    <b v="1"/>
    <s v="photography/photobooks"/>
    <n v="322.24"/>
    <n v="27780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x v="1195"/>
    <n v="1445415653"/>
    <b v="0"/>
    <n v="170"/>
    <b v="1"/>
    <s v="photography/photobooks"/>
    <n v="135"/>
    <n v="3500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x v="1196"/>
    <n v="1447875539"/>
    <b v="0"/>
    <n v="512"/>
    <b v="1"/>
    <s v="photography/photobooks"/>
    <n v="269.91034482758624"/>
    <n v="24637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x v="1197"/>
    <n v="1463155034"/>
    <b v="0"/>
    <n v="314"/>
    <b v="1"/>
    <s v="photography/photobooks"/>
    <n v="253.29333333333332"/>
    <n v="22994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x v="1198"/>
    <n v="1448463086"/>
    <b v="0"/>
    <n v="167"/>
    <b v="1"/>
    <s v="photography/photobooks"/>
    <n v="260.59999999999997"/>
    <n v="5621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x v="1199"/>
    <n v="1433615400"/>
    <b v="0"/>
    <n v="9"/>
    <b v="1"/>
    <s v="photography/photobooks"/>
    <n v="101.31677953348381"/>
    <n v="35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x v="1200"/>
    <n v="1427369256"/>
    <b v="0"/>
    <n v="103"/>
    <b v="1"/>
    <s v="photography/photobooks"/>
    <n v="125.60416666666667"/>
    <n v="1229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x v="1201"/>
    <n v="1466001246"/>
    <b v="0"/>
    <n v="111"/>
    <b v="1"/>
    <s v="photography/photobooks"/>
    <n v="102.43783333333334"/>
    <n v="146.27000000000044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x v="1202"/>
    <n v="1432796154"/>
    <b v="0"/>
    <n v="271"/>
    <b v="1"/>
    <s v="photography/photobooks"/>
    <n v="199.244"/>
    <n v="24811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x v="1203"/>
    <n v="1430491527"/>
    <b v="0"/>
    <n v="101"/>
    <b v="1"/>
    <s v="photography/photobooks"/>
    <n v="102.45398773006136"/>
    <n v="400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x v="1204"/>
    <n v="1445363833"/>
    <b v="0"/>
    <n v="57"/>
    <b v="1"/>
    <s v="photography/photobooks"/>
    <n v="102.94615384615385"/>
    <n v="383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x v="1205"/>
    <n v="1431605351"/>
    <b v="0"/>
    <n v="62"/>
    <b v="1"/>
    <s v="photography/photobooks"/>
    <n v="100.86153846153847"/>
    <n v="11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x v="1206"/>
    <n v="1486406253"/>
    <b v="0"/>
    <n v="32"/>
    <b v="1"/>
    <s v="photography/photobooks"/>
    <n v="114.99999999999999"/>
    <n v="135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x v="3"/>
    <x v="1207"/>
    <n v="1456827573"/>
    <b v="0"/>
    <n v="141"/>
    <b v="1"/>
    <s v="photography/photobooks"/>
    <n v="104.16766467065868"/>
    <n v="696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x v="1208"/>
    <n v="1456246864"/>
    <b v="0"/>
    <n v="75"/>
    <b v="1"/>
    <s v="photography/photobooks"/>
    <n v="155.29999999999998"/>
    <n v="5530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x v="1209"/>
    <n v="1485461905"/>
    <b v="0"/>
    <n v="46"/>
    <b v="1"/>
    <s v="photography/photobooks"/>
    <n v="106"/>
    <n v="360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x v="9"/>
    <x v="1210"/>
    <n v="1431124572"/>
    <b v="0"/>
    <n v="103"/>
    <b v="1"/>
    <s v="photography/photobooks"/>
    <n v="254.31499999999997"/>
    <n v="3086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x v="1211"/>
    <n v="1464209261"/>
    <b v="0"/>
    <n v="6"/>
    <b v="1"/>
    <s v="photography/photobooks"/>
    <n v="101.1"/>
    <n v="11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x v="1212"/>
    <n v="1447195695"/>
    <b v="0"/>
    <n v="83"/>
    <b v="1"/>
    <s v="photography/photobooks"/>
    <n v="129.04"/>
    <n v="726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x v="1213"/>
    <n v="1482862100"/>
    <b v="0"/>
    <n v="108"/>
    <b v="1"/>
    <s v="photography/photobooks"/>
    <n v="102.23076923076924"/>
    <n v="145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x v="1214"/>
    <n v="1428696605"/>
    <b v="0"/>
    <n v="25"/>
    <b v="1"/>
    <s v="photography/photobooks"/>
    <n v="131.80000000000001"/>
    <n v="636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x v="1215"/>
    <n v="1398895756"/>
    <b v="0"/>
    <n v="549"/>
    <b v="1"/>
    <s v="photography/photobooks"/>
    <n v="786.0802000000001"/>
    <n v="34304.01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x v="0"/>
    <x v="1216"/>
    <n v="1441032457"/>
    <b v="0"/>
    <n v="222"/>
    <b v="1"/>
    <s v="photography/photobooks"/>
    <n v="145.70000000000002"/>
    <n v="6398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x v="1217"/>
    <n v="1465932340"/>
    <b v="0"/>
    <n v="183"/>
    <b v="1"/>
    <s v="photography/photobooks"/>
    <n v="102.60000000000001"/>
    <n v="68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x v="1218"/>
    <n v="1443714800"/>
    <b v="0"/>
    <n v="89"/>
    <b v="1"/>
    <s v="photography/photobooks"/>
    <n v="172.27777777777777"/>
    <n v="6505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x v="0"/>
    <x v="1219"/>
    <n v="1474369513"/>
    <b v="0"/>
    <n v="253"/>
    <b v="1"/>
    <s v="photography/photobooks"/>
    <n v="159.16819571865443"/>
    <n v="9674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x v="3"/>
    <x v="1220"/>
    <n v="1437923112"/>
    <b v="0"/>
    <n v="140"/>
    <b v="1"/>
    <s v="photography/photobooks"/>
    <n v="103.76666666666668"/>
    <n v="565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x v="1221"/>
    <n v="1478431488"/>
    <b v="0"/>
    <n v="103"/>
    <b v="1"/>
    <s v="photography/photobooks"/>
    <n v="111.40954545454547"/>
    <n v="251.01000000000022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x v="5"/>
    <x v="1222"/>
    <n v="1456852647"/>
    <b v="0"/>
    <n v="138"/>
    <b v="1"/>
    <s v="photography/photobooks"/>
    <n v="280.375"/>
    <n v="7215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x v="0"/>
    <x v="1223"/>
    <n v="1476159309"/>
    <b v="0"/>
    <n v="191"/>
    <b v="1"/>
    <s v="photography/photobooks"/>
    <n v="112.10606060606061"/>
    <n v="2397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x v="1224"/>
    <n v="1396876302"/>
    <b v="0"/>
    <n v="18"/>
    <b v="0"/>
    <s v="music/world music"/>
    <n v="7.0666666666666673"/>
    <n v="-13940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x v="1225"/>
    <n v="1377294278"/>
    <b v="0"/>
    <n v="3"/>
    <b v="0"/>
    <s v="music/world music"/>
    <n v="4.3999999999999995"/>
    <n v="-2868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x v="1226"/>
    <n v="1395089981"/>
    <b v="0"/>
    <n v="40"/>
    <b v="0"/>
    <s v="music/world music"/>
    <n v="3.8739999999999997"/>
    <n v="-48063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x v="1227"/>
    <n v="1404770616"/>
    <b v="0"/>
    <n v="0"/>
    <b v="0"/>
    <s v="music/world music"/>
    <n v="0"/>
    <n v="-2000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x v="1228"/>
    <n v="1312047008"/>
    <b v="0"/>
    <n v="24"/>
    <b v="0"/>
    <s v="music/world music"/>
    <n v="29.299999999999997"/>
    <n v="-3535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x v="1229"/>
    <n v="1331982127"/>
    <b v="0"/>
    <n v="1"/>
    <b v="0"/>
    <s v="music/world music"/>
    <n v="0.90909090909090906"/>
    <n v="-27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x v="1230"/>
    <n v="1295997630"/>
    <b v="0"/>
    <n v="0"/>
    <b v="0"/>
    <s v="music/world music"/>
    <n v="0"/>
    <n v="-500000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x v="1231"/>
    <n v="1436394968"/>
    <b v="0"/>
    <n v="0"/>
    <b v="0"/>
    <s v="music/world music"/>
    <n v="0"/>
    <n v="-5000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x v="1232"/>
    <n v="1377030070"/>
    <b v="0"/>
    <n v="1"/>
    <b v="0"/>
    <s v="music/world music"/>
    <n v="0.8"/>
    <n v="-496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x v="1233"/>
    <n v="1328049974"/>
    <b v="0"/>
    <n v="6"/>
    <b v="0"/>
    <s v="music/world music"/>
    <n v="11.600000000000001"/>
    <n v="-884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x v="1234"/>
    <n v="1420311342"/>
    <b v="0"/>
    <n v="0"/>
    <b v="0"/>
    <s v="music/world music"/>
    <n v="0"/>
    <n v="-50000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x v="1235"/>
    <n v="1383621299"/>
    <b v="0"/>
    <n v="6"/>
    <b v="0"/>
    <s v="music/world music"/>
    <n v="2.7873639500929119"/>
    <n v="-7324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1"/>
    <s v="US"/>
    <x v="0"/>
    <x v="1236"/>
    <n v="1342801164"/>
    <b v="0"/>
    <n v="0"/>
    <b v="0"/>
    <s v="music/world music"/>
    <n v="0"/>
    <n v="-2500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x v="1237"/>
    <n v="1344062865"/>
    <b v="0"/>
    <n v="0"/>
    <b v="0"/>
    <s v="music/world music"/>
    <n v="0"/>
    <n v="-25000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x v="1238"/>
    <n v="1310049536"/>
    <b v="0"/>
    <n v="3"/>
    <b v="0"/>
    <s v="music/world music"/>
    <n v="17.8"/>
    <n v="-822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1"/>
    <s v="US"/>
    <x v="0"/>
    <x v="1239"/>
    <n v="1323212767"/>
    <b v="0"/>
    <n v="0"/>
    <b v="0"/>
    <s v="music/world music"/>
    <n v="0"/>
    <n v="-2500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x v="1240"/>
    <n v="1368579457"/>
    <b v="0"/>
    <n v="8"/>
    <b v="0"/>
    <s v="music/world music"/>
    <n v="3.0124999999999997"/>
    <n v="-7759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x v="1241"/>
    <n v="1413057980"/>
    <b v="0"/>
    <n v="34"/>
    <b v="0"/>
    <s v="music/world music"/>
    <n v="50.739999999999995"/>
    <n v="-2463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x v="1242"/>
    <n v="1314417502"/>
    <b v="0"/>
    <n v="1"/>
    <b v="0"/>
    <s v="music/world music"/>
    <n v="0.54884742041712409"/>
    <n v="-906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x v="1243"/>
    <n v="1304888771"/>
    <b v="0"/>
    <n v="38"/>
    <b v="0"/>
    <s v="music/world music"/>
    <n v="14.091666666666667"/>
    <n v="-10309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x v="1244"/>
    <n v="1363981723"/>
    <b v="1"/>
    <n v="45"/>
    <b v="1"/>
    <s v="music/rock"/>
    <n v="103.8"/>
    <n v="76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x v="1245"/>
    <n v="1400163834"/>
    <b v="1"/>
    <n v="17"/>
    <b v="1"/>
    <s v="music/rock"/>
    <n v="120.24999999999999"/>
    <n v="405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x v="1246"/>
    <n v="1319245349"/>
    <b v="1"/>
    <n v="31"/>
    <b v="1"/>
    <s v="music/rock"/>
    <n v="117"/>
    <n v="340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x v="1247"/>
    <n v="1365231655"/>
    <b v="1"/>
    <n v="50"/>
    <b v="1"/>
    <s v="music/rock"/>
    <n v="122.14285714285715"/>
    <n v="77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x v="1248"/>
    <n v="1399563953"/>
    <b v="1"/>
    <n v="59"/>
    <b v="1"/>
    <s v="music/rock"/>
    <n v="151.63999999999999"/>
    <n v="1291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x v="1249"/>
    <n v="1339091211"/>
    <b v="1"/>
    <n v="81"/>
    <b v="1"/>
    <s v="music/rock"/>
    <n v="104.44"/>
    <n v="222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x v="1250"/>
    <n v="1406129131"/>
    <b v="1"/>
    <n v="508"/>
    <b v="1"/>
    <s v="music/rock"/>
    <n v="200.15333333333331"/>
    <n v="30046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x v="1251"/>
    <n v="1311795167"/>
    <b v="1"/>
    <n v="74"/>
    <b v="1"/>
    <s v="music/rock"/>
    <n v="101.8"/>
    <n v="108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x v="1252"/>
    <n v="1380238969"/>
    <b v="1"/>
    <n v="141"/>
    <b v="1"/>
    <s v="music/rock"/>
    <n v="137.65714285714284"/>
    <n v="1318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x v="1253"/>
    <n v="1407178107"/>
    <b v="1"/>
    <n v="711"/>
    <b v="1"/>
    <s v="music/rock"/>
    <n v="303833.2"/>
    <n v="30373.32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x v="1254"/>
    <n v="1288968886"/>
    <b v="1"/>
    <n v="141"/>
    <b v="1"/>
    <s v="music/rock"/>
    <n v="198.85074626865671"/>
    <n v="662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x v="1255"/>
    <n v="1383337052"/>
    <b v="1"/>
    <n v="109"/>
    <b v="1"/>
    <s v="music/rock"/>
    <n v="202.36666666666667"/>
    <n v="3071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x v="1256"/>
    <n v="1326492231"/>
    <b v="1"/>
    <n v="361"/>
    <b v="1"/>
    <s v="music/rock"/>
    <n v="117.96376666666666"/>
    <n v="5389.129999999997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x v="1257"/>
    <n v="1297562590"/>
    <b v="1"/>
    <n v="176"/>
    <b v="1"/>
    <s v="music/rock"/>
    <n v="294.72727272727275"/>
    <n v="10710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x v="1258"/>
    <n v="1375368012"/>
    <b v="1"/>
    <n v="670"/>
    <b v="1"/>
    <s v="music/rock"/>
    <n v="213.14633333333336"/>
    <n v="13577.560000000001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x v="1259"/>
    <n v="1399504664"/>
    <b v="1"/>
    <n v="96"/>
    <b v="1"/>
    <s v="music/rock"/>
    <n v="104.24"/>
    <n v="106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x v="1260"/>
    <n v="1390853620"/>
    <b v="1"/>
    <n v="74"/>
    <b v="1"/>
    <s v="music/rock"/>
    <n v="113.66666666666667"/>
    <n v="451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x v="1261"/>
    <n v="1388391227"/>
    <b v="1"/>
    <n v="52"/>
    <b v="1"/>
    <s v="music/rock"/>
    <n v="101.25"/>
    <n v="25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x v="1262"/>
    <n v="1389982692"/>
    <b v="1"/>
    <n v="105"/>
    <b v="1"/>
    <s v="music/rock"/>
    <n v="125.41538461538462"/>
    <n v="1652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x v="1263"/>
    <n v="1393034470"/>
    <b v="1"/>
    <n v="41"/>
    <b v="1"/>
    <s v="music/rock"/>
    <n v="119"/>
    <n v="285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x v="1264"/>
    <n v="1380556483"/>
    <b v="1"/>
    <n v="34"/>
    <b v="1"/>
    <s v="music/rock"/>
    <n v="166.46153846153845"/>
    <n v="432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x v="1265"/>
    <n v="1287071015"/>
    <b v="1"/>
    <n v="66"/>
    <b v="1"/>
    <s v="music/rock"/>
    <n v="119.14771428571429"/>
    <n v="670.17000000000007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x v="0"/>
    <x v="1266"/>
    <n v="1386882145"/>
    <b v="1"/>
    <n v="50"/>
    <b v="1"/>
    <s v="music/rock"/>
    <n v="100.47368421052632"/>
    <n v="45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x v="1267"/>
    <n v="1372082558"/>
    <b v="1"/>
    <n v="159"/>
    <b v="1"/>
    <s v="music/rock"/>
    <n v="101.8"/>
    <n v="396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x v="1268"/>
    <n v="1377116247"/>
    <b v="1"/>
    <n v="182"/>
    <b v="1"/>
    <s v="music/rock"/>
    <n v="116.66666666666667"/>
    <n v="2000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x v="1269"/>
    <n v="1458157512"/>
    <b v="1"/>
    <n v="206"/>
    <b v="1"/>
    <s v="music/rock"/>
    <n v="108.64893617021276"/>
    <n v="1626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x v="1270"/>
    <n v="1327523642"/>
    <b v="1"/>
    <n v="169"/>
    <b v="1"/>
    <s v="music/rock"/>
    <n v="114.72"/>
    <n v="1472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x v="1271"/>
    <n v="1381767859"/>
    <b v="1"/>
    <n v="31"/>
    <b v="1"/>
    <s v="music/rock"/>
    <n v="101.8"/>
    <n v="13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x v="1272"/>
    <n v="1270576379"/>
    <b v="1"/>
    <n v="28"/>
    <b v="1"/>
    <s v="music/rock"/>
    <n v="106"/>
    <n v="300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x v="1273"/>
    <n v="1406914291"/>
    <b v="1"/>
    <n v="54"/>
    <b v="1"/>
    <s v="music/rock"/>
    <n v="103.49999999999999"/>
    <n v="140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x v="1274"/>
    <n v="1343320425"/>
    <b v="1"/>
    <n v="467"/>
    <b v="1"/>
    <s v="music/rock"/>
    <n v="154.97535999999999"/>
    <n v="13743.839999999997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x v="1275"/>
    <n v="1372884587"/>
    <b v="1"/>
    <n v="389"/>
    <b v="1"/>
    <s v="music/rock"/>
    <n v="162.14066666666668"/>
    <n v="9321.0999999999985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x v="0"/>
    <x v="1276"/>
    <n v="1247504047"/>
    <b v="1"/>
    <n v="68"/>
    <b v="1"/>
    <s v="music/rock"/>
    <n v="104.42100000000001"/>
    <n v="132.63000000000011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x v="1277"/>
    <n v="1343741347"/>
    <b v="1"/>
    <n v="413"/>
    <b v="1"/>
    <s v="music/rock"/>
    <n v="106.12433333333333"/>
    <n v="918.64999999999964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x v="1278"/>
    <n v="1401196766"/>
    <b v="1"/>
    <n v="190"/>
    <b v="1"/>
    <s v="music/rock"/>
    <n v="154.93846153846152"/>
    <n v="3571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x v="1279"/>
    <n v="1392171770"/>
    <b v="1"/>
    <n v="189"/>
    <b v="1"/>
    <s v="music/rock"/>
    <n v="110.77157238734421"/>
    <n v="1348.17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x v="1280"/>
    <n v="1291227054"/>
    <b v="1"/>
    <n v="130"/>
    <b v="1"/>
    <s v="music/rock"/>
    <n v="110.91186666666665"/>
    <n v="1636.7799999999988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x v="1281"/>
    <n v="1373305836"/>
    <b v="1"/>
    <n v="74"/>
    <b v="1"/>
    <s v="music/rock"/>
    <n v="110.71428571428572"/>
    <n v="750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x v="1282"/>
    <n v="1383909855"/>
    <b v="1"/>
    <n v="274"/>
    <b v="1"/>
    <s v="music/rock"/>
    <n v="123.61333333333333"/>
    <n v="3542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x v="1283"/>
    <n v="1360948389"/>
    <b v="1"/>
    <n v="22"/>
    <b v="1"/>
    <s v="music/rock"/>
    <n v="211.05"/>
    <n v="1110.5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x v="1284"/>
    <n v="1481175482"/>
    <b v="0"/>
    <n v="31"/>
    <b v="1"/>
    <s v="theater/plays"/>
    <n v="101"/>
    <n v="20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x v="1285"/>
    <n v="1433512775"/>
    <b v="0"/>
    <n v="63"/>
    <b v="1"/>
    <s v="theater/plays"/>
    <n v="101.64999999999999"/>
    <n v="33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x v="1286"/>
    <n v="1423041227"/>
    <b v="0"/>
    <n v="20"/>
    <b v="1"/>
    <s v="theater/plays"/>
    <n v="108.33333333333333"/>
    <n v="1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x v="1287"/>
    <n v="1428936856"/>
    <b v="0"/>
    <n v="25"/>
    <b v="1"/>
    <s v="theater/plays"/>
    <n v="242"/>
    <n v="355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x v="1288"/>
    <n v="1468122163"/>
    <b v="0"/>
    <n v="61"/>
    <b v="1"/>
    <s v="theater/plays"/>
    <n v="100.44999999999999"/>
    <n v="18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x v="0"/>
    <x v="1289"/>
    <n v="1480907645"/>
    <b v="0"/>
    <n v="52"/>
    <b v="1"/>
    <s v="theater/plays"/>
    <n v="125.06666666666666"/>
    <n v="376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x v="0"/>
    <x v="1290"/>
    <n v="1427121931"/>
    <b v="0"/>
    <n v="86"/>
    <b v="1"/>
    <s v="theater/plays"/>
    <n v="108.57142857142857"/>
    <n v="300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x v="1291"/>
    <n v="1425224391"/>
    <b v="0"/>
    <n v="42"/>
    <b v="1"/>
    <s v="theater/plays"/>
    <n v="145.70000000000002"/>
    <n v="1371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x v="1292"/>
    <n v="1441822828"/>
    <b v="0"/>
    <n v="52"/>
    <b v="1"/>
    <s v="theater/plays"/>
    <n v="110.00000000000001"/>
    <n v="170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x v="1293"/>
    <n v="1444927771"/>
    <b v="0"/>
    <n v="120"/>
    <b v="1"/>
    <s v="theater/plays"/>
    <n v="102.23333333333333"/>
    <n v="335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x v="1294"/>
    <n v="1443696797"/>
    <b v="0"/>
    <n v="22"/>
    <b v="1"/>
    <s v="theater/plays"/>
    <n v="122"/>
    <n v="110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x v="1295"/>
    <n v="1435585497"/>
    <b v="0"/>
    <n v="64"/>
    <b v="1"/>
    <s v="theater/plays"/>
    <n v="101.96000000000001"/>
    <n v="49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x v="1296"/>
    <n v="1456189973"/>
    <b v="0"/>
    <n v="23"/>
    <b v="1"/>
    <s v="theater/plays"/>
    <n v="141.1764705882353"/>
    <n v="350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x v="1297"/>
    <n v="1459533358"/>
    <b v="0"/>
    <n v="238"/>
    <b v="1"/>
    <s v="theater/plays"/>
    <n v="109.52500000000001"/>
    <n v="1905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x v="1298"/>
    <n v="1459268432"/>
    <b v="0"/>
    <n v="33"/>
    <b v="1"/>
    <s v="theater/plays"/>
    <n v="104.65"/>
    <n v="93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x v="1299"/>
    <n v="1434310359"/>
    <b v="0"/>
    <n v="32"/>
    <b v="1"/>
    <s v="theater/plays"/>
    <n v="124"/>
    <n v="840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x v="1300"/>
    <n v="1461427938"/>
    <b v="0"/>
    <n v="24"/>
    <b v="1"/>
    <s v="theater/plays"/>
    <n v="135"/>
    <n v="1050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x v="1301"/>
    <n v="1436551178"/>
    <b v="0"/>
    <n v="29"/>
    <b v="1"/>
    <s v="theater/plays"/>
    <n v="102.75000000000001"/>
    <n v="55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x v="1302"/>
    <n v="1477963411"/>
    <b v="0"/>
    <n v="50"/>
    <b v="1"/>
    <s v="theater/plays"/>
    <n v="100"/>
    <n v="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x v="1"/>
    <x v="1303"/>
    <n v="1468578920"/>
    <b v="0"/>
    <n v="108"/>
    <b v="1"/>
    <s v="theater/plays"/>
    <n v="130.26085714285716"/>
    <n v="1059.130000000000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x v="1304"/>
    <n v="1484196005"/>
    <b v="0"/>
    <n v="104"/>
    <b v="0"/>
    <s v="technology/wearables"/>
    <n v="39.627499999999998"/>
    <n v="-24149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x v="1305"/>
    <n v="1466611108"/>
    <b v="0"/>
    <n v="86"/>
    <b v="0"/>
    <s v="technology/wearables"/>
    <n v="25.976666666666663"/>
    <n v="-22207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x v="1306"/>
    <n v="1415098734"/>
    <b v="0"/>
    <n v="356"/>
    <b v="0"/>
    <s v="technology/wearables"/>
    <n v="65.24636363636364"/>
    <n v="-38229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1"/>
    <s v="US"/>
    <x v="0"/>
    <x v="1307"/>
    <n v="1453118679"/>
    <b v="0"/>
    <n v="45"/>
    <b v="0"/>
    <s v="technology/wearables"/>
    <n v="11.514000000000001"/>
    <n v="-44243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1"/>
    <s v="US"/>
    <x v="0"/>
    <x v="1308"/>
    <n v="1472481812"/>
    <b v="0"/>
    <n v="38"/>
    <b v="0"/>
    <s v="technology/wearables"/>
    <n v="11.360000000000001"/>
    <n v="-88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x v="1309"/>
    <n v="1441919468"/>
    <b v="0"/>
    <n v="35"/>
    <b v="0"/>
    <s v="technology/wearables"/>
    <n v="111.99130434782609"/>
    <n v="137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1"/>
    <s v="US"/>
    <x v="0"/>
    <x v="1310"/>
    <n v="1467734450"/>
    <b v="0"/>
    <n v="24"/>
    <b v="0"/>
    <s v="technology/wearables"/>
    <n v="15.5"/>
    <n v="-16900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x v="1311"/>
    <n v="1477509319"/>
    <b v="0"/>
    <n v="100"/>
    <b v="0"/>
    <s v="technology/wearables"/>
    <n v="32.027999999999999"/>
    <n v="-169930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x v="1312"/>
    <n v="1426783922"/>
    <b v="0"/>
    <n v="1"/>
    <b v="0"/>
    <s v="technology/wearables"/>
    <n v="0.60869565217391308"/>
    <n v="-4572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x v="1313"/>
    <n v="1454432514"/>
    <b v="0"/>
    <n v="122"/>
    <b v="0"/>
    <s v="technology/wearables"/>
    <n v="31.114999999999998"/>
    <n v="-27554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x v="1314"/>
    <n v="1471881860"/>
    <b v="0"/>
    <n v="11"/>
    <b v="0"/>
    <s v="technology/wearables"/>
    <n v="1.1266666666666667"/>
    <n v="-177972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x v="1315"/>
    <n v="1443700648"/>
    <b v="0"/>
    <n v="248"/>
    <b v="0"/>
    <s v="technology/wearables"/>
    <n v="40.404000000000003"/>
    <n v="-59596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x v="1316"/>
    <n v="1453676709"/>
    <b v="0"/>
    <n v="1"/>
    <b v="0"/>
    <s v="technology/wearables"/>
    <n v="1.3333333333333333E-3"/>
    <n v="-74999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x v="1317"/>
    <n v="1464586746"/>
    <b v="0"/>
    <n v="19"/>
    <b v="0"/>
    <s v="technology/wearables"/>
    <n v="5.7334999999999994"/>
    <n v="-188533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x v="1318"/>
    <n v="1418346172"/>
    <b v="0"/>
    <n v="135"/>
    <b v="0"/>
    <s v="technology/wearables"/>
    <n v="15.324999999999999"/>
    <n v="-33870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x v="1319"/>
    <n v="1403810965"/>
    <b v="0"/>
    <n v="9"/>
    <b v="0"/>
    <s v="technology/wearables"/>
    <n v="15.103448275862069"/>
    <n v="-4924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x v="1320"/>
    <n v="1480610046"/>
    <b v="0"/>
    <n v="3"/>
    <b v="0"/>
    <s v="technology/wearables"/>
    <n v="0.503"/>
    <n v="-99497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x v="1321"/>
    <n v="1479923937"/>
    <b v="0"/>
    <n v="7"/>
    <b v="0"/>
    <s v="technology/wearables"/>
    <n v="1.3028138528138529"/>
    <n v="-455981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x v="1322"/>
    <n v="1429631125"/>
    <b v="0"/>
    <n v="4"/>
    <b v="0"/>
    <s v="technology/wearables"/>
    <n v="0.30285714285714288"/>
    <n v="-34894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x v="1323"/>
    <n v="1458665146"/>
    <b v="0"/>
    <n v="44"/>
    <b v="0"/>
    <s v="technology/wearables"/>
    <n v="8.8800000000000008"/>
    <n v="-13668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x v="1324"/>
    <n v="1473779552"/>
    <b v="0"/>
    <n v="90"/>
    <b v="0"/>
    <s v="technology/wearables"/>
    <n v="9.84"/>
    <n v="-45080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x v="1325"/>
    <n v="1480471435"/>
    <b v="0"/>
    <n v="8"/>
    <b v="0"/>
    <s v="technology/wearables"/>
    <n v="2.4299999999999997"/>
    <n v="-19514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x v="1326"/>
    <n v="1417460428"/>
    <b v="0"/>
    <n v="11"/>
    <b v="0"/>
    <s v="technology/wearables"/>
    <n v="1.1299999999999999"/>
    <n v="-98870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x v="1327"/>
    <n v="1430324235"/>
    <b v="0"/>
    <n v="41"/>
    <b v="0"/>
    <s v="technology/wearables"/>
    <n v="3.5520833333333335"/>
    <n v="-46295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x v="1328"/>
    <n v="1472570734"/>
    <b v="0"/>
    <n v="15"/>
    <b v="0"/>
    <s v="technology/wearables"/>
    <n v="2.3306666666666667"/>
    <n v="-73252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x v="1329"/>
    <n v="1414041545"/>
    <b v="0"/>
    <n v="9"/>
    <b v="0"/>
    <s v="technology/wearables"/>
    <n v="0.81600000000000006"/>
    <n v="-49592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x v="1330"/>
    <n v="1464763109"/>
    <b v="0"/>
    <n v="50"/>
    <b v="0"/>
    <s v="technology/wearables"/>
    <n v="22.494285714285713"/>
    <n v="-27127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x v="1331"/>
    <n v="1468843554"/>
    <b v="0"/>
    <n v="34"/>
    <b v="0"/>
    <s v="technology/wearables"/>
    <n v="1.3668"/>
    <n v="-246583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x v="1332"/>
    <n v="1482888408"/>
    <b v="0"/>
    <n v="0"/>
    <b v="0"/>
    <s v="technology/wearables"/>
    <n v="0"/>
    <n v="-10115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x v="1333"/>
    <n v="1402886025"/>
    <b v="0"/>
    <n v="0"/>
    <b v="0"/>
    <s v="technology/wearables"/>
    <n v="0"/>
    <n v="-2500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x v="1334"/>
    <n v="1455129287"/>
    <b v="0"/>
    <n v="276"/>
    <b v="0"/>
    <s v="technology/wearables"/>
    <n v="10.754135338345865"/>
    <n v="-118697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x v="1335"/>
    <n v="1446762502"/>
    <b v="0"/>
    <n v="16"/>
    <b v="0"/>
    <s v="technology/wearables"/>
    <n v="19.759999999999998"/>
    <n v="-20060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x v="1336"/>
    <n v="1415825028"/>
    <b v="0"/>
    <n v="224"/>
    <b v="0"/>
    <s v="technology/wearables"/>
    <n v="84.946999999999989"/>
    <n v="-15053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x v="1337"/>
    <n v="1485957079"/>
    <b v="0"/>
    <n v="140"/>
    <b v="0"/>
    <s v="technology/wearables"/>
    <n v="49.381999999999998"/>
    <n v="-25309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x v="1338"/>
    <n v="1435951033"/>
    <b v="0"/>
    <n v="15"/>
    <b v="0"/>
    <s v="technology/wearables"/>
    <n v="3.3033333333333332"/>
    <n v="-29009"/>
    <x v="2"/>
    <s v="wearables"/>
    <x v="1338"/>
    <d v="2015-07-03T14:17:13"/>
  </r>
  <r>
    <n v="1339"/>
    <s v="Linkoo (Canceled)"/>
    <s v="World's Smallest customizable Phone &amp; GPS Watch for kids !"/>
    <n v="50000"/>
    <n v="3317"/>
    <x v="1"/>
    <s v="US"/>
    <x v="0"/>
    <x v="1339"/>
    <n v="1414164715"/>
    <b v="0"/>
    <n v="37"/>
    <b v="0"/>
    <s v="technology/wearables"/>
    <n v="6.6339999999999995"/>
    <n v="-46683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x v="1340"/>
    <n v="1405520253"/>
    <b v="0"/>
    <n v="0"/>
    <b v="0"/>
    <s v="technology/wearables"/>
    <n v="0"/>
    <n v="-1680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x v="1341"/>
    <n v="1472569117"/>
    <b v="0"/>
    <n v="46"/>
    <b v="0"/>
    <s v="technology/wearables"/>
    <n v="70.36"/>
    <n v="-7410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x v="1342"/>
    <n v="1434569739"/>
    <b v="0"/>
    <n v="1"/>
    <b v="0"/>
    <s v="technology/wearables"/>
    <n v="0.2"/>
    <n v="-499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x v="1343"/>
    <n v="1466512683"/>
    <b v="0"/>
    <n v="323"/>
    <b v="0"/>
    <s v="technology/wearables"/>
    <n v="102.298"/>
    <n v="114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x v="1344"/>
    <n v="1464807439"/>
    <b v="0"/>
    <n v="139"/>
    <b v="1"/>
    <s v="publishing/nonfiction"/>
    <n v="377.73333333333335"/>
    <n v="4166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x v="1345"/>
    <n v="1402342359"/>
    <b v="0"/>
    <n v="7"/>
    <b v="1"/>
    <s v="publishing/nonfiction"/>
    <n v="125"/>
    <n v="75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x v="1346"/>
    <n v="1369705751"/>
    <b v="0"/>
    <n v="149"/>
    <b v="1"/>
    <s v="publishing/nonfiction"/>
    <n v="147.32653061224491"/>
    <n v="2319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x v="1347"/>
    <n v="1423149525"/>
    <b v="0"/>
    <n v="31"/>
    <b v="1"/>
    <s v="publishing/nonfiction"/>
    <n v="102.2"/>
    <n v="55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x v="1348"/>
    <n v="1416485333"/>
    <b v="0"/>
    <n v="26"/>
    <b v="1"/>
    <s v="publishing/nonfiction"/>
    <n v="101.8723404255319"/>
    <n v="110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x v="1349"/>
    <n v="1447055935"/>
    <b v="0"/>
    <n v="172"/>
    <b v="1"/>
    <s v="publishing/nonfiction"/>
    <n v="204.2"/>
    <n v="5210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x v="1350"/>
    <n v="1448497134"/>
    <b v="0"/>
    <n v="78"/>
    <b v="1"/>
    <s v="publishing/nonfiction"/>
    <n v="104.05"/>
    <n v="202.5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x v="1351"/>
    <n v="1452707144"/>
    <b v="0"/>
    <n v="120"/>
    <b v="1"/>
    <s v="publishing/nonfiction"/>
    <n v="101.265"/>
    <n v="253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x v="1352"/>
    <n v="1436968366"/>
    <b v="0"/>
    <n v="227"/>
    <b v="1"/>
    <s v="publishing/nonfiction"/>
    <n v="136.13999999999999"/>
    <n v="3614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x v="1353"/>
    <n v="1359946188"/>
    <b v="0"/>
    <n v="42"/>
    <b v="1"/>
    <s v="publishing/nonfiction"/>
    <n v="133.6"/>
    <n v="336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x v="1354"/>
    <n v="1463080979"/>
    <b v="0"/>
    <n v="64"/>
    <b v="1"/>
    <s v="publishing/nonfiction"/>
    <n v="130.25"/>
    <n v="363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x v="1355"/>
    <n v="1351663605"/>
    <b v="0"/>
    <n v="121"/>
    <b v="1"/>
    <s v="publishing/nonfiction"/>
    <n v="122.67999999999999"/>
    <n v="567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x v="1356"/>
    <n v="1370393760"/>
    <b v="0"/>
    <n v="87"/>
    <b v="1"/>
    <s v="publishing/nonfiction"/>
    <n v="182.81058823529412"/>
    <n v="2815.5600000000004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x v="1357"/>
    <n v="1359587137"/>
    <b v="0"/>
    <n v="65"/>
    <b v="1"/>
    <s v="publishing/nonfiction"/>
    <n v="125.29999999999998"/>
    <n v="506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x v="1358"/>
    <n v="1306417323"/>
    <b v="0"/>
    <n v="49"/>
    <b v="1"/>
    <s v="publishing/nonfiction"/>
    <n v="111.66666666666667"/>
    <n v="350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x v="1359"/>
    <n v="1304623990"/>
    <b v="0"/>
    <n v="19"/>
    <b v="1"/>
    <s v="publishing/nonfiction"/>
    <n v="115.75757575757575"/>
    <n v="104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x v="0"/>
    <x v="1360"/>
    <n v="1341524220"/>
    <b v="0"/>
    <n v="81"/>
    <b v="1"/>
    <s v="publishing/nonfiction"/>
    <n v="173.2"/>
    <n v="1098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x v="1361"/>
    <n v="1400778772"/>
    <b v="0"/>
    <n v="264"/>
    <b v="1"/>
    <s v="publishing/nonfiction"/>
    <n v="125.98333333333333"/>
    <n v="1559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x v="1362"/>
    <n v="1373408731"/>
    <b v="0"/>
    <n v="25"/>
    <b v="1"/>
    <s v="publishing/nonfiction"/>
    <n v="109.1"/>
    <n v="91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x v="1363"/>
    <n v="1453925727"/>
    <b v="0"/>
    <n v="5"/>
    <b v="1"/>
    <s v="publishing/nonfiction"/>
    <n v="100"/>
    <n v="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x v="1364"/>
    <n v="1415464906"/>
    <b v="0"/>
    <n v="144"/>
    <b v="1"/>
    <s v="music/rock"/>
    <n v="118.64285714285714"/>
    <n v="7830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x v="1365"/>
    <n v="1423935352"/>
    <b v="0"/>
    <n v="92"/>
    <b v="1"/>
    <s v="music/rock"/>
    <n v="100.26666666666667"/>
    <n v="20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x v="0"/>
    <x v="1366"/>
    <n v="1413158063"/>
    <b v="0"/>
    <n v="147"/>
    <b v="1"/>
    <s v="music/rock"/>
    <n v="126.48920000000001"/>
    <n v="1986.6900000000005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x v="1367"/>
    <n v="1444867450"/>
    <b v="0"/>
    <n v="90"/>
    <b v="1"/>
    <s v="music/rock"/>
    <n v="114.26"/>
    <n v="713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x v="1368"/>
    <n v="1432269294"/>
    <b v="0"/>
    <n v="87"/>
    <b v="1"/>
    <s v="music/rock"/>
    <n v="110.7"/>
    <n v="535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x v="1369"/>
    <n v="1394633746"/>
    <b v="0"/>
    <n v="406"/>
    <b v="1"/>
    <s v="music/rock"/>
    <n v="105.34805315203954"/>
    <n v="1730.6299999999974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x v="1370"/>
    <n v="1380585890"/>
    <b v="0"/>
    <n v="20"/>
    <b v="1"/>
    <s v="music/rock"/>
    <n v="103.66666666666666"/>
    <n v="5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x v="1371"/>
    <n v="1428430342"/>
    <b v="0"/>
    <n v="70"/>
    <b v="1"/>
    <s v="music/rock"/>
    <n v="107.08672667523933"/>
    <n v="496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x v="0"/>
    <x v="1372"/>
    <n v="1339523132"/>
    <b v="0"/>
    <n v="16"/>
    <b v="1"/>
    <s v="music/rock"/>
    <n v="124"/>
    <n v="120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x v="0"/>
    <x v="1373"/>
    <n v="1480546233"/>
    <b v="0"/>
    <n v="52"/>
    <b v="1"/>
    <s v="music/rock"/>
    <n v="105.01"/>
    <n v="501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x v="1374"/>
    <n v="1456285988"/>
    <b v="0"/>
    <n v="66"/>
    <b v="1"/>
    <s v="music/rock"/>
    <n v="189.46666666666667"/>
    <n v="134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x v="1375"/>
    <n v="1481852119"/>
    <b v="0"/>
    <n v="109"/>
    <b v="1"/>
    <s v="music/rock"/>
    <n v="171.32499999999999"/>
    <n v="2853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x v="1"/>
    <x v="1376"/>
    <n v="1478189006"/>
    <b v="0"/>
    <n v="168"/>
    <b v="1"/>
    <s v="music/rock"/>
    <n v="252.48648648648651"/>
    <n v="5642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x v="1377"/>
    <n v="1484198170"/>
    <b v="0"/>
    <n v="31"/>
    <b v="1"/>
    <s v="music/rock"/>
    <n v="116.15384615384616"/>
    <n v="210"/>
    <x v="4"/>
    <s v="rock"/>
    <x v="1377"/>
    <d v="2017-01-12T00:16:10"/>
  </r>
  <r>
    <n v="1378"/>
    <s v="SIX BY SEVEN"/>
    <s v="A psychedelic post rock masterpiece!"/>
    <n v="2000"/>
    <n v="4067"/>
    <x v="0"/>
    <s v="GB"/>
    <x v="1"/>
    <x v="1378"/>
    <n v="1468779210"/>
    <b v="0"/>
    <n v="133"/>
    <b v="1"/>
    <s v="music/rock"/>
    <n v="203.35000000000002"/>
    <n v="2067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x v="0"/>
    <x v="1379"/>
    <n v="1430912876"/>
    <b v="0"/>
    <n v="151"/>
    <b v="1"/>
    <s v="music/rock"/>
    <n v="111.60000000000001"/>
    <n v="1160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x v="0"/>
    <x v="1380"/>
    <n v="1431886706"/>
    <b v="0"/>
    <n v="5"/>
    <b v="1"/>
    <s v="music/rock"/>
    <n v="424"/>
    <n v="81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x v="1381"/>
    <n v="1480396125"/>
    <b v="0"/>
    <n v="73"/>
    <b v="1"/>
    <s v="music/rock"/>
    <n v="107.1"/>
    <n v="355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x v="1382"/>
    <n v="1365275536"/>
    <b v="0"/>
    <n v="148"/>
    <b v="1"/>
    <s v="music/rock"/>
    <n v="104.3625"/>
    <n v="349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x v="1383"/>
    <n v="1480729678"/>
    <b v="0"/>
    <n v="93"/>
    <b v="1"/>
    <s v="music/rock"/>
    <n v="212.40909090909091"/>
    <n v="2473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x v="1384"/>
    <n v="1433525922"/>
    <b v="0"/>
    <n v="63"/>
    <b v="1"/>
    <s v="music/rock"/>
    <n v="124.08571428571429"/>
    <n v="843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x v="1385"/>
    <n v="1457109121"/>
    <b v="0"/>
    <n v="134"/>
    <b v="1"/>
    <s v="music/rock"/>
    <n v="110.406125"/>
    <n v="832.48999999999978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x v="0"/>
    <x v="1386"/>
    <n v="1435591889"/>
    <b v="0"/>
    <n v="14"/>
    <b v="1"/>
    <s v="music/rock"/>
    <n v="218.75"/>
    <n v="47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x v="1387"/>
    <n v="1430604395"/>
    <b v="0"/>
    <n v="78"/>
    <b v="1"/>
    <s v="music/rock"/>
    <n v="136.625"/>
    <n v="1465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x v="1388"/>
    <n v="1474469117"/>
    <b v="0"/>
    <n v="112"/>
    <b v="1"/>
    <s v="music/rock"/>
    <n v="134.8074"/>
    <n v="1740.37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x v="1"/>
    <x v="1389"/>
    <n v="1468495957"/>
    <b v="0"/>
    <n v="34"/>
    <b v="1"/>
    <s v="music/rock"/>
    <n v="145.4"/>
    <n v="227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x v="1390"/>
    <n v="1427224606"/>
    <b v="0"/>
    <n v="19"/>
    <b v="1"/>
    <s v="music/rock"/>
    <n v="109.10714285714285"/>
    <n v="255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x v="0"/>
    <x v="1391"/>
    <n v="1436369818"/>
    <b v="0"/>
    <n v="13"/>
    <b v="1"/>
    <s v="music/rock"/>
    <n v="110.2"/>
    <n v="51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x v="0"/>
    <x v="1392"/>
    <n v="1454298186"/>
    <b v="0"/>
    <n v="104"/>
    <b v="1"/>
    <s v="music/rock"/>
    <n v="113.64000000000001"/>
    <n v="341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x v="0"/>
    <x v="1393"/>
    <n v="1467476523"/>
    <b v="0"/>
    <n v="52"/>
    <b v="1"/>
    <s v="music/rock"/>
    <n v="102.35000000000001"/>
    <n v="235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x v="1394"/>
    <n v="1484623726"/>
    <b v="0"/>
    <n v="17"/>
    <b v="1"/>
    <s v="music/rock"/>
    <n v="122.13333333333334"/>
    <n v="166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x v="0"/>
    <x v="1395"/>
    <n v="1481838481"/>
    <b v="0"/>
    <n v="82"/>
    <b v="1"/>
    <s v="music/rock"/>
    <n v="111.88571428571427"/>
    <n v="416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x v="1396"/>
    <n v="1421279882"/>
    <b v="0"/>
    <n v="73"/>
    <b v="1"/>
    <s v="music/rock"/>
    <n v="107.3"/>
    <n v="438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x v="1397"/>
    <n v="1475013710"/>
    <b v="0"/>
    <n v="158"/>
    <b v="1"/>
    <s v="music/rock"/>
    <n v="113.85000000000001"/>
    <n v="1385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x v="1398"/>
    <n v="1465160334"/>
    <b v="0"/>
    <n v="65"/>
    <b v="1"/>
    <s v="music/rock"/>
    <n v="109.68181818181819"/>
    <n v="426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x v="1399"/>
    <n v="1410048373"/>
    <b v="0"/>
    <n v="184"/>
    <b v="1"/>
    <s v="music/rock"/>
    <n v="126.14444444444443"/>
    <n v="2353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x v="1400"/>
    <n v="1462695073"/>
    <b v="0"/>
    <n v="34"/>
    <b v="1"/>
    <s v="music/rock"/>
    <n v="167.42857142857144"/>
    <n v="236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x v="1401"/>
    <n v="1367798074"/>
    <b v="0"/>
    <n v="240"/>
    <b v="1"/>
    <s v="music/rock"/>
    <n v="496.52000000000004"/>
    <n v="9913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x v="1402"/>
    <n v="1425259011"/>
    <b v="0"/>
    <n v="113"/>
    <b v="1"/>
    <s v="music/rock"/>
    <n v="109.16"/>
    <n v="229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x v="1403"/>
    <n v="1372210235"/>
    <b v="0"/>
    <n v="66"/>
    <b v="1"/>
    <s v="music/rock"/>
    <n v="102.57499999999999"/>
    <n v="103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x v="1404"/>
    <n v="1422447285"/>
    <b v="1"/>
    <n v="5"/>
    <b v="0"/>
    <s v="publishing/translations"/>
    <n v="1.6620689655172414"/>
    <n v="-14259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2"/>
    <s v="US"/>
    <x v="0"/>
    <x v="1405"/>
    <n v="1414599601"/>
    <b v="1"/>
    <n v="17"/>
    <b v="0"/>
    <s v="publishing/translations"/>
    <n v="0.42"/>
    <n v="-24895"/>
    <x v="3"/>
    <s v="translations"/>
    <x v="1405"/>
    <d v="2014-10-29T11:20:01"/>
  </r>
  <r>
    <n v="1406"/>
    <s v="Man Down! Translation project"/>
    <s v="The White coat and the battle dress uniform"/>
    <n v="12000"/>
    <n v="15"/>
    <x v="2"/>
    <s v="IT"/>
    <x v="3"/>
    <x v="1406"/>
    <n v="1445336607"/>
    <b v="0"/>
    <n v="3"/>
    <b v="0"/>
    <s v="publishing/translations"/>
    <n v="0.125"/>
    <n v="-1198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x v="1407"/>
    <n v="1405687978"/>
    <b v="0"/>
    <n v="2"/>
    <b v="0"/>
    <s v="publishing/translations"/>
    <n v="0.5"/>
    <n v="-298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x v="1408"/>
    <n v="1444856156"/>
    <b v="0"/>
    <n v="6"/>
    <b v="0"/>
    <s v="publishing/translations"/>
    <n v="7.1999999999999993"/>
    <n v="-928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x v="1409"/>
    <n v="1414897935"/>
    <b v="0"/>
    <n v="0"/>
    <b v="0"/>
    <s v="publishing/translations"/>
    <n v="0"/>
    <n v="-4000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x v="1410"/>
    <n v="1461051520"/>
    <b v="0"/>
    <n v="1"/>
    <b v="0"/>
    <s v="publishing/translations"/>
    <n v="1.6666666666666666E-2"/>
    <n v="-5999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x v="1411"/>
    <n v="1420766700"/>
    <b v="0"/>
    <n v="3"/>
    <b v="0"/>
    <s v="publishing/translations"/>
    <n v="0.23333333333333336"/>
    <n v="-2993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x v="1412"/>
    <n v="1415064699"/>
    <b v="0"/>
    <n v="13"/>
    <b v="0"/>
    <s v="publishing/translations"/>
    <n v="4.5714285714285712"/>
    <n v="-6680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x v="1413"/>
    <n v="1450780170"/>
    <b v="0"/>
    <n v="1"/>
    <b v="0"/>
    <s v="publishing/translations"/>
    <n v="5"/>
    <n v="-19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x v="1414"/>
    <n v="1480831467"/>
    <b v="0"/>
    <n v="1"/>
    <b v="0"/>
    <s v="publishing/translations"/>
    <n v="0.2"/>
    <n v="-499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x v="1415"/>
    <n v="1436285591"/>
    <b v="0"/>
    <n v="9"/>
    <b v="0"/>
    <s v="publishing/translations"/>
    <n v="18.181818181818183"/>
    <n v="-3600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x v="1416"/>
    <n v="1445552019"/>
    <b v="0"/>
    <n v="0"/>
    <b v="0"/>
    <s v="publishing/translations"/>
    <n v="0"/>
    <n v="-50000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x v="1417"/>
    <n v="1439696174"/>
    <b v="0"/>
    <n v="2"/>
    <b v="0"/>
    <s v="publishing/translations"/>
    <n v="1.2222222222222223"/>
    <n v="-444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x v="1418"/>
    <n v="1453805834"/>
    <b v="0"/>
    <n v="1"/>
    <b v="0"/>
    <s v="publishing/translations"/>
    <n v="0.2"/>
    <n v="-2994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x v="1419"/>
    <n v="1473418619"/>
    <b v="0"/>
    <n v="10"/>
    <b v="0"/>
    <s v="publishing/translations"/>
    <n v="7.0634920634920633"/>
    <n v="-585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2"/>
    <s v="US"/>
    <x v="0"/>
    <x v="1420"/>
    <n v="1464969686"/>
    <b v="0"/>
    <n v="3"/>
    <b v="0"/>
    <s v="publishing/translations"/>
    <n v="2.7272727272727271"/>
    <n v="-107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x v="1421"/>
    <n v="1420840709"/>
    <b v="0"/>
    <n v="2"/>
    <b v="0"/>
    <s v="publishing/translations"/>
    <n v="0.1"/>
    <n v="-1998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x v="1422"/>
    <n v="1471844704"/>
    <b v="0"/>
    <n v="2"/>
    <b v="0"/>
    <s v="publishing/translations"/>
    <n v="0.104"/>
    <n v="-24974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x v="1423"/>
    <n v="1449045531"/>
    <b v="0"/>
    <n v="1"/>
    <b v="0"/>
    <s v="publishing/translations"/>
    <n v="0.33333333333333337"/>
    <n v="-299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x v="1424"/>
    <n v="1478106802"/>
    <b v="0"/>
    <n v="14"/>
    <b v="0"/>
    <s v="publishing/translations"/>
    <n v="20.36"/>
    <n v="-5973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x v="1425"/>
    <n v="1427684959"/>
    <b v="0"/>
    <n v="0"/>
    <b v="0"/>
    <s v="publishing/translations"/>
    <n v="0"/>
    <n v="-13000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x v="1426"/>
    <n v="1435224120"/>
    <b v="0"/>
    <n v="0"/>
    <b v="0"/>
    <s v="publishing/translations"/>
    <n v="0"/>
    <n v="-1000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x v="1427"/>
    <n v="1471638385"/>
    <b v="0"/>
    <n v="4"/>
    <b v="0"/>
    <s v="publishing/translations"/>
    <n v="8.3800000000000008"/>
    <n v="-4581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x v="1428"/>
    <n v="1456996017"/>
    <b v="0"/>
    <n v="3"/>
    <b v="0"/>
    <s v="publishing/translations"/>
    <n v="4.5"/>
    <n v="-95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2"/>
    <s v="US"/>
    <x v="0"/>
    <x v="1429"/>
    <n v="1426037242"/>
    <b v="0"/>
    <n v="0"/>
    <b v="0"/>
    <s v="publishing/translations"/>
    <n v="0"/>
    <n v="-10000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x v="1430"/>
    <n v="1416339088"/>
    <b v="0"/>
    <n v="5"/>
    <b v="0"/>
    <s v="publishing/translations"/>
    <n v="8.06"/>
    <n v="-4597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x v="1431"/>
    <n v="1445922216"/>
    <b v="0"/>
    <n v="47"/>
    <b v="0"/>
    <s v="publishing/translations"/>
    <n v="31.94705882352941"/>
    <n v="-11569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x v="1432"/>
    <n v="1434825828"/>
    <b v="0"/>
    <n v="0"/>
    <b v="0"/>
    <s v="publishing/translations"/>
    <n v="0"/>
    <n v="-40000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x v="1433"/>
    <n v="1477839675"/>
    <b v="0"/>
    <n v="10"/>
    <b v="0"/>
    <s v="publishing/translations"/>
    <n v="6.708333333333333"/>
    <n v="-1119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x v="1434"/>
    <n v="1431973478"/>
    <b v="0"/>
    <n v="11"/>
    <b v="0"/>
    <s v="publishing/translations"/>
    <n v="9.9878048780487809"/>
    <n v="-73810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x v="1435"/>
    <n v="1441997020"/>
    <b v="0"/>
    <n v="2"/>
    <b v="0"/>
    <s v="publishing/translations"/>
    <n v="0.1"/>
    <n v="-1498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x v="1436"/>
    <n v="1453451057"/>
    <b v="0"/>
    <n v="2"/>
    <b v="0"/>
    <s v="publishing/translations"/>
    <n v="0.77"/>
    <n v="-9923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x v="1437"/>
    <n v="1402058739"/>
    <b v="0"/>
    <n v="22"/>
    <b v="0"/>
    <s v="publishing/translations"/>
    <n v="26.900000000000002"/>
    <n v="-2193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x v="1438"/>
    <n v="1459198499"/>
    <b v="0"/>
    <n v="8"/>
    <b v="0"/>
    <s v="publishing/translations"/>
    <n v="3"/>
    <n v="-19400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x v="1439"/>
    <n v="1423166101"/>
    <b v="0"/>
    <n v="6"/>
    <b v="0"/>
    <s v="publishing/translations"/>
    <n v="6.6055045871559637"/>
    <n v="-2545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x v="1440"/>
    <n v="1461693463"/>
    <b v="0"/>
    <n v="1"/>
    <b v="0"/>
    <s v="publishing/translations"/>
    <n v="7.6923076923076927E-3"/>
    <n v="-12999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x v="1441"/>
    <n v="1436811769"/>
    <b v="0"/>
    <n v="3"/>
    <b v="0"/>
    <s v="publishing/translations"/>
    <n v="1.1222222222222222"/>
    <n v="-177980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x v="1442"/>
    <n v="1461598158"/>
    <b v="0"/>
    <n v="0"/>
    <b v="0"/>
    <s v="publishing/translations"/>
    <n v="0"/>
    <n v="-1500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x v="1443"/>
    <n v="1480803209"/>
    <b v="0"/>
    <n v="0"/>
    <b v="0"/>
    <s v="publishing/translations"/>
    <n v="0"/>
    <n v="-13000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x v="1444"/>
    <n v="1436907462"/>
    <b v="0"/>
    <n v="0"/>
    <b v="0"/>
    <s v="publishing/translations"/>
    <n v="0"/>
    <n v="-4950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x v="1445"/>
    <n v="1431694855"/>
    <b v="0"/>
    <n v="0"/>
    <b v="0"/>
    <s v="publishing/translations"/>
    <n v="0"/>
    <n v="-130000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x v="1446"/>
    <n v="1459507478"/>
    <b v="0"/>
    <n v="0"/>
    <b v="0"/>
    <s v="publishing/translations"/>
    <n v="0"/>
    <n v="-900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2"/>
    <s v="US"/>
    <x v="0"/>
    <x v="1447"/>
    <n v="1465407134"/>
    <b v="0"/>
    <n v="3"/>
    <b v="0"/>
    <s v="publishing/translations"/>
    <n v="1.4999999999999999E-2"/>
    <n v="-4999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x v="1448"/>
    <n v="1429655318"/>
    <b v="0"/>
    <n v="0"/>
    <b v="0"/>
    <s v="publishing/translations"/>
    <n v="0"/>
    <n v="-200000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x v="1449"/>
    <n v="1427138905"/>
    <b v="0"/>
    <n v="0"/>
    <b v="0"/>
    <s v="publishing/translations"/>
    <n v="0"/>
    <n v="-8888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x v="1450"/>
    <n v="1453349197"/>
    <b v="0"/>
    <n v="1"/>
    <b v="0"/>
    <s v="publishing/translations"/>
    <n v="1E-3"/>
    <n v="-99999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x v="1451"/>
    <n v="1413759659"/>
    <b v="0"/>
    <n v="2"/>
    <b v="0"/>
    <s v="publishing/translations"/>
    <n v="1.0554089709762533E-2"/>
    <n v="-18948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x v="1452"/>
    <n v="1403974363"/>
    <b v="0"/>
    <n v="0"/>
    <b v="0"/>
    <s v="publishing/translations"/>
    <n v="0"/>
    <n v="-14000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x v="1453"/>
    <n v="1488386547"/>
    <b v="0"/>
    <n v="0"/>
    <b v="0"/>
    <s v="publishing/translations"/>
    <n v="0"/>
    <n v="-25000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x v="1454"/>
    <n v="1459716480"/>
    <b v="0"/>
    <n v="1"/>
    <b v="0"/>
    <s v="publishing/translations"/>
    <n v="0.85714285714285721"/>
    <n v="-173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x v="1455"/>
    <n v="1405181320"/>
    <b v="0"/>
    <n v="7"/>
    <b v="0"/>
    <s v="publishing/translations"/>
    <n v="10.5"/>
    <n v="-134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1"/>
    <s v="IT"/>
    <x v="3"/>
    <x v="1456"/>
    <n v="1480867365"/>
    <b v="0"/>
    <n v="3"/>
    <b v="0"/>
    <s v="publishing/translations"/>
    <n v="2.9000000000000004"/>
    <n v="-4855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1"/>
    <s v="US"/>
    <x v="0"/>
    <x v="1457"/>
    <n v="1444685444"/>
    <b v="0"/>
    <n v="0"/>
    <b v="0"/>
    <s v="publishing/translations"/>
    <n v="0"/>
    <n v="-6000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x v="1458"/>
    <n v="1405097760"/>
    <b v="0"/>
    <n v="0"/>
    <b v="0"/>
    <s v="publishing/translations"/>
    <n v="0"/>
    <n v="-5000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x v="1459"/>
    <n v="1446612896"/>
    <b v="0"/>
    <n v="0"/>
    <b v="0"/>
    <s v="publishing/translations"/>
    <n v="0"/>
    <n v="-37000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s v="US"/>
    <x v="0"/>
    <x v="1460"/>
    <n v="1412371898"/>
    <b v="0"/>
    <n v="0"/>
    <b v="0"/>
    <s v="publishing/translations"/>
    <n v="0"/>
    <n v="-25000000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x v="0"/>
    <x v="1461"/>
    <n v="1410967754"/>
    <b v="1"/>
    <n v="340"/>
    <b v="1"/>
    <s v="publishing/radio &amp; podcasts"/>
    <n v="101.24459999999999"/>
    <n v="186.69000000000051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x v="0"/>
    <x v="1462"/>
    <n v="1363017271"/>
    <b v="1"/>
    <n v="150"/>
    <b v="1"/>
    <s v="publishing/radio &amp; podcasts"/>
    <n v="108.5175"/>
    <n v="340.69999999999982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x v="1463"/>
    <n v="1361483538"/>
    <b v="1"/>
    <n v="25"/>
    <b v="1"/>
    <s v="publishing/radio &amp; podcasts"/>
    <n v="147.66666666666666"/>
    <n v="286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x v="0"/>
    <x v="1464"/>
    <n v="1358437958"/>
    <b v="1"/>
    <n v="234"/>
    <b v="1"/>
    <s v="publishing/radio &amp; podcasts"/>
    <n v="163.19999999999999"/>
    <n v="3160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x v="1465"/>
    <n v="1329759452"/>
    <b v="1"/>
    <n v="2602"/>
    <b v="1"/>
    <s v="publishing/radio &amp; podcasts"/>
    <n v="456.41449999999998"/>
    <n v="106924.35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x v="1466"/>
    <n v="1449029266"/>
    <b v="1"/>
    <n v="248"/>
    <b v="1"/>
    <s v="publishing/radio &amp; podcasts"/>
    <n v="107.87731249999999"/>
    <n v="1260.369999999999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x v="0"/>
    <x v="1467"/>
    <n v="1327518885"/>
    <b v="1"/>
    <n v="600"/>
    <b v="1"/>
    <s v="publishing/radio &amp; podcasts"/>
    <n v="115.08"/>
    <n v="603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x v="1468"/>
    <n v="1302654049"/>
    <b v="1"/>
    <n v="293"/>
    <b v="1"/>
    <s v="publishing/radio &amp; podcasts"/>
    <n v="102.36842105263158"/>
    <n v="225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x v="1469"/>
    <n v="1358346109"/>
    <b v="1"/>
    <n v="321"/>
    <b v="1"/>
    <s v="publishing/radio &amp; podcasts"/>
    <n v="108.42485875706214"/>
    <n v="3728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x v="1470"/>
    <n v="1354909863"/>
    <b v="1"/>
    <n v="81"/>
    <b v="1"/>
    <s v="publishing/radio &amp; podcasts"/>
    <n v="125.13333333333334"/>
    <n v="377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x v="1471"/>
    <n v="1426028334"/>
    <b v="1"/>
    <n v="343"/>
    <b v="1"/>
    <s v="publishing/radio &amp; podcasts"/>
    <n v="103.840625"/>
    <n v="1229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x v="1472"/>
    <n v="1379336503"/>
    <b v="1"/>
    <n v="336"/>
    <b v="1"/>
    <s v="publishing/radio &amp; podcasts"/>
    <n v="138.70400000000001"/>
    <n v="9676"/>
    <x v="3"/>
    <s v="radio &amp; podcasts"/>
    <x v="1472"/>
    <d v="2013-09-16T08:01:43"/>
  </r>
  <r>
    <n v="1473"/>
    <s v="ONE LOVES ONLY FORM"/>
    <s v="Public Radio Project"/>
    <n v="1500"/>
    <n v="1807.74"/>
    <x v="0"/>
    <s v="US"/>
    <x v="0"/>
    <x v="1473"/>
    <n v="1328052639"/>
    <b v="1"/>
    <n v="47"/>
    <b v="1"/>
    <s v="publishing/radio &amp; podcasts"/>
    <n v="120.51600000000001"/>
    <n v="307.74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x v="1474"/>
    <n v="1376501292"/>
    <b v="1"/>
    <n v="76"/>
    <b v="1"/>
    <s v="publishing/radio &amp; podcasts"/>
    <n v="112.26666666666667"/>
    <n v="368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x v="1475"/>
    <n v="1416244863"/>
    <b v="1"/>
    <n v="441"/>
    <b v="1"/>
    <s v="publishing/radio &amp; podcasts"/>
    <n v="188.66966666666667"/>
    <n v="13300.45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x v="0"/>
    <x v="1476"/>
    <n v="1313024422"/>
    <b v="1"/>
    <n v="916"/>
    <b v="1"/>
    <s v="publishing/radio &amp; podcasts"/>
    <n v="661.55466666666666"/>
    <n v="33693.279999999999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x v="1477"/>
    <n v="1319467604"/>
    <b v="1"/>
    <n v="369"/>
    <b v="1"/>
    <s v="publishing/radio &amp; podcasts"/>
    <n v="111.31"/>
    <n v="3393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x v="1478"/>
    <n v="1367355313"/>
    <b v="1"/>
    <n v="20242"/>
    <b v="1"/>
    <s v="publishing/radio &amp; podcasts"/>
    <n v="1181.6142199999999"/>
    <n v="540807.11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x v="1479"/>
    <n v="1398448389"/>
    <b v="1"/>
    <n v="71"/>
    <b v="1"/>
    <s v="publishing/radio &amp; podcasts"/>
    <n v="137.375"/>
    <n v="598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x v="1480"/>
    <n v="1373408699"/>
    <b v="1"/>
    <n v="635"/>
    <b v="1"/>
    <s v="publishing/radio &amp; podcasts"/>
    <n v="117.04040000000001"/>
    <n v="8520.1999999999971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x v="1481"/>
    <n v="1380838145"/>
    <b v="0"/>
    <n v="6"/>
    <b v="0"/>
    <s v="publishing/fiction"/>
    <n v="2.1"/>
    <n v="-489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x v="1482"/>
    <n v="1345062936"/>
    <b v="0"/>
    <n v="1"/>
    <b v="0"/>
    <s v="publishing/fiction"/>
    <n v="0.1"/>
    <n v="-499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x v="1483"/>
    <n v="1467002275"/>
    <b v="0"/>
    <n v="2"/>
    <b v="0"/>
    <s v="publishing/fiction"/>
    <n v="0.7142857142857143"/>
    <n v="-6950"/>
    <x v="3"/>
    <s v="fiction"/>
    <x v="1483"/>
    <d v="2016-06-26T23:37:55"/>
  </r>
  <r>
    <n v="1484"/>
    <s v="a book called filtered down thru the stars"/>
    <s v="The mussings of an old wizard"/>
    <n v="2000"/>
    <n v="0"/>
    <x v="2"/>
    <s v="US"/>
    <x v="0"/>
    <x v="1484"/>
    <n v="1337834963"/>
    <b v="0"/>
    <n v="0"/>
    <b v="0"/>
    <s v="publishing/fiction"/>
    <n v="0"/>
    <n v="-2000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x v="1485"/>
    <n v="1430939173"/>
    <b v="0"/>
    <n v="3"/>
    <b v="0"/>
    <s v="publishing/fiction"/>
    <n v="2.2388059701492535"/>
    <n v="-65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x v="1486"/>
    <n v="1422417761"/>
    <b v="0"/>
    <n v="3"/>
    <b v="0"/>
    <s v="publishing/fiction"/>
    <n v="0.24"/>
    <n v="-19952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x v="1487"/>
    <n v="1467583271"/>
    <b v="0"/>
    <n v="0"/>
    <b v="0"/>
    <s v="publishing/fiction"/>
    <n v="0"/>
    <n v="-10000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2"/>
    <s v="AU"/>
    <x v="2"/>
    <x v="1488"/>
    <n v="1386336660"/>
    <b v="0"/>
    <n v="6"/>
    <b v="0"/>
    <s v="publishing/fiction"/>
    <n v="2.4"/>
    <n v="-1464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x v="1489"/>
    <n v="1350398452"/>
    <b v="0"/>
    <n v="0"/>
    <b v="0"/>
    <s v="publishing/fiction"/>
    <n v="0"/>
    <n v="-5000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x v="1490"/>
    <n v="1378214874"/>
    <b v="0"/>
    <n v="19"/>
    <b v="0"/>
    <s v="publishing/fiction"/>
    <n v="30.862068965517242"/>
    <n v="-2005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x v="1491"/>
    <n v="1418922443"/>
    <b v="0"/>
    <n v="1"/>
    <b v="0"/>
    <s v="publishing/fiction"/>
    <n v="8.3333333333333321"/>
    <n v="-1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x v="1492"/>
    <n v="1305839646"/>
    <b v="0"/>
    <n v="2"/>
    <b v="0"/>
    <s v="publishing/fiction"/>
    <n v="0.75"/>
    <n v="-3970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2"/>
    <s v="US"/>
    <x v="0"/>
    <x v="1493"/>
    <n v="1368823675"/>
    <b v="0"/>
    <n v="0"/>
    <b v="0"/>
    <s v="publishing/fiction"/>
    <n v="0"/>
    <n v="-2400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x v="1494"/>
    <n v="1425489613"/>
    <b v="0"/>
    <n v="11"/>
    <b v="0"/>
    <s v="publishing/fiction"/>
    <n v="8.9"/>
    <n v="-4555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2"/>
    <s v="US"/>
    <x v="0"/>
    <x v="1495"/>
    <n v="1311879431"/>
    <b v="0"/>
    <n v="0"/>
    <b v="0"/>
    <s v="publishing/fiction"/>
    <n v="0"/>
    <n v="-2000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x v="1496"/>
    <n v="1405682659"/>
    <b v="0"/>
    <n v="0"/>
    <b v="0"/>
    <s v="publishing/fiction"/>
    <n v="0"/>
    <n v="-1500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x v="1497"/>
    <n v="1371655522"/>
    <b v="0"/>
    <n v="1"/>
    <b v="0"/>
    <s v="publishing/fiction"/>
    <n v="6.6666666666666671E-3"/>
    <n v="-14999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x v="1498"/>
    <n v="1405899378"/>
    <b v="0"/>
    <n v="3"/>
    <b v="0"/>
    <s v="publishing/fiction"/>
    <n v="1.9"/>
    <n v="-2943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x v="1499"/>
    <n v="1465171833"/>
    <b v="0"/>
    <n v="1"/>
    <b v="0"/>
    <s v="publishing/fiction"/>
    <n v="0.25"/>
    <n v="-199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x v="1500"/>
    <n v="1364852557"/>
    <b v="0"/>
    <n v="15"/>
    <b v="0"/>
    <s v="publishing/fiction"/>
    <n v="25.035714285714285"/>
    <n v="-2099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x v="5"/>
    <x v="1501"/>
    <n v="1433772023"/>
    <b v="1"/>
    <n v="885"/>
    <b v="1"/>
    <s v="photography/photobooks"/>
    <n v="166.33076923076925"/>
    <n v="34492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x v="1502"/>
    <n v="1456491680"/>
    <b v="1"/>
    <n v="329"/>
    <b v="1"/>
    <s v="photography/photobooks"/>
    <n v="101.44545454545455"/>
    <n v="318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x v="1503"/>
    <n v="1472026801"/>
    <b v="1"/>
    <n v="71"/>
    <b v="1"/>
    <s v="photography/photobooks"/>
    <n v="107.89146666666667"/>
    <n v="295.92999999999984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x v="1"/>
    <x v="1504"/>
    <n v="1399996024"/>
    <b v="1"/>
    <n v="269"/>
    <b v="1"/>
    <s v="photography/photobooks"/>
    <n v="277.93846153846158"/>
    <n v="11566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x v="1505"/>
    <n v="1455446303"/>
    <b v="1"/>
    <n v="345"/>
    <b v="1"/>
    <s v="photography/photobooks"/>
    <n v="103.58125"/>
    <n v="573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x v="1506"/>
    <n v="1403635904"/>
    <b v="1"/>
    <n v="43"/>
    <b v="1"/>
    <s v="photography/photobooks"/>
    <n v="111.4"/>
    <n v="171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x v="1507"/>
    <n v="1268822909"/>
    <b v="1"/>
    <n v="33"/>
    <b v="1"/>
    <s v="photography/photobooks"/>
    <n v="215"/>
    <n v="1380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x v="1508"/>
    <n v="1401201881"/>
    <b v="1"/>
    <n v="211"/>
    <b v="1"/>
    <s v="photography/photobooks"/>
    <n v="110.76216216216217"/>
    <n v="1991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x v="1509"/>
    <n v="1484570885"/>
    <b v="1"/>
    <n v="196"/>
    <b v="1"/>
    <s v="photography/photobooks"/>
    <n v="123.64125714285714"/>
    <n v="4137.2200000000012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x v="1510"/>
    <n v="1403169278"/>
    <b v="1"/>
    <n v="405"/>
    <b v="1"/>
    <s v="photography/photobooks"/>
    <n v="101.03500000000001"/>
    <n v="165.6000000000003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x v="1511"/>
    <n v="1445263204"/>
    <b v="1"/>
    <n v="206"/>
    <b v="1"/>
    <s v="photography/photobooks"/>
    <n v="111.79285714285714"/>
    <n v="1651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x v="1512"/>
    <n v="1483719939"/>
    <b v="1"/>
    <n v="335"/>
    <b v="1"/>
    <s v="photography/photobooks"/>
    <n v="558.7714285714286"/>
    <n v="16057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x v="1513"/>
    <n v="1402931866"/>
    <b v="1"/>
    <n v="215"/>
    <b v="1"/>
    <s v="photography/photobooks"/>
    <n v="150.01875000000001"/>
    <n v="4001.5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x v="1514"/>
    <n v="1439907640"/>
    <b v="1"/>
    <n v="176"/>
    <b v="1"/>
    <s v="photography/photobooks"/>
    <n v="106.476"/>
    <n v="16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x v="1515"/>
    <n v="1455516297"/>
    <b v="1"/>
    <n v="555"/>
    <b v="1"/>
    <s v="photography/photobooks"/>
    <n v="157.18899999999999"/>
    <n v="171567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x v="1516"/>
    <n v="1473160292"/>
    <b v="1"/>
    <n v="116"/>
    <b v="1"/>
    <s v="photography/photobooks"/>
    <n v="108.65882352941176"/>
    <n v="1472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x v="1517"/>
    <n v="1415194553"/>
    <b v="1"/>
    <n v="615"/>
    <b v="1"/>
    <s v="photography/photobooks"/>
    <n v="161.97999999999999"/>
    <n v="9297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x v="0"/>
    <x v="1518"/>
    <n v="1398973252"/>
    <b v="1"/>
    <n v="236"/>
    <b v="1"/>
    <s v="photography/photobooks"/>
    <n v="205.36666666666665"/>
    <n v="1580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x v="1519"/>
    <n v="1400867283"/>
    <b v="1"/>
    <n v="145"/>
    <b v="1"/>
    <s v="photography/photobooks"/>
    <n v="103.36388888888889"/>
    <n v="302.75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x v="0"/>
    <x v="1520"/>
    <n v="1415824513"/>
    <b v="1"/>
    <n v="167"/>
    <b v="1"/>
    <s v="photography/photobooks"/>
    <n v="103.47222222222223"/>
    <n v="625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x v="1521"/>
    <n v="1462248091"/>
    <b v="1"/>
    <n v="235"/>
    <b v="1"/>
    <s v="photography/photobooks"/>
    <n v="106.81333333333333"/>
    <n v="2555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x v="1522"/>
    <n v="1410983739"/>
    <b v="1"/>
    <n v="452"/>
    <b v="1"/>
    <s v="photography/photobooks"/>
    <n v="138.96574712643678"/>
    <n v="16950.099999999999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x v="1523"/>
    <n v="1416592916"/>
    <b v="1"/>
    <n v="241"/>
    <b v="1"/>
    <s v="photography/photobooks"/>
    <n v="124.84324324324325"/>
    <n v="4596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x v="1524"/>
    <n v="1485000090"/>
    <b v="1"/>
    <n v="28"/>
    <b v="1"/>
    <s v="photography/photobooks"/>
    <n v="206.99999999999997"/>
    <n v="3210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x v="1525"/>
    <n v="1468947138"/>
    <b v="1"/>
    <n v="140"/>
    <b v="1"/>
    <s v="photography/photobooks"/>
    <n v="174.00576923076923"/>
    <n v="1924.1499999999996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x v="1526"/>
    <n v="1448951847"/>
    <b v="1"/>
    <n v="280"/>
    <b v="1"/>
    <s v="photography/photobooks"/>
    <n v="120.32608695652173"/>
    <n v="4675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x v="1527"/>
    <n v="1487082286"/>
    <b v="1"/>
    <n v="70"/>
    <b v="1"/>
    <s v="photography/photobooks"/>
    <n v="110.44428571428573"/>
    <n v="365.55000000000018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x v="0"/>
    <x v="1528"/>
    <n v="1483292122"/>
    <b v="1"/>
    <n v="160"/>
    <b v="1"/>
    <s v="photography/photobooks"/>
    <n v="281.56666666666666"/>
    <n v="5447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x v="1529"/>
    <n v="1424185520"/>
    <b v="1"/>
    <n v="141"/>
    <b v="1"/>
    <s v="photography/photobooks"/>
    <n v="100.67894736842105"/>
    <n v="129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x v="1530"/>
    <n v="1443464695"/>
    <b v="1"/>
    <n v="874"/>
    <b v="1"/>
    <s v="photography/photobooks"/>
    <n v="134.82571428571427"/>
    <n v="12189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x v="1531"/>
    <n v="1414610126"/>
    <b v="1"/>
    <n v="73"/>
    <b v="1"/>
    <s v="photography/photobooks"/>
    <n v="175.95744680851064"/>
    <n v="1785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x v="1532"/>
    <n v="1453461865"/>
    <b v="1"/>
    <n v="294"/>
    <b v="1"/>
    <s v="photography/photobooks"/>
    <n v="484.02000000000004"/>
    <n v="19201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x v="1533"/>
    <n v="1457913777"/>
    <b v="1"/>
    <n v="740"/>
    <b v="1"/>
    <s v="photography/photobooks"/>
    <n v="145.14000000000001"/>
    <n v="20313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x v="1534"/>
    <n v="1438791062"/>
    <b v="1"/>
    <n v="369"/>
    <b v="1"/>
    <s v="photography/photobooks"/>
    <n v="417.73333333333335"/>
    <n v="23830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x v="1535"/>
    <n v="1461527631"/>
    <b v="1"/>
    <n v="110"/>
    <b v="1"/>
    <s v="photography/photobooks"/>
    <n v="132.42499999999998"/>
    <n v="1297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x v="1536"/>
    <n v="1438110910"/>
    <b v="1"/>
    <n v="455"/>
    <b v="1"/>
    <s v="photography/photobooks"/>
    <n v="250.30841666666666"/>
    <n v="18037.009999999998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x v="1537"/>
    <n v="1467358427"/>
    <b v="1"/>
    <n v="224"/>
    <b v="1"/>
    <s v="photography/photobooks"/>
    <n v="179.9"/>
    <n v="9588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x v="1538"/>
    <n v="1418064370"/>
    <b v="1"/>
    <n v="46"/>
    <b v="1"/>
    <s v="photography/photobooks"/>
    <n v="102.62857142857142"/>
    <n v="184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x v="1539"/>
    <n v="1480629819"/>
    <b v="0"/>
    <n v="284"/>
    <b v="1"/>
    <s v="photography/photobooks"/>
    <n v="135.98609999999999"/>
    <n v="7197.220000000001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x v="1540"/>
    <n v="1414368616"/>
    <b v="1"/>
    <n v="98"/>
    <b v="1"/>
    <s v="photography/photobooks"/>
    <n v="117.86666666666667"/>
    <n v="2680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x v="1541"/>
    <n v="1417453538"/>
    <b v="0"/>
    <n v="2"/>
    <b v="0"/>
    <s v="photography/nature"/>
    <n v="3.3333333333333333E-2"/>
    <n v="-17994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x v="1542"/>
    <n v="1434412500"/>
    <b v="0"/>
    <n v="1"/>
    <b v="0"/>
    <s v="photography/nature"/>
    <n v="4"/>
    <n v="-48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x v="1543"/>
    <n v="1414066434"/>
    <b v="0"/>
    <n v="1"/>
    <b v="0"/>
    <s v="photography/nature"/>
    <n v="0.44444444444444442"/>
    <n v="-224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x v="1544"/>
    <n v="1424222024"/>
    <b v="0"/>
    <n v="0"/>
    <b v="0"/>
    <s v="photography/nature"/>
    <n v="0"/>
    <n v="-1000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2"/>
    <s v="US"/>
    <x v="0"/>
    <x v="1545"/>
    <n v="1422393234"/>
    <b v="0"/>
    <n v="1"/>
    <b v="0"/>
    <s v="photography/nature"/>
    <n v="3.3333333333333333E-2"/>
    <n v="-2999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x v="1546"/>
    <n v="1405746399"/>
    <b v="0"/>
    <n v="11"/>
    <b v="0"/>
    <s v="photography/nature"/>
    <n v="28.9"/>
    <n v="-711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2"/>
    <s v="US"/>
    <x v="0"/>
    <x v="1547"/>
    <n v="1487240082"/>
    <b v="0"/>
    <n v="0"/>
    <b v="0"/>
    <s v="photography/nature"/>
    <n v="0"/>
    <n v="-20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2"/>
    <s v="US"/>
    <x v="0"/>
    <x v="1548"/>
    <n v="1444425020"/>
    <b v="0"/>
    <n v="1"/>
    <b v="0"/>
    <s v="photography/nature"/>
    <n v="8.5714285714285712"/>
    <n v="-64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x v="1549"/>
    <n v="1443928559"/>
    <b v="0"/>
    <n v="6"/>
    <b v="0"/>
    <s v="photography/nature"/>
    <n v="34"/>
    <n v="-330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x v="1550"/>
    <n v="1460458034"/>
    <b v="0"/>
    <n v="7"/>
    <b v="0"/>
    <s v="photography/nature"/>
    <n v="13.466666666666665"/>
    <n v="-64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x v="1551"/>
    <n v="1430164039"/>
    <b v="0"/>
    <n v="0"/>
    <b v="0"/>
    <s v="photography/nature"/>
    <n v="0"/>
    <n v="-3500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x v="341"/>
    <n v="1410366708"/>
    <b v="0"/>
    <n v="16"/>
    <b v="0"/>
    <s v="photography/nature"/>
    <n v="49.186046511627907"/>
    <n v="-218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x v="1552"/>
    <n v="1438584447"/>
    <b v="0"/>
    <n v="0"/>
    <b v="0"/>
    <s v="photography/nature"/>
    <n v="0"/>
    <n v="-6000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x v="1553"/>
    <n v="1435903390"/>
    <b v="0"/>
    <n v="0"/>
    <b v="0"/>
    <s v="photography/nature"/>
    <n v="0"/>
    <n v="-20000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x v="1554"/>
    <n v="1440513832"/>
    <b v="0"/>
    <n v="0"/>
    <b v="0"/>
    <s v="photography/nature"/>
    <n v="0"/>
    <n v="-750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x v="1555"/>
    <n v="1465011624"/>
    <b v="0"/>
    <n v="12"/>
    <b v="0"/>
    <s v="photography/nature"/>
    <n v="45.133333333333333"/>
    <n v="-823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x v="1556"/>
    <n v="1408549233"/>
    <b v="0"/>
    <n v="1"/>
    <b v="0"/>
    <s v="photography/nature"/>
    <n v="4"/>
    <n v="-24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x v="1557"/>
    <n v="1435656759"/>
    <b v="0"/>
    <n v="3"/>
    <b v="0"/>
    <s v="photography/nature"/>
    <n v="4.666666666666667"/>
    <n v="-715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x v="1558"/>
    <n v="1428974199"/>
    <b v="0"/>
    <n v="1"/>
    <b v="0"/>
    <s v="photography/nature"/>
    <n v="0.33333333333333337"/>
    <n v="-149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x v="1559"/>
    <n v="1414110593"/>
    <b v="0"/>
    <n v="4"/>
    <b v="0"/>
    <s v="photography/nature"/>
    <n v="3.7600000000000002"/>
    <n v="-2406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x v="1560"/>
    <n v="1381194003"/>
    <b v="0"/>
    <n v="1"/>
    <b v="0"/>
    <s v="publishing/art books"/>
    <n v="0.67"/>
    <n v="-9933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x v="1561"/>
    <n v="1253712916"/>
    <b v="0"/>
    <n v="0"/>
    <b v="0"/>
    <s v="publishing/art books"/>
    <n v="0"/>
    <n v="-4000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x v="1562"/>
    <n v="1389635351"/>
    <b v="0"/>
    <n v="2"/>
    <b v="0"/>
    <s v="publishing/art books"/>
    <n v="1.4166666666666665"/>
    <n v="-591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x v="1563"/>
    <n v="1430124509"/>
    <b v="0"/>
    <n v="1"/>
    <b v="0"/>
    <s v="publishing/art books"/>
    <n v="0.1"/>
    <n v="-999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x v="1564"/>
    <n v="1304962261"/>
    <b v="0"/>
    <n v="1"/>
    <b v="0"/>
    <s v="publishing/art books"/>
    <n v="2.5"/>
    <n v="-39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x v="1565"/>
    <n v="1467151204"/>
    <b v="0"/>
    <n v="59"/>
    <b v="0"/>
    <s v="publishing/art books"/>
    <n v="21.25"/>
    <n v="-23625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x v="1566"/>
    <n v="1391293745"/>
    <b v="0"/>
    <n v="13"/>
    <b v="0"/>
    <s v="publishing/art books"/>
    <n v="4.117647058823529"/>
    <n v="-8150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x v="1567"/>
    <n v="1416360585"/>
    <b v="0"/>
    <n v="22"/>
    <b v="0"/>
    <s v="publishing/art books"/>
    <n v="13.639999999999999"/>
    <n v="-21590"/>
    <x v="3"/>
    <s v="art books"/>
    <x v="1567"/>
    <d v="2014-11-18T20:29:45"/>
  </r>
  <r>
    <n v="1569"/>
    <s v="to be removed (Canceled)"/>
    <s v="to be removed"/>
    <n v="30000"/>
    <n v="0"/>
    <x v="1"/>
    <s v="US"/>
    <x v="0"/>
    <x v="1568"/>
    <n v="1366906714"/>
    <b v="0"/>
    <n v="0"/>
    <b v="0"/>
    <s v="publishing/art books"/>
    <n v="0"/>
    <n v="-30000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x v="1569"/>
    <n v="1457551882"/>
    <b v="0"/>
    <n v="52"/>
    <b v="0"/>
    <s v="publishing/art books"/>
    <n v="41.4"/>
    <n v="-351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x v="1570"/>
    <n v="1432146483"/>
    <b v="0"/>
    <n v="4"/>
    <b v="0"/>
    <s v="publishing/art books"/>
    <n v="0.66115702479338845"/>
    <n v="-120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x v="1571"/>
    <n v="1454546859"/>
    <b v="0"/>
    <n v="3"/>
    <b v="0"/>
    <s v="publishing/art books"/>
    <n v="5"/>
    <n v="-2375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x v="1572"/>
    <n v="1487548802"/>
    <b v="0"/>
    <n v="3"/>
    <b v="0"/>
    <s v="publishing/art books"/>
    <n v="2.4777777777777779"/>
    <n v="-8777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x v="1573"/>
    <n v="1421187329"/>
    <b v="0"/>
    <n v="6"/>
    <b v="0"/>
    <s v="publishing/art books"/>
    <n v="5.0599999999999996"/>
    <n v="-9494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x v="1574"/>
    <n v="1402317296"/>
    <b v="0"/>
    <n v="35"/>
    <b v="0"/>
    <s v="publishing/art books"/>
    <n v="22.91"/>
    <n v="-7709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x v="1575"/>
    <n v="1431810368"/>
    <b v="0"/>
    <n v="10"/>
    <b v="0"/>
    <s v="publishing/art books"/>
    <n v="13"/>
    <n v="-4350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x v="1576"/>
    <n v="1337977248"/>
    <b v="0"/>
    <n v="2"/>
    <b v="0"/>
    <s v="publishing/art books"/>
    <n v="0.54999999999999993"/>
    <n v="-994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x v="1577"/>
    <n v="1281317691"/>
    <b v="0"/>
    <n v="4"/>
    <b v="0"/>
    <s v="publishing/art books"/>
    <n v="10.806536636794938"/>
    <n v="-1692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x v="1578"/>
    <n v="1374882891"/>
    <b v="0"/>
    <n v="2"/>
    <b v="0"/>
    <s v="publishing/art books"/>
    <n v="0.84008400840084008"/>
    <n v="-3305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x v="1579"/>
    <n v="1332378726"/>
    <b v="0"/>
    <n v="0"/>
    <b v="0"/>
    <s v="publishing/art books"/>
    <n v="0"/>
    <n v="-1750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x v="1580"/>
    <n v="1447757190"/>
    <b v="0"/>
    <n v="1"/>
    <b v="0"/>
    <s v="photography/places"/>
    <n v="0.5"/>
    <n v="-99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2"/>
    <s v="US"/>
    <x v="0"/>
    <x v="1581"/>
    <n v="1440961053"/>
    <b v="0"/>
    <n v="3"/>
    <b v="0"/>
    <s v="photography/places"/>
    <n v="9.3000000000000007"/>
    <n v="-907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x v="1582"/>
    <n v="1409089391"/>
    <b v="0"/>
    <n v="1"/>
    <b v="0"/>
    <s v="photography/places"/>
    <n v="7.4999999999999997E-2"/>
    <n v="-1998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x v="1583"/>
    <n v="1400600101"/>
    <b v="0"/>
    <n v="0"/>
    <b v="0"/>
    <s v="photography/places"/>
    <n v="0"/>
    <n v="-1200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x v="1584"/>
    <n v="1480800568"/>
    <b v="0"/>
    <n v="12"/>
    <b v="0"/>
    <s v="photography/places"/>
    <n v="79"/>
    <n v="-420"/>
    <x v="8"/>
    <s v="places"/>
    <x v="1584"/>
    <d v="2016-12-03T16:29:28"/>
  </r>
  <r>
    <n v="1586"/>
    <s v="Missouri In Pictures"/>
    <s v="Show the world the beauty that is in all of our back yards!"/>
    <n v="1500"/>
    <n v="0"/>
    <x v="2"/>
    <s v="US"/>
    <x v="0"/>
    <x v="1585"/>
    <n v="1425609022"/>
    <b v="0"/>
    <n v="0"/>
    <b v="0"/>
    <s v="photography/places"/>
    <n v="0"/>
    <n v="-1500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x v="1586"/>
    <n v="1415918965"/>
    <b v="0"/>
    <n v="1"/>
    <b v="0"/>
    <s v="photography/places"/>
    <n v="1.3333333333333334E-2"/>
    <n v="-7499"/>
    <x v="8"/>
    <s v="places"/>
    <x v="1586"/>
    <d v="2014-11-13T17:49:25"/>
  </r>
  <r>
    <n v="1588"/>
    <s v="The Right Side of Texas"/>
    <s v="Southeast Texas as seen through the lens of a cell phone camera"/>
    <n v="516"/>
    <n v="0"/>
    <x v="2"/>
    <s v="US"/>
    <x v="0"/>
    <x v="1587"/>
    <n v="1420091999"/>
    <b v="0"/>
    <n v="0"/>
    <b v="0"/>
    <s v="photography/places"/>
    <n v="0"/>
    <n v="-516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2"/>
    <s v="US"/>
    <x v="0"/>
    <x v="1588"/>
    <n v="1441841886"/>
    <b v="0"/>
    <n v="0"/>
    <b v="0"/>
    <s v="photography/places"/>
    <n v="0"/>
    <n v="-1200"/>
    <x v="8"/>
    <s v="places"/>
    <x v="1588"/>
    <d v="2015-09-09T18:38:06"/>
  </r>
  <r>
    <n v="1590"/>
    <s v="An Italian Adventure"/>
    <s v="Discover Italy through photography."/>
    <n v="60000"/>
    <n v="1020"/>
    <x v="2"/>
    <s v="IT"/>
    <x v="3"/>
    <x v="1589"/>
    <n v="1440448464"/>
    <b v="0"/>
    <n v="2"/>
    <b v="0"/>
    <s v="photography/places"/>
    <n v="1.7000000000000002"/>
    <n v="-5898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x v="1590"/>
    <n v="1457112341"/>
    <b v="0"/>
    <n v="92"/>
    <b v="0"/>
    <s v="photography/places"/>
    <n v="29.228571428571428"/>
    <n v="-9908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2"/>
    <s v="US"/>
    <x v="0"/>
    <x v="1591"/>
    <n v="1423619085"/>
    <b v="0"/>
    <n v="0"/>
    <b v="0"/>
    <s v="photography/places"/>
    <n v="0"/>
    <n v="-25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2"/>
    <s v="US"/>
    <x v="0"/>
    <x v="1592"/>
    <n v="1422562655"/>
    <b v="0"/>
    <n v="3"/>
    <b v="0"/>
    <s v="photography/places"/>
    <n v="1.3636363636363637E-2"/>
    <n v="-21997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2"/>
    <s v="US"/>
    <x v="0"/>
    <x v="1593"/>
    <n v="1458147982"/>
    <b v="0"/>
    <n v="10"/>
    <b v="0"/>
    <s v="photography/places"/>
    <n v="20.5"/>
    <n v="-79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x v="1594"/>
    <n v="1400634728"/>
    <b v="0"/>
    <n v="7"/>
    <b v="0"/>
    <s v="photography/places"/>
    <n v="0.27999999999999997"/>
    <n v="-9972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2"/>
    <s v="GB"/>
    <x v="1"/>
    <x v="1595"/>
    <n v="1414577969"/>
    <b v="0"/>
    <n v="3"/>
    <b v="0"/>
    <s v="photography/places"/>
    <n v="2.3076923076923079"/>
    <n v="-317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x v="1596"/>
    <n v="1471768197"/>
    <b v="0"/>
    <n v="0"/>
    <b v="0"/>
    <s v="photography/places"/>
    <n v="0"/>
    <n v="-15000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x v="1597"/>
    <n v="1432742458"/>
    <b v="0"/>
    <n v="1"/>
    <b v="0"/>
    <s v="photography/places"/>
    <n v="0.125"/>
    <n v="-799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x v="1598"/>
    <n v="1457528176"/>
    <b v="0"/>
    <n v="0"/>
    <b v="0"/>
    <s v="photography/places"/>
    <n v="0"/>
    <n v="-500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x v="1599"/>
    <n v="1401585752"/>
    <b v="0"/>
    <n v="9"/>
    <b v="0"/>
    <s v="photography/places"/>
    <n v="7.3400000000000007"/>
    <n v="-4633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x v="1600"/>
    <n v="1301969633"/>
    <b v="0"/>
    <n v="56"/>
    <b v="1"/>
    <s v="music/rock"/>
    <n v="108.2492"/>
    <n v="206.23000000000002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x v="1601"/>
    <n v="1314947317"/>
    <b v="0"/>
    <n v="32"/>
    <b v="1"/>
    <s v="music/rock"/>
    <n v="100.16666666666667"/>
    <n v="2.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x v="0"/>
    <x v="1602"/>
    <n v="1322539459"/>
    <b v="0"/>
    <n v="30"/>
    <b v="1"/>
    <s v="music/rock"/>
    <n v="100.03299999999999"/>
    <n v="0.66000000000008185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x v="1603"/>
    <n v="1328559435"/>
    <b v="0"/>
    <n v="70"/>
    <b v="1"/>
    <s v="music/rock"/>
    <n v="122.10714285714286"/>
    <n v="619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x v="1604"/>
    <n v="1311380313"/>
    <b v="0"/>
    <n v="44"/>
    <b v="1"/>
    <s v="music/rock"/>
    <n v="100.69333333333334"/>
    <n v="41.600000000000364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x v="1605"/>
    <n v="1293158438"/>
    <b v="0"/>
    <n v="92"/>
    <b v="1"/>
    <s v="music/rock"/>
    <n v="101.004125"/>
    <n v="80.329999999999927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x v="1606"/>
    <n v="1337887451"/>
    <b v="0"/>
    <n v="205"/>
    <b v="1"/>
    <s v="music/rock"/>
    <n v="145.11000000000001"/>
    <n v="4511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x v="1607"/>
    <n v="1385754986"/>
    <b v="0"/>
    <n v="23"/>
    <b v="1"/>
    <s v="music/rock"/>
    <n v="101.25"/>
    <n v="15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x v="1608"/>
    <n v="1315612909"/>
    <b v="0"/>
    <n v="4"/>
    <b v="1"/>
    <s v="music/rock"/>
    <n v="118.33333333333333"/>
    <n v="2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x v="1609"/>
    <n v="1353017510"/>
    <b v="0"/>
    <n v="112"/>
    <b v="1"/>
    <s v="music/rock"/>
    <n v="271.85000000000002"/>
    <n v="3437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x v="0"/>
    <x v="1610"/>
    <n v="1368576032"/>
    <b v="0"/>
    <n v="27"/>
    <b v="1"/>
    <s v="music/rock"/>
    <n v="125.125"/>
    <n v="201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x v="1611"/>
    <n v="1354568384"/>
    <b v="0"/>
    <n v="11"/>
    <b v="1"/>
    <s v="music/rock"/>
    <n v="110.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x v="1612"/>
    <n v="1340329202"/>
    <b v="0"/>
    <n v="26"/>
    <b v="1"/>
    <s v="music/rock"/>
    <n v="101.49999999999999"/>
    <n v="15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x v="1613"/>
    <n v="1401924769"/>
    <b v="0"/>
    <n v="77"/>
    <b v="1"/>
    <s v="music/rock"/>
    <n v="102.69999999999999"/>
    <n v="135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x v="1614"/>
    <n v="1319850796"/>
    <b v="0"/>
    <n v="136"/>
    <b v="1"/>
    <s v="music/rock"/>
    <n v="114.12500000000001"/>
    <n v="1130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x v="1615"/>
    <n v="1350061821"/>
    <b v="0"/>
    <n v="157"/>
    <b v="1"/>
    <s v="music/rock"/>
    <n v="104.2"/>
    <n v="420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x v="0"/>
    <x v="1616"/>
    <n v="1380470188"/>
    <b v="0"/>
    <n v="158"/>
    <b v="1"/>
    <s v="music/rock"/>
    <n v="145.85714285714286"/>
    <n v="3210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x v="0"/>
    <x v="1617"/>
    <n v="1359301335"/>
    <b v="0"/>
    <n v="27"/>
    <b v="1"/>
    <s v="music/rock"/>
    <n v="105.06666666666666"/>
    <n v="76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x v="1618"/>
    <n v="1408940886"/>
    <b v="0"/>
    <n v="23"/>
    <b v="1"/>
    <s v="music/rock"/>
    <n v="133.33333333333331"/>
    <n v="500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x v="0"/>
    <x v="1619"/>
    <n v="1361002140"/>
    <b v="0"/>
    <n v="17"/>
    <b v="1"/>
    <s v="music/rock"/>
    <n v="112.99999999999999"/>
    <n v="130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x v="1620"/>
    <n v="1333550015"/>
    <b v="0"/>
    <n v="37"/>
    <b v="1"/>
    <s v="music/rock"/>
    <n v="121.2"/>
    <n v="1060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x v="1621"/>
    <n v="1415343874"/>
    <b v="0"/>
    <n v="65"/>
    <b v="1"/>
    <s v="music/rock"/>
    <n v="101.72463768115942"/>
    <n v="119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x v="1622"/>
    <n v="1372437089"/>
    <b v="0"/>
    <n v="18"/>
    <b v="1"/>
    <s v="music/rock"/>
    <n v="101.06666666666666"/>
    <n v="8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x v="1623"/>
    <n v="1354265335"/>
    <b v="0"/>
    <n v="25"/>
    <b v="1"/>
    <s v="music/rock"/>
    <n v="118"/>
    <n v="180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x v="1624"/>
    <n v="1344962853"/>
    <b v="0"/>
    <n v="104"/>
    <b v="1"/>
    <s v="music/rock"/>
    <n v="155.33333333333331"/>
    <n v="4150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x v="1625"/>
    <n v="1383337267"/>
    <b v="0"/>
    <n v="108"/>
    <b v="1"/>
    <s v="music/rock"/>
    <n v="101.18750000000001"/>
    <n v="95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x v="1626"/>
    <n v="1351011489"/>
    <b v="0"/>
    <n v="38"/>
    <b v="1"/>
    <s v="music/rock"/>
    <n v="117"/>
    <n v="340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x v="0"/>
    <x v="1627"/>
    <n v="1400175682"/>
    <b v="0"/>
    <n v="88"/>
    <b v="1"/>
    <s v="music/rock"/>
    <n v="100.925"/>
    <n v="37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x v="1628"/>
    <n v="1389041333"/>
    <b v="0"/>
    <n v="82"/>
    <b v="1"/>
    <s v="music/rock"/>
    <n v="103.66666666666666"/>
    <n v="220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x v="1629"/>
    <n v="1328040375"/>
    <b v="0"/>
    <n v="126"/>
    <b v="1"/>
    <s v="music/rock"/>
    <n v="265.25"/>
    <n v="6610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x v="1630"/>
    <n v="1347482261"/>
    <b v="0"/>
    <n v="133"/>
    <b v="1"/>
    <s v="music/rock"/>
    <n v="155.91"/>
    <n v="5591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x v="1631"/>
    <n v="1311667854"/>
    <b v="0"/>
    <n v="47"/>
    <b v="1"/>
    <s v="music/rock"/>
    <n v="101.62500000000001"/>
    <n v="65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x v="1632"/>
    <n v="1324329156"/>
    <b v="0"/>
    <n v="58"/>
    <b v="1"/>
    <s v="music/rock"/>
    <n v="100"/>
    <n v="0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x v="0"/>
    <x v="1633"/>
    <n v="1303706001"/>
    <b v="0"/>
    <n v="32"/>
    <b v="1"/>
    <s v="music/rock"/>
    <n v="100.49999999999999"/>
    <n v="10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x v="1634"/>
    <n v="1463086261"/>
    <b v="0"/>
    <n v="37"/>
    <b v="1"/>
    <s v="music/rock"/>
    <n v="125.29999999999998"/>
    <n v="50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x v="1635"/>
    <n v="1304129088"/>
    <b v="0"/>
    <n v="87"/>
    <b v="1"/>
    <s v="music/rock"/>
    <n v="103.55555555555556"/>
    <n v="160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x v="1636"/>
    <n v="1257444140"/>
    <b v="0"/>
    <n v="15"/>
    <b v="1"/>
    <s v="music/rock"/>
    <n v="103.8"/>
    <n v="19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x v="0"/>
    <x v="1637"/>
    <n v="1358180968"/>
    <b v="0"/>
    <n v="27"/>
    <b v="1"/>
    <s v="music/rock"/>
    <n v="105"/>
    <n v="50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x v="1638"/>
    <n v="1328197165"/>
    <b v="0"/>
    <n v="19"/>
    <b v="1"/>
    <s v="music/rock"/>
    <n v="100"/>
    <n v="0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x v="1639"/>
    <n v="1279603955"/>
    <b v="0"/>
    <n v="17"/>
    <b v="1"/>
    <s v="music/rock"/>
    <n v="169.86"/>
    <n v="279.44000000000005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x v="0"/>
    <x v="1640"/>
    <n v="1416406744"/>
    <b v="0"/>
    <n v="26"/>
    <b v="1"/>
    <s v="music/pop"/>
    <n v="101.4"/>
    <n v="3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x v="1641"/>
    <n v="1306283727"/>
    <b v="0"/>
    <n v="28"/>
    <b v="1"/>
    <s v="music/pop"/>
    <n v="100"/>
    <n v="0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x v="0"/>
    <x v="1642"/>
    <n v="1345924012"/>
    <b v="0"/>
    <n v="37"/>
    <b v="1"/>
    <s v="music/pop"/>
    <n v="124.70000000000002"/>
    <n v="1235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x v="1643"/>
    <n v="1348363560"/>
    <b v="0"/>
    <n v="128"/>
    <b v="1"/>
    <s v="music/pop"/>
    <n v="109.5"/>
    <n v="950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x v="1644"/>
    <n v="1378306140"/>
    <b v="0"/>
    <n v="10"/>
    <b v="1"/>
    <s v="music/pop"/>
    <n v="110.80000000000001"/>
    <n v="540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x v="1645"/>
    <n v="1405248503"/>
    <b v="0"/>
    <n v="83"/>
    <b v="1"/>
    <s v="music/pop"/>
    <n v="110.2"/>
    <n v="204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x v="1646"/>
    <n v="1336643377"/>
    <b v="0"/>
    <n v="46"/>
    <b v="1"/>
    <s v="music/pop"/>
    <n v="104.71999999999998"/>
    <n v="236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x v="1647"/>
    <n v="1298048082"/>
    <b v="0"/>
    <n v="90"/>
    <b v="1"/>
    <s v="music/pop"/>
    <n v="125.26086956521738"/>
    <n v="581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x v="1648"/>
    <n v="1396974355"/>
    <b v="0"/>
    <n v="81"/>
    <b v="1"/>
    <s v="music/pop"/>
    <n v="100.58763157894737"/>
    <n v="22.329999999999927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x v="1649"/>
    <n v="1378722437"/>
    <b v="0"/>
    <n v="32"/>
    <b v="1"/>
    <s v="music/pop"/>
    <n v="141.55000000000001"/>
    <n v="831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x v="1650"/>
    <n v="1300916220"/>
    <b v="0"/>
    <n v="20"/>
    <b v="1"/>
    <s v="music/pop"/>
    <n v="100.75"/>
    <n v="1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x v="1651"/>
    <n v="1382701793"/>
    <b v="0"/>
    <n v="70"/>
    <b v="1"/>
    <s v="music/pop"/>
    <n v="100.66666666666666"/>
    <n v="30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x v="1652"/>
    <n v="1300996896"/>
    <b v="0"/>
    <n v="168"/>
    <b v="1"/>
    <s v="music/pop"/>
    <n v="174.2304"/>
    <n v="3711.5200000000004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x v="1653"/>
    <n v="1332192160"/>
    <b v="0"/>
    <n v="34"/>
    <b v="1"/>
    <s v="music/pop"/>
    <n v="119.90909090909089"/>
    <n v="219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x v="0"/>
    <x v="1654"/>
    <n v="1331060420"/>
    <b v="0"/>
    <n v="48"/>
    <b v="1"/>
    <s v="music/pop"/>
    <n v="142.86666666666667"/>
    <n v="643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x v="1655"/>
    <n v="1352845052"/>
    <b v="0"/>
    <n v="48"/>
    <b v="1"/>
    <s v="music/pop"/>
    <n v="100.33493333333334"/>
    <n v="25.119999999999891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x v="1656"/>
    <n v="1335293168"/>
    <b v="0"/>
    <n v="221"/>
    <b v="1"/>
    <s v="music/pop"/>
    <n v="104.93380000000001"/>
    <n v="1233.450000000000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x v="1657"/>
    <n v="1352524767"/>
    <b v="0"/>
    <n v="107"/>
    <b v="1"/>
    <s v="music/pop"/>
    <n v="132.23333333333335"/>
    <n v="1934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x v="1658"/>
    <n v="1384811721"/>
    <b v="0"/>
    <n v="45"/>
    <b v="1"/>
    <s v="music/pop"/>
    <n v="112.79999999999998"/>
    <n v="64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x v="1659"/>
    <n v="1459355950"/>
    <b v="0"/>
    <n v="36"/>
    <b v="1"/>
    <s v="music/pop"/>
    <n v="1253.75"/>
    <n v="923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x v="1660"/>
    <n v="1449359831"/>
    <b v="0"/>
    <n v="101"/>
    <b v="1"/>
    <s v="music/pop"/>
    <n v="102.50632911392405"/>
    <n v="198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x v="1661"/>
    <n v="1320122736"/>
    <b v="0"/>
    <n v="62"/>
    <b v="1"/>
    <s v="music/pop"/>
    <n v="102.6375"/>
    <n v="211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x v="1662"/>
    <n v="1420158707"/>
    <b v="0"/>
    <n v="32"/>
    <b v="1"/>
    <s v="music/pop"/>
    <n v="108"/>
    <n v="80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x v="1663"/>
    <n v="1328033818"/>
    <b v="0"/>
    <n v="89"/>
    <b v="1"/>
    <s v="music/pop"/>
    <n v="122.40879999999999"/>
    <n v="560.2199999999998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x v="1664"/>
    <n v="1295624113"/>
    <b v="0"/>
    <n v="93"/>
    <b v="1"/>
    <s v="music/pop"/>
    <n v="119.45714285714286"/>
    <n v="681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x v="1665"/>
    <n v="1361858673"/>
    <b v="0"/>
    <n v="98"/>
    <b v="1"/>
    <s v="music/pop"/>
    <n v="160.88"/>
    <n v="1522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x v="1666"/>
    <n v="1392169298"/>
    <b v="0"/>
    <n v="82"/>
    <b v="1"/>
    <s v="music/pop"/>
    <n v="126.85294117647059"/>
    <n v="91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x v="1667"/>
    <n v="1319859339"/>
    <b v="0"/>
    <n v="116"/>
    <b v="1"/>
    <s v="music/pop"/>
    <n v="102.6375"/>
    <n v="211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x v="1668"/>
    <n v="1459545276"/>
    <b v="0"/>
    <n v="52"/>
    <b v="1"/>
    <s v="music/pop"/>
    <n v="139.75"/>
    <n v="79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x v="1669"/>
    <n v="1273961999"/>
    <b v="0"/>
    <n v="23"/>
    <b v="1"/>
    <s v="music/pop"/>
    <n v="102.60000000000001"/>
    <n v="26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x v="0"/>
    <x v="1670"/>
    <n v="1467464614"/>
    <b v="0"/>
    <n v="77"/>
    <b v="1"/>
    <s v="music/pop"/>
    <n v="100.67349999999999"/>
    <n v="13.470000000000027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x v="0"/>
    <x v="1671"/>
    <n v="1336232730"/>
    <b v="0"/>
    <n v="49"/>
    <b v="1"/>
    <s v="music/pop"/>
    <n v="112.94117647058823"/>
    <n v="220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x v="1672"/>
    <n v="1423083892"/>
    <b v="0"/>
    <n v="59"/>
    <b v="1"/>
    <s v="music/pop"/>
    <n v="128.09523809523807"/>
    <n v="590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x v="1673"/>
    <n v="1468852306"/>
    <b v="0"/>
    <n v="113"/>
    <b v="1"/>
    <s v="music/pop"/>
    <n v="201.7"/>
    <n v="5085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x v="0"/>
    <x v="1674"/>
    <n v="1316194540"/>
    <b v="0"/>
    <n v="34"/>
    <b v="1"/>
    <s v="music/pop"/>
    <n v="137.416"/>
    <n v="374.16000000000008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x v="0"/>
    <x v="1675"/>
    <n v="1330968347"/>
    <b v="0"/>
    <n v="42"/>
    <b v="1"/>
    <s v="music/pop"/>
    <n v="115.33333333333333"/>
    <n v="460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x v="1676"/>
    <n v="1455615976"/>
    <b v="0"/>
    <n v="42"/>
    <b v="1"/>
    <s v="music/pop"/>
    <n v="111.66666666666667"/>
    <n v="700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x v="1677"/>
    <n v="1390509071"/>
    <b v="0"/>
    <n v="49"/>
    <b v="1"/>
    <s v="music/pop"/>
    <n v="118.39999999999999"/>
    <n v="276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x v="1678"/>
    <n v="1309311545"/>
    <b v="0"/>
    <n v="56"/>
    <b v="1"/>
    <s v="music/pop"/>
    <n v="175"/>
    <n v="1500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x v="0"/>
    <x v="1679"/>
    <n v="1402596667"/>
    <b v="0"/>
    <n v="25"/>
    <b v="1"/>
    <s v="music/pop"/>
    <n v="117.5"/>
    <n v="175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x v="1680"/>
    <n v="1486522484"/>
    <b v="0"/>
    <n v="884"/>
    <b v="0"/>
    <s v="music/faith"/>
    <n v="101.42212307692309"/>
    <n v="924.38000000000466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x v="1681"/>
    <n v="1486962460"/>
    <b v="0"/>
    <n v="0"/>
    <b v="0"/>
    <s v="music/faith"/>
    <n v="0"/>
    <n v="-6000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x v="1682"/>
    <n v="1489517138"/>
    <b v="0"/>
    <n v="10"/>
    <b v="0"/>
    <s v="music/faith"/>
    <n v="21.714285714285715"/>
    <n v="-2740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x v="0"/>
    <x v="1683"/>
    <n v="1487360041"/>
    <b v="0"/>
    <n v="101"/>
    <b v="0"/>
    <s v="music/faith"/>
    <n v="109.125"/>
    <n v="730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x v="1684"/>
    <n v="1487743223"/>
    <b v="0"/>
    <n v="15"/>
    <b v="0"/>
    <s v="music/faith"/>
    <n v="102.85714285714285"/>
    <n v="10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x v="1685"/>
    <n v="1488140119"/>
    <b v="0"/>
    <n v="1"/>
    <b v="0"/>
    <s v="music/faith"/>
    <n v="0.36"/>
    <n v="-4982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x v="1686"/>
    <n v="1488935245"/>
    <b v="0"/>
    <n v="39"/>
    <b v="0"/>
    <s v="music/faith"/>
    <n v="31.25"/>
    <n v="-6875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x v="1687"/>
    <n v="1489150194"/>
    <b v="0"/>
    <n v="7"/>
    <b v="0"/>
    <s v="music/faith"/>
    <n v="44.3"/>
    <n v="-2228"/>
    <x v="4"/>
    <s v="faith"/>
    <x v="1687"/>
    <d v="2017-03-10T07:49:54"/>
  </r>
  <r>
    <n v="1689"/>
    <s v="Fly Away"/>
    <s v="Praising the Living God in the second half of life."/>
    <n v="2400"/>
    <n v="2400"/>
    <x v="3"/>
    <s v="US"/>
    <x v="0"/>
    <x v="1688"/>
    <n v="1487111830"/>
    <b v="0"/>
    <n v="14"/>
    <b v="0"/>
    <s v="music/faith"/>
    <n v="100"/>
    <n v="0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x v="1689"/>
    <n v="1488882042"/>
    <b v="0"/>
    <n v="11"/>
    <b v="0"/>
    <s v="music/faith"/>
    <n v="25.4"/>
    <n v="-1865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x v="1690"/>
    <n v="1488387008"/>
    <b v="0"/>
    <n v="38"/>
    <b v="0"/>
    <s v="music/faith"/>
    <n v="33.473333333333329"/>
    <n v="-19958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x v="1691"/>
    <n v="1487734667"/>
    <b v="0"/>
    <n v="15"/>
    <b v="0"/>
    <s v="music/faith"/>
    <n v="47.8"/>
    <n v="-2610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x v="1692"/>
    <n v="1489097112"/>
    <b v="0"/>
    <n v="8"/>
    <b v="0"/>
    <s v="music/faith"/>
    <n v="9.3333333333333339"/>
    <n v="-2720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x v="1693"/>
    <n v="1488038674"/>
    <b v="0"/>
    <n v="1"/>
    <b v="0"/>
    <s v="music/faith"/>
    <n v="0.05"/>
    <n v="-999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x v="1694"/>
    <n v="1488847514"/>
    <b v="0"/>
    <n v="23"/>
    <b v="0"/>
    <s v="music/faith"/>
    <n v="11.708333333333334"/>
    <n v="-10595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x v="1695"/>
    <n v="1488418811"/>
    <b v="0"/>
    <n v="0"/>
    <b v="0"/>
    <s v="music/faith"/>
    <n v="0"/>
    <n v="-300000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x v="1696"/>
    <n v="1489193248"/>
    <b v="0"/>
    <n v="22"/>
    <b v="0"/>
    <s v="music/faith"/>
    <n v="20.208000000000002"/>
    <n v="-9974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x v="1697"/>
    <n v="1488430760"/>
    <b v="0"/>
    <n v="0"/>
    <b v="0"/>
    <s v="music/faith"/>
    <n v="0"/>
    <n v="-125000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x v="1698"/>
    <n v="1489351445"/>
    <b v="0"/>
    <n v="4"/>
    <b v="0"/>
    <s v="music/faith"/>
    <n v="4.2311459353574925"/>
    <n v="-4889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x v="1699"/>
    <n v="1488418990"/>
    <b v="0"/>
    <n v="79"/>
    <b v="0"/>
    <s v="music/faith"/>
    <n v="26.06"/>
    <n v="-14788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x v="1700"/>
    <n v="1418745405"/>
    <b v="0"/>
    <n v="2"/>
    <b v="0"/>
    <s v="music/faith"/>
    <n v="0.19801980198019803"/>
    <n v="-5040"/>
    <x v="4"/>
    <s v="faith"/>
    <x v="1700"/>
    <d v="2014-12-16T10:56:45"/>
  </r>
  <r>
    <n v="1702"/>
    <s v="lyndale lewis and new vision prosper cd release"/>
    <s v="I can do all things through christ jesus"/>
    <n v="16500"/>
    <n v="1"/>
    <x v="2"/>
    <s v="US"/>
    <x v="0"/>
    <x v="1701"/>
    <n v="1425156750"/>
    <b v="0"/>
    <n v="1"/>
    <b v="0"/>
    <s v="music/faith"/>
    <n v="6.0606060606060606E-3"/>
    <n v="-16499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x v="1702"/>
    <n v="1435819537"/>
    <b v="0"/>
    <n v="2"/>
    <b v="0"/>
    <s v="music/faith"/>
    <n v="1.02"/>
    <n v="-4949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x v="1703"/>
    <n v="1421464873"/>
    <b v="0"/>
    <n v="11"/>
    <b v="0"/>
    <s v="music/faith"/>
    <n v="65.100000000000009"/>
    <n v="-698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x v="1704"/>
    <n v="1440807846"/>
    <b v="0"/>
    <n v="0"/>
    <b v="0"/>
    <s v="music/faith"/>
    <n v="0"/>
    <n v="-2000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x v="1705"/>
    <n v="1435130472"/>
    <b v="0"/>
    <n v="0"/>
    <b v="0"/>
    <s v="music/faith"/>
    <n v="0"/>
    <n v="-5500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x v="1706"/>
    <n v="1456593495"/>
    <b v="0"/>
    <n v="9"/>
    <b v="0"/>
    <s v="music/faith"/>
    <n v="9.74"/>
    <n v="-4513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x v="1707"/>
    <n v="1458679706"/>
    <b v="0"/>
    <n v="0"/>
    <b v="0"/>
    <s v="music/faith"/>
    <n v="0"/>
    <n v="-7000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2"/>
    <s v="US"/>
    <x v="0"/>
    <x v="1708"/>
    <n v="1405949514"/>
    <b v="0"/>
    <n v="4"/>
    <b v="0"/>
    <s v="music/faith"/>
    <n v="4.8571428571428568"/>
    <n v="-166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2"/>
    <s v="DE"/>
    <x v="3"/>
    <x v="1709"/>
    <n v="1449151888"/>
    <b v="0"/>
    <n v="1"/>
    <b v="0"/>
    <s v="music/faith"/>
    <n v="0.67999999999999994"/>
    <n v="-4966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x v="1710"/>
    <n v="1406907034"/>
    <b v="0"/>
    <n v="2"/>
    <b v="0"/>
    <s v="music/faith"/>
    <n v="10.5"/>
    <n v="-8950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x v="1711"/>
    <n v="1430517353"/>
    <b v="0"/>
    <n v="0"/>
    <b v="0"/>
    <s v="music/faith"/>
    <n v="0"/>
    <n v="-5000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x v="1712"/>
    <n v="1409944412"/>
    <b v="0"/>
    <n v="1"/>
    <b v="0"/>
    <s v="music/faith"/>
    <n v="1.6666666666666667"/>
    <n v="-29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x v="1713"/>
    <n v="1427925761"/>
    <b v="0"/>
    <n v="17"/>
    <b v="0"/>
    <s v="music/faith"/>
    <n v="7.8680000000000003"/>
    <n v="-23033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x v="1714"/>
    <n v="1425186785"/>
    <b v="0"/>
    <n v="2"/>
    <b v="0"/>
    <s v="music/faith"/>
    <n v="0.22"/>
    <n v="-4989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x v="1715"/>
    <n v="1477835499"/>
    <b v="0"/>
    <n v="3"/>
    <b v="0"/>
    <s v="music/faith"/>
    <n v="7.5"/>
    <n v="-18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x v="1716"/>
    <n v="1459467238"/>
    <b v="0"/>
    <n v="41"/>
    <b v="0"/>
    <s v="music/faith"/>
    <n v="42.725880551301685"/>
    <n v="-1870"/>
    <x v="4"/>
    <s v="faith"/>
    <x v="1716"/>
    <d v="2016-03-31T18:33:58"/>
  </r>
  <r>
    <n v="1718"/>
    <s v="The Prodigal Son"/>
    <s v="A melody for the galaxy."/>
    <n v="35000"/>
    <n v="75"/>
    <x v="2"/>
    <s v="US"/>
    <x v="0"/>
    <x v="1717"/>
    <n v="1459435149"/>
    <b v="0"/>
    <n v="2"/>
    <b v="0"/>
    <s v="music/faith"/>
    <n v="0.2142857142857143"/>
    <n v="-3492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x v="1718"/>
    <n v="1408366191"/>
    <b v="0"/>
    <n v="3"/>
    <b v="0"/>
    <s v="music/faith"/>
    <n v="0.87500000000000011"/>
    <n v="-3965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x v="1719"/>
    <n v="1412966871"/>
    <b v="0"/>
    <n v="8"/>
    <b v="0"/>
    <s v="music/faith"/>
    <n v="5.625"/>
    <n v="-377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x v="1720"/>
    <n v="1447239863"/>
    <b v="0"/>
    <n v="0"/>
    <b v="0"/>
    <s v="music/faith"/>
    <n v="0"/>
    <n v="-5000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x v="1721"/>
    <n v="1456441429"/>
    <b v="0"/>
    <n v="1"/>
    <b v="0"/>
    <s v="music/faith"/>
    <n v="3.4722222222222224E-2"/>
    <n v="-2879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x v="1722"/>
    <n v="1430855315"/>
    <b v="0"/>
    <n v="3"/>
    <b v="0"/>
    <s v="music/faith"/>
    <n v="6.5"/>
    <n v="-9350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x v="1723"/>
    <n v="1412115762"/>
    <b v="0"/>
    <n v="4"/>
    <b v="0"/>
    <s v="music/faith"/>
    <n v="0.58333333333333337"/>
    <n v="-596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x v="1724"/>
    <n v="1406330049"/>
    <b v="0"/>
    <n v="9"/>
    <b v="0"/>
    <s v="music/faith"/>
    <n v="10.181818181818182"/>
    <n v="-4940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x v="1725"/>
    <n v="1401401064"/>
    <b v="0"/>
    <n v="16"/>
    <b v="0"/>
    <s v="music/faith"/>
    <n v="33.784615384615385"/>
    <n v="-4304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x v="1726"/>
    <n v="1423520177"/>
    <b v="0"/>
    <n v="1"/>
    <b v="0"/>
    <s v="music/faith"/>
    <n v="3.3333333333333333E-2"/>
    <n v="-2999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x v="1727"/>
    <n v="1442847674"/>
    <b v="0"/>
    <n v="7"/>
    <b v="0"/>
    <s v="music/faith"/>
    <n v="68.400000000000006"/>
    <n v="-395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x v="1728"/>
    <n v="1460337306"/>
    <b v="0"/>
    <n v="0"/>
    <b v="0"/>
    <s v="music/faith"/>
    <n v="0"/>
    <n v="-10000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x v="1729"/>
    <n v="1443146783"/>
    <b v="0"/>
    <n v="0"/>
    <b v="0"/>
    <s v="music/faith"/>
    <n v="0"/>
    <n v="-3000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2"/>
    <s v="US"/>
    <x v="0"/>
    <x v="1730"/>
    <n v="1432849552"/>
    <b v="0"/>
    <n v="0"/>
    <b v="0"/>
    <s v="music/faith"/>
    <n v="0"/>
    <n v="-1000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x v="1731"/>
    <n v="1447777481"/>
    <b v="0"/>
    <n v="0"/>
    <b v="0"/>
    <s v="music/faith"/>
    <n v="0"/>
    <n v="-4000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x v="1732"/>
    <n v="1472746374"/>
    <b v="0"/>
    <n v="0"/>
    <b v="0"/>
    <s v="music/faith"/>
    <n v="0"/>
    <n v="-10000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x v="1733"/>
    <n v="1428454356"/>
    <b v="0"/>
    <n v="1"/>
    <b v="0"/>
    <s v="music/faith"/>
    <n v="2.2222222222222223E-2"/>
    <n v="-4499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x v="1734"/>
    <n v="1468006345"/>
    <b v="0"/>
    <n v="2"/>
    <b v="0"/>
    <s v="music/faith"/>
    <n v="11"/>
    <n v="-890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2"/>
    <s v="US"/>
    <x v="0"/>
    <x v="1735"/>
    <n v="1444423233"/>
    <b v="0"/>
    <n v="1"/>
    <b v="0"/>
    <s v="music/faith"/>
    <n v="0.73333333333333328"/>
    <n v="-2978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x v="1736"/>
    <n v="1434840392"/>
    <b v="0"/>
    <n v="15"/>
    <b v="0"/>
    <s v="music/faith"/>
    <n v="21.25"/>
    <n v="-3150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2"/>
    <s v="US"/>
    <x v="0"/>
    <x v="1737"/>
    <n v="1409691542"/>
    <b v="0"/>
    <n v="1"/>
    <b v="0"/>
    <s v="music/faith"/>
    <n v="0.4"/>
    <n v="-498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x v="1738"/>
    <n v="1457297932"/>
    <b v="0"/>
    <n v="1"/>
    <b v="0"/>
    <s v="music/faith"/>
    <n v="0.1"/>
    <n v="-999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x v="1739"/>
    <n v="1434483422"/>
    <b v="0"/>
    <n v="0"/>
    <b v="0"/>
    <s v="music/faith"/>
    <n v="0"/>
    <n v="-3000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x v="1"/>
    <x v="1740"/>
    <n v="1430060671"/>
    <b v="0"/>
    <n v="52"/>
    <b v="1"/>
    <s v="photography/photobooks"/>
    <n v="110.83333333333334"/>
    <n v="130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x v="1741"/>
    <n v="1481058170"/>
    <b v="0"/>
    <n v="34"/>
    <b v="1"/>
    <s v="photography/photobooks"/>
    <n v="108.74999999999999"/>
    <n v="175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x v="1742"/>
    <n v="1470348775"/>
    <b v="0"/>
    <n v="67"/>
    <b v="1"/>
    <s v="photography/photobooks"/>
    <n v="100.41666666666667"/>
    <n v="25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x v="1743"/>
    <n v="1421937077"/>
    <b v="0"/>
    <n v="70"/>
    <b v="1"/>
    <s v="photography/photobooks"/>
    <n v="118.45454545454545"/>
    <n v="1015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x v="1744"/>
    <n v="1479276838"/>
    <b v="0"/>
    <n v="89"/>
    <b v="1"/>
    <s v="photography/photobooks"/>
    <n v="114.01428571428571"/>
    <n v="98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x v="1745"/>
    <n v="1477368867"/>
    <b v="0"/>
    <n v="107"/>
    <b v="1"/>
    <s v="photography/photobooks"/>
    <n v="148.10000000000002"/>
    <n v="7215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x v="1746"/>
    <n v="1444904830"/>
    <b v="0"/>
    <n v="159"/>
    <b v="1"/>
    <s v="photography/photobooks"/>
    <n v="104.95555555555556"/>
    <n v="446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x v="5"/>
    <x v="1747"/>
    <n v="1438642143"/>
    <b v="0"/>
    <n v="181"/>
    <b v="1"/>
    <s v="photography/photobooks"/>
    <n v="129.94800000000001"/>
    <n v="14974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x v="1748"/>
    <n v="1485213921"/>
    <b v="0"/>
    <n v="131"/>
    <b v="1"/>
    <s v="photography/photobooks"/>
    <n v="123.48756218905473"/>
    <n v="2360.5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x v="1749"/>
    <n v="1458936304"/>
    <b v="0"/>
    <n v="125"/>
    <b v="1"/>
    <s v="photography/photobooks"/>
    <n v="201.62"/>
    <n v="5081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x v="0"/>
    <x v="1750"/>
    <n v="1424198723"/>
    <b v="0"/>
    <n v="61"/>
    <b v="1"/>
    <s v="photography/photobooks"/>
    <n v="102.89999999999999"/>
    <n v="290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x v="1"/>
    <x v="1751"/>
    <n v="1473833082"/>
    <b v="0"/>
    <n v="90"/>
    <b v="1"/>
    <s v="photography/photobooks"/>
    <n v="260.16666666666663"/>
    <n v="1922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x v="1752"/>
    <n v="1455991168"/>
    <b v="0"/>
    <n v="35"/>
    <b v="1"/>
    <s v="photography/photobooks"/>
    <n v="108"/>
    <n v="1200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x v="1753"/>
    <n v="1425502953"/>
    <b v="0"/>
    <n v="90"/>
    <b v="1"/>
    <s v="photography/photobooks"/>
    <n v="110.52941176470587"/>
    <n v="895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x v="1754"/>
    <n v="1441479361"/>
    <b v="0"/>
    <n v="4"/>
    <b v="1"/>
    <s v="photography/photobooks"/>
    <n v="120"/>
    <n v="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x v="1755"/>
    <n v="1468987269"/>
    <b v="0"/>
    <n v="120"/>
    <b v="1"/>
    <s v="photography/photobooks"/>
    <n v="102.82909090909091"/>
    <n v="155.60000000000036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x v="1756"/>
    <n v="1483041083"/>
    <b v="0"/>
    <n v="14"/>
    <b v="1"/>
    <s v="photography/photobooks"/>
    <n v="115.99999999999999"/>
    <n v="800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x v="1757"/>
    <n v="1463352992"/>
    <b v="0"/>
    <n v="27"/>
    <b v="1"/>
    <s v="photography/photobooks"/>
    <n v="114.7"/>
    <n v="147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x v="0"/>
    <x v="1758"/>
    <n v="1425585229"/>
    <b v="0"/>
    <n v="49"/>
    <b v="1"/>
    <s v="photography/photobooks"/>
    <n v="106.60000000000001"/>
    <n v="330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x v="1759"/>
    <n v="1454688513"/>
    <b v="0"/>
    <n v="102"/>
    <b v="1"/>
    <s v="photography/photobooks"/>
    <n v="165.44"/>
    <n v="3272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x v="1"/>
    <x v="1760"/>
    <n v="1437745060"/>
    <b v="0"/>
    <n v="3"/>
    <b v="1"/>
    <s v="photography/photobooks"/>
    <n v="155"/>
    <n v="55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x v="0"/>
    <x v="1761"/>
    <n v="1455147245"/>
    <b v="0"/>
    <n v="25"/>
    <b v="1"/>
    <s v="photography/photobooks"/>
    <n v="885"/>
    <n v="785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x v="1762"/>
    <n v="1474663840"/>
    <b v="0"/>
    <n v="118"/>
    <b v="1"/>
    <s v="photography/photobooks"/>
    <n v="101.90833333333333"/>
    <n v="22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x v="1763"/>
    <n v="1404560379"/>
    <b v="1"/>
    <n v="39"/>
    <b v="0"/>
    <s v="photography/photobooks"/>
    <n v="19.600000000000001"/>
    <n v="-8844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x v="1764"/>
    <n v="1405380712"/>
    <b v="1"/>
    <n v="103"/>
    <b v="0"/>
    <s v="photography/photobooks"/>
    <n v="59.467839999999995"/>
    <n v="-5066.5200000000004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2"/>
    <s v="AU"/>
    <x v="2"/>
    <x v="1765"/>
    <n v="1407184688"/>
    <b v="1"/>
    <n v="0"/>
    <b v="0"/>
    <s v="photography/photobooks"/>
    <n v="0"/>
    <n v="-1500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x v="1766"/>
    <n v="1404488884"/>
    <b v="1"/>
    <n v="39"/>
    <b v="0"/>
    <s v="photography/photobooks"/>
    <n v="45.72"/>
    <n v="-2714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x v="1767"/>
    <n v="1406640444"/>
    <b v="1"/>
    <n v="15"/>
    <b v="0"/>
    <s v="photography/photobooks"/>
    <n v="3.74"/>
    <n v="-4813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x v="1768"/>
    <n v="1418585959"/>
    <b v="1"/>
    <n v="22"/>
    <b v="0"/>
    <s v="photography/photobooks"/>
    <n v="2.7025000000000001"/>
    <n v="-38919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x v="1769"/>
    <n v="1410288194"/>
    <b v="1"/>
    <n v="92"/>
    <b v="0"/>
    <s v="photography/photobooks"/>
    <n v="56.51428571428572"/>
    <n v="-10654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x v="1770"/>
    <n v="1411515040"/>
    <b v="1"/>
    <n v="25"/>
    <b v="0"/>
    <s v="photography/photobooks"/>
    <n v="21.30952380952381"/>
    <n v="-3305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2"/>
    <s v="GB"/>
    <x v="1"/>
    <x v="1771"/>
    <n v="1399482836"/>
    <b v="1"/>
    <n v="19"/>
    <b v="0"/>
    <s v="photography/photobooks"/>
    <n v="15.6"/>
    <n v="-4642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x v="1772"/>
    <n v="1417803298"/>
    <b v="1"/>
    <n v="19"/>
    <b v="0"/>
    <s v="photography/photobooks"/>
    <n v="6.2566666666666677"/>
    <n v="-28123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x v="1773"/>
    <n v="1413609292"/>
    <b v="1"/>
    <n v="13"/>
    <b v="0"/>
    <s v="photography/photobooks"/>
    <n v="45.92"/>
    <n v="-1352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x v="1774"/>
    <n v="1410305160"/>
    <b v="1"/>
    <n v="124"/>
    <b v="0"/>
    <s v="photography/photobooks"/>
    <n v="65.101538461538468"/>
    <n v="-11342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x v="1775"/>
    <n v="1411513071"/>
    <b v="1"/>
    <n v="4"/>
    <b v="0"/>
    <s v="photography/photobooks"/>
    <n v="6.7"/>
    <n v="-466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x v="1776"/>
    <n v="1421829253"/>
    <b v="1"/>
    <n v="10"/>
    <b v="0"/>
    <s v="photography/photobooks"/>
    <n v="13.5625"/>
    <n v="-4149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x v="1777"/>
    <n v="1423600995"/>
    <b v="1"/>
    <n v="15"/>
    <b v="0"/>
    <s v="photography/photobooks"/>
    <n v="1.9900000000000002"/>
    <n v="-49005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x v="1778"/>
    <n v="1470242180"/>
    <b v="1"/>
    <n v="38"/>
    <b v="0"/>
    <s v="photography/photobooks"/>
    <n v="36.236363636363642"/>
    <n v="-7014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x v="1779"/>
    <n v="1462285510"/>
    <b v="1"/>
    <n v="152"/>
    <b v="0"/>
    <s v="photography/photobooks"/>
    <n v="39.743333333333339"/>
    <n v="-18077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x v="1780"/>
    <n v="1471272545"/>
    <b v="1"/>
    <n v="24"/>
    <b v="0"/>
    <s v="photography/photobooks"/>
    <n v="25.763636363636365"/>
    <n v="-4083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x v="1781"/>
    <n v="1453211289"/>
    <b v="1"/>
    <n v="76"/>
    <b v="0"/>
    <s v="photography/photobooks"/>
    <n v="15.491428571428573"/>
    <n v="-29578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x v="1782"/>
    <n v="1429656478"/>
    <b v="1"/>
    <n v="185"/>
    <b v="0"/>
    <s v="photography/photobooks"/>
    <n v="23.692499999999999"/>
    <n v="-30523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x v="1783"/>
    <n v="1419954240"/>
    <b v="1"/>
    <n v="33"/>
    <b v="0"/>
    <s v="photography/photobooks"/>
    <n v="39.76"/>
    <n v="-301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x v="1784"/>
    <n v="1410750855"/>
    <b v="1"/>
    <n v="108"/>
    <b v="0"/>
    <s v="photography/photobooks"/>
    <n v="20.220833333333331"/>
    <n v="-19147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x v="1785"/>
    <n v="1416057177"/>
    <b v="1"/>
    <n v="29"/>
    <b v="0"/>
    <s v="photography/photobooks"/>
    <n v="47.631578947368418"/>
    <n v="-995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2"/>
    <s v="US"/>
    <x v="0"/>
    <x v="1786"/>
    <n v="1425570237"/>
    <b v="1"/>
    <n v="24"/>
    <b v="0"/>
    <s v="photography/photobooks"/>
    <n v="15.329999999999998"/>
    <n v="-8467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2"/>
    <s v="GB"/>
    <x v="1"/>
    <x v="1787"/>
    <n v="1412203542"/>
    <b v="1"/>
    <n v="4"/>
    <b v="0"/>
    <s v="photography/photobooks"/>
    <n v="1.3818181818181818"/>
    <n v="-5424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x v="1788"/>
    <n v="1415858403"/>
    <b v="1"/>
    <n v="4"/>
    <b v="0"/>
    <s v="photography/photobooks"/>
    <n v="0.5"/>
    <n v="-796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x v="1789"/>
    <n v="1420560678"/>
    <b v="1"/>
    <n v="15"/>
    <b v="0"/>
    <s v="photography/photobooks"/>
    <n v="4.957575757575758"/>
    <n v="-31364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2"/>
    <s v="GB"/>
    <x v="1"/>
    <x v="1790"/>
    <n v="1417369565"/>
    <b v="1"/>
    <n v="4"/>
    <b v="0"/>
    <s v="photography/photobooks"/>
    <n v="3.5666666666666664"/>
    <n v="-2893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x v="1791"/>
    <n v="1435970682"/>
    <b v="1"/>
    <n v="139"/>
    <b v="0"/>
    <s v="photography/photobooks"/>
    <n v="61.124000000000002"/>
    <n v="-9719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x v="1792"/>
    <n v="1414531440"/>
    <b v="1"/>
    <n v="2"/>
    <b v="0"/>
    <s v="photography/photobooks"/>
    <n v="1.3333333333333335"/>
    <n v="-296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x v="1793"/>
    <n v="1420636422"/>
    <b v="1"/>
    <n v="18"/>
    <b v="0"/>
    <s v="photography/photobooks"/>
    <n v="11.077777777777778"/>
    <n v="-8003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x v="1794"/>
    <n v="1473922541"/>
    <b v="1"/>
    <n v="81"/>
    <b v="0"/>
    <s v="photography/photobooks"/>
    <n v="38.735714285714288"/>
    <n v="-1715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x v="1795"/>
    <n v="1464172366"/>
    <b v="1"/>
    <n v="86"/>
    <b v="0"/>
    <s v="photography/photobooks"/>
    <n v="22.05263157894737"/>
    <n v="-14810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x v="1796"/>
    <n v="1479217189"/>
    <b v="1"/>
    <n v="140"/>
    <b v="0"/>
    <s v="photography/photobooks"/>
    <n v="67.55"/>
    <n v="-324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x v="1797"/>
    <n v="1449388233"/>
    <b v="1"/>
    <n v="37"/>
    <b v="0"/>
    <s v="photography/photobooks"/>
    <n v="13.637499999999999"/>
    <n v="-13818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2"/>
    <s v="GB"/>
    <x v="1"/>
    <x v="1798"/>
    <n v="1414008808"/>
    <b v="1"/>
    <n v="6"/>
    <b v="0"/>
    <s v="photography/photobooks"/>
    <n v="1.7457500000000001"/>
    <n v="-3930.17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x v="1799"/>
    <n v="1473517970"/>
    <b v="1"/>
    <n v="113"/>
    <b v="0"/>
    <s v="photography/photobooks"/>
    <n v="20.44963251188932"/>
    <n v="-36800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x v="1800"/>
    <n v="1447429868"/>
    <b v="1"/>
    <n v="37"/>
    <b v="0"/>
    <s v="photography/photobooks"/>
    <n v="13.852941176470587"/>
    <n v="-14645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2"/>
    <s v="DE"/>
    <x v="3"/>
    <x v="1801"/>
    <n v="1433416830"/>
    <b v="1"/>
    <n v="18"/>
    <b v="0"/>
    <s v="photography/photobooks"/>
    <n v="48.485714285714288"/>
    <n v="-1803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x v="1802"/>
    <n v="1421199782"/>
    <b v="1"/>
    <n v="75"/>
    <b v="0"/>
    <s v="photography/photobooks"/>
    <n v="30.8"/>
    <n v="-12110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x v="1803"/>
    <n v="1444061804"/>
    <b v="1"/>
    <n v="52"/>
    <b v="0"/>
    <s v="photography/photobooks"/>
    <n v="35.174193548387095"/>
    <n v="-10048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x v="1804"/>
    <n v="1441048658"/>
    <b v="1"/>
    <n v="122"/>
    <b v="0"/>
    <s v="photography/photobooks"/>
    <n v="36.404444444444444"/>
    <n v="-14309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x v="1805"/>
    <n v="1409066349"/>
    <b v="1"/>
    <n v="8"/>
    <b v="0"/>
    <s v="photography/photobooks"/>
    <n v="2.9550000000000001"/>
    <n v="-19409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2"/>
    <s v="US"/>
    <x v="0"/>
    <x v="1806"/>
    <n v="1409276313"/>
    <b v="1"/>
    <n v="8"/>
    <b v="0"/>
    <s v="photography/photobooks"/>
    <n v="11.06"/>
    <n v="-4447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x v="1807"/>
    <n v="1483806030"/>
    <b v="1"/>
    <n v="96"/>
    <b v="0"/>
    <s v="photography/photobooks"/>
    <n v="41.407142857142858"/>
    <n v="-16406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x v="1808"/>
    <n v="1422222439"/>
    <b v="1"/>
    <n v="9"/>
    <b v="0"/>
    <s v="photography/photobooks"/>
    <n v="10.857142857142858"/>
    <n v="-3120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2"/>
    <s v="US"/>
    <x v="0"/>
    <x v="1809"/>
    <n v="1407621026"/>
    <b v="0"/>
    <n v="2"/>
    <b v="0"/>
    <s v="photography/photobooks"/>
    <n v="3.3333333333333335"/>
    <n v="-43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2"/>
    <s v="US"/>
    <x v="0"/>
    <x v="1810"/>
    <n v="1408962270"/>
    <b v="0"/>
    <n v="26"/>
    <b v="0"/>
    <s v="photography/photobooks"/>
    <n v="7.407407407407407E-2"/>
    <n v="-53960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x v="1811"/>
    <n v="1464939536"/>
    <b v="0"/>
    <n v="23"/>
    <b v="0"/>
    <s v="photography/photobooks"/>
    <n v="13.307692307692307"/>
    <n v="-5635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2"/>
    <s v="GB"/>
    <x v="1"/>
    <x v="1812"/>
    <n v="1404940812"/>
    <b v="0"/>
    <n v="0"/>
    <b v="0"/>
    <s v="photography/photobooks"/>
    <n v="0"/>
    <n v="-8750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x v="1813"/>
    <n v="1422516736"/>
    <b v="0"/>
    <n v="140"/>
    <b v="0"/>
    <s v="photography/photobooks"/>
    <n v="49.183333333333337"/>
    <n v="-609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x v="1814"/>
    <n v="1434577537"/>
    <b v="0"/>
    <n v="0"/>
    <b v="0"/>
    <s v="photography/photobooks"/>
    <n v="0"/>
    <n v="-3000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x v="1815"/>
    <n v="1467061303"/>
    <b v="0"/>
    <n v="6"/>
    <b v="0"/>
    <s v="photography/photobooks"/>
    <n v="2.036"/>
    <n v="-24491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2"/>
    <s v="US"/>
    <x v="0"/>
    <x v="1816"/>
    <n v="1480607607"/>
    <b v="0"/>
    <n v="100"/>
    <b v="0"/>
    <s v="photography/photobooks"/>
    <n v="52.327777777777776"/>
    <n v="-8581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2"/>
    <s v="US"/>
    <x v="0"/>
    <x v="1817"/>
    <n v="1425447450"/>
    <b v="0"/>
    <n v="0"/>
    <b v="0"/>
    <s v="photography/photobooks"/>
    <n v="0"/>
    <n v="-15000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x v="1818"/>
    <n v="1404151396"/>
    <b v="0"/>
    <n v="4"/>
    <b v="0"/>
    <s v="photography/photobooks"/>
    <n v="2.083333333333333"/>
    <n v="-117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x v="1819"/>
    <n v="1425261690"/>
    <b v="0"/>
    <n v="8"/>
    <b v="0"/>
    <s v="photography/photobooks"/>
    <n v="6.565384615384616"/>
    <n v="-24293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x v="1820"/>
    <n v="1326872367"/>
    <b v="0"/>
    <n v="57"/>
    <b v="1"/>
    <s v="music/rock"/>
    <n v="134.88999999999999"/>
    <n v="872.25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x v="1821"/>
    <n v="1388084862"/>
    <b v="0"/>
    <n v="11"/>
    <b v="1"/>
    <s v="music/rock"/>
    <n v="100"/>
    <n v="0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x v="1822"/>
    <n v="1348503976"/>
    <b v="0"/>
    <n v="33"/>
    <b v="1"/>
    <s v="music/rock"/>
    <n v="115.85714285714286"/>
    <n v="111"/>
    <x v="4"/>
    <s v="rock"/>
    <x v="1822"/>
    <d v="2012-09-24T11:26:16"/>
  </r>
  <r>
    <n v="1824"/>
    <s v="Tin Man's Broken Wisdom Fund"/>
    <s v="cd fund raiser"/>
    <n v="3000"/>
    <n v="3002"/>
    <x v="0"/>
    <s v="US"/>
    <x v="0"/>
    <x v="1823"/>
    <n v="1387403967"/>
    <b v="0"/>
    <n v="40"/>
    <b v="1"/>
    <s v="music/rock"/>
    <n v="100.06666666666666"/>
    <n v="2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x v="1824"/>
    <n v="1371585703"/>
    <b v="0"/>
    <n v="50"/>
    <b v="1"/>
    <s v="music/rock"/>
    <n v="105.05"/>
    <n v="101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x v="0"/>
    <x v="1825"/>
    <n v="1390083017"/>
    <b v="0"/>
    <n v="38"/>
    <b v="1"/>
    <s v="music/rock"/>
    <n v="101"/>
    <n v="20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x v="1826"/>
    <n v="1294818561"/>
    <b v="0"/>
    <n v="96"/>
    <b v="1"/>
    <s v="music/rock"/>
    <n v="100.66250000000001"/>
    <n v="53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x v="1827"/>
    <n v="1396906530"/>
    <b v="0"/>
    <n v="48"/>
    <b v="1"/>
    <s v="music/rock"/>
    <n v="100.16000000000001"/>
    <n v="32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x v="1828"/>
    <n v="1291428371"/>
    <b v="0"/>
    <n v="33"/>
    <b v="1"/>
    <s v="music/rock"/>
    <n v="166.68333333333334"/>
    <n v="1000.25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x v="1829"/>
    <n v="1390667107"/>
    <b v="0"/>
    <n v="226"/>
    <b v="1"/>
    <s v="music/rock"/>
    <n v="101.53333333333335"/>
    <n v="230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x v="1830"/>
    <n v="1335570863"/>
    <b v="0"/>
    <n v="14"/>
    <b v="1"/>
    <s v="music/rock"/>
    <n v="103"/>
    <n v="30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x v="1831"/>
    <n v="1296651427"/>
    <b v="0"/>
    <n v="20"/>
    <b v="1"/>
    <s v="music/rock"/>
    <n v="142.85714285714286"/>
    <n v="150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x v="1832"/>
    <n v="1359421403"/>
    <b v="0"/>
    <n v="25"/>
    <b v="1"/>
    <s v="music/rock"/>
    <n v="262.5"/>
    <n v="650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x v="0"/>
    <x v="1833"/>
    <n v="1418684895"/>
    <b v="0"/>
    <n v="90"/>
    <b v="1"/>
    <s v="music/rock"/>
    <n v="118.05000000000001"/>
    <n v="1805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x v="1834"/>
    <n v="1456851071"/>
    <b v="0"/>
    <n v="11"/>
    <b v="1"/>
    <s v="music/rock"/>
    <n v="104"/>
    <n v="20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x v="0"/>
    <x v="1835"/>
    <n v="1359660329"/>
    <b v="0"/>
    <n v="55"/>
    <b v="1"/>
    <s v="music/rock"/>
    <n v="200.34"/>
    <n v="5017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x v="1836"/>
    <n v="1326848935"/>
    <b v="0"/>
    <n v="30"/>
    <b v="1"/>
    <s v="music/rock"/>
    <n v="306.83333333333331"/>
    <n v="1241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x v="1837"/>
    <n v="1314989557"/>
    <b v="0"/>
    <n v="28"/>
    <b v="1"/>
    <s v="music/rock"/>
    <n v="100.149"/>
    <n v="1.4900000000000091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x v="1838"/>
    <n v="1472750382"/>
    <b v="0"/>
    <n v="45"/>
    <b v="1"/>
    <s v="music/rock"/>
    <n v="205.29999999999998"/>
    <n v="1053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x v="1839"/>
    <n v="1366251510"/>
    <b v="0"/>
    <n v="13"/>
    <b v="1"/>
    <s v="music/rock"/>
    <n v="108.88888888888889"/>
    <n v="80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x v="0"/>
    <x v="1840"/>
    <n v="1397679445"/>
    <b v="0"/>
    <n v="40"/>
    <b v="1"/>
    <s v="music/rock"/>
    <n v="101.75"/>
    <n v="3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x v="1841"/>
    <n v="1422371381"/>
    <b v="0"/>
    <n v="21"/>
    <b v="1"/>
    <s v="music/rock"/>
    <n v="125.25"/>
    <n v="505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x v="1842"/>
    <n v="1295653954"/>
    <b v="0"/>
    <n v="134"/>
    <b v="1"/>
    <s v="music/rock"/>
    <n v="124.0061"/>
    <n v="2400.6100000000006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x v="1843"/>
    <n v="1304464914"/>
    <b v="0"/>
    <n v="20"/>
    <b v="1"/>
    <s v="music/rock"/>
    <n v="101.4"/>
    <n v="21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x v="1844"/>
    <n v="1464854398"/>
    <b v="0"/>
    <n v="19"/>
    <b v="1"/>
    <s v="music/rock"/>
    <n v="100"/>
    <n v="0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x v="1845"/>
    <n v="1352993777"/>
    <b v="0"/>
    <n v="209"/>
    <b v="1"/>
    <s v="music/rock"/>
    <n v="137.92666666666668"/>
    <n v="568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x v="1846"/>
    <n v="1427780432"/>
    <b v="0"/>
    <n v="38"/>
    <b v="1"/>
    <s v="music/rock"/>
    <n v="120.88000000000001"/>
    <n v="522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x v="1847"/>
    <n v="1306608888"/>
    <b v="0"/>
    <n v="24"/>
    <b v="1"/>
    <s v="music/rock"/>
    <n v="107.36666666666667"/>
    <n v="221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x v="0"/>
    <x v="1848"/>
    <n v="1347913059"/>
    <b v="0"/>
    <n v="8"/>
    <b v="1"/>
    <s v="music/rock"/>
    <n v="100.33333333333334"/>
    <n v="1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x v="1849"/>
    <n v="1402441300"/>
    <b v="0"/>
    <n v="179"/>
    <b v="1"/>
    <s v="music/rock"/>
    <n v="101.52222222222223"/>
    <n v="137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x v="1850"/>
    <n v="1404769538"/>
    <b v="0"/>
    <n v="26"/>
    <b v="1"/>
    <s v="music/rock"/>
    <n v="100.07692307692308"/>
    <n v="1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x v="1851"/>
    <n v="1426703452"/>
    <b v="0"/>
    <n v="131"/>
    <b v="1"/>
    <s v="music/rock"/>
    <n v="116.96666666666667"/>
    <n v="254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x v="1852"/>
    <n v="1348536417"/>
    <b v="0"/>
    <n v="14"/>
    <b v="1"/>
    <s v="music/rock"/>
    <n v="101.875"/>
    <n v="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x v="1853"/>
    <n v="1366763437"/>
    <b v="0"/>
    <n v="174"/>
    <b v="1"/>
    <s v="music/rock"/>
    <n v="102.12366666666665"/>
    <n v="318.54999999999927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x v="1854"/>
    <n v="1385124940"/>
    <b v="0"/>
    <n v="191"/>
    <b v="1"/>
    <s v="music/rock"/>
    <n v="154.05897142857143"/>
    <n v="4730.16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x v="1855"/>
    <n v="1403901072"/>
    <b v="0"/>
    <n v="38"/>
    <b v="1"/>
    <s v="music/rock"/>
    <n v="101.25"/>
    <n v="25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x v="1856"/>
    <n v="1407954413"/>
    <b v="0"/>
    <n v="22"/>
    <b v="1"/>
    <s v="music/rock"/>
    <n v="100"/>
    <n v="0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x v="1857"/>
    <n v="1318826921"/>
    <b v="0"/>
    <n v="149"/>
    <b v="1"/>
    <s v="music/rock"/>
    <n v="108.74800874800874"/>
    <n v="486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x v="0"/>
    <x v="1858"/>
    <n v="1314124129"/>
    <b v="0"/>
    <n v="56"/>
    <b v="1"/>
    <s v="music/rock"/>
    <n v="131.83333333333334"/>
    <n v="95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x v="1859"/>
    <n v="1389891684"/>
    <b v="0"/>
    <n v="19"/>
    <b v="1"/>
    <s v="music/rock"/>
    <n v="133.46666666666667"/>
    <n v="251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x v="1860"/>
    <n v="1419664341"/>
    <b v="0"/>
    <n v="0"/>
    <b v="0"/>
    <s v="games/mobile games"/>
    <n v="0"/>
    <n v="-250000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x v="1861"/>
    <n v="1484912974"/>
    <b v="0"/>
    <n v="16"/>
    <b v="0"/>
    <s v="games/mobile games"/>
    <n v="8.0833333333333321"/>
    <n v="-1654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2"/>
    <s v="US"/>
    <x v="0"/>
    <x v="1862"/>
    <n v="1400008085"/>
    <b v="0"/>
    <n v="2"/>
    <b v="0"/>
    <s v="games/mobile games"/>
    <n v="0.4"/>
    <n v="-2490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x v="1863"/>
    <n v="1396631500"/>
    <b v="0"/>
    <n v="48"/>
    <b v="0"/>
    <s v="games/mobile games"/>
    <n v="42.892307692307689"/>
    <n v="-3712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x v="1864"/>
    <n v="1475398147"/>
    <b v="0"/>
    <n v="2"/>
    <b v="0"/>
    <s v="games/mobile games"/>
    <n v="3.6363636363636364E-3"/>
    <n v="-109996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x v="1865"/>
    <n v="1483768497"/>
    <b v="0"/>
    <n v="2"/>
    <b v="0"/>
    <s v="games/mobile games"/>
    <n v="0.5"/>
    <n v="-2487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x v="1866"/>
    <n v="1475791912"/>
    <b v="0"/>
    <n v="1"/>
    <b v="0"/>
    <s v="games/mobile games"/>
    <n v="0.05"/>
    <n v="-1999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x v="1867"/>
    <n v="1448044925"/>
    <b v="0"/>
    <n v="17"/>
    <b v="0"/>
    <s v="games/mobile games"/>
    <n v="4.8680000000000003"/>
    <n v="-23783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x v="1868"/>
    <n v="1480896249"/>
    <b v="0"/>
    <n v="0"/>
    <b v="0"/>
    <s v="games/mobile games"/>
    <n v="0"/>
    <n v="-10000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x v="1869"/>
    <n v="1451723535"/>
    <b v="0"/>
    <n v="11"/>
    <b v="0"/>
    <s v="games/mobile games"/>
    <n v="10.314285714285715"/>
    <n v="-3139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x v="1870"/>
    <n v="1413053301"/>
    <b v="0"/>
    <n v="95"/>
    <b v="0"/>
    <s v="games/mobile games"/>
    <n v="71.784615384615378"/>
    <n v="-1834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x v="1871"/>
    <n v="1433041602"/>
    <b v="0"/>
    <n v="13"/>
    <b v="0"/>
    <s v="games/mobile games"/>
    <n v="1.06"/>
    <n v="-19788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x v="1872"/>
    <n v="1433861210"/>
    <b v="0"/>
    <n v="2"/>
    <b v="0"/>
    <s v="games/mobile games"/>
    <n v="0.44999999999999996"/>
    <n v="-7964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x v="1873"/>
    <n v="1465427733"/>
    <b v="0"/>
    <n v="2"/>
    <b v="0"/>
    <s v="games/mobile games"/>
    <n v="1.6250000000000001E-2"/>
    <n v="-159974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2"/>
    <s v="US"/>
    <x v="0"/>
    <x v="1874"/>
    <n v="1465335308"/>
    <b v="0"/>
    <n v="3"/>
    <b v="0"/>
    <s v="games/mobile games"/>
    <n v="0.51"/>
    <n v="-9949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x v="1875"/>
    <n v="1400309405"/>
    <b v="0"/>
    <n v="0"/>
    <b v="0"/>
    <s v="games/mobile games"/>
    <n v="0"/>
    <n v="-280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x v="1876"/>
    <n v="1422664925"/>
    <b v="0"/>
    <n v="0"/>
    <b v="0"/>
    <s v="games/mobile games"/>
    <n v="0"/>
    <n v="-60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x v="1877"/>
    <n v="1400026355"/>
    <b v="0"/>
    <n v="0"/>
    <b v="0"/>
    <s v="games/mobile games"/>
    <n v="0"/>
    <n v="-8000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x v="1878"/>
    <n v="1455377729"/>
    <b v="0"/>
    <n v="2"/>
    <b v="0"/>
    <s v="games/mobile games"/>
    <n v="0.12"/>
    <n v="-4994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2"/>
    <s v="GB"/>
    <x v="1"/>
    <x v="1879"/>
    <n v="1456839380"/>
    <b v="0"/>
    <n v="24"/>
    <b v="0"/>
    <s v="games/mobile games"/>
    <n v="20.080000000000002"/>
    <n v="-399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x v="1880"/>
    <n v="1423366789"/>
    <b v="0"/>
    <n v="70"/>
    <b v="1"/>
    <s v="music/indie rock"/>
    <n v="172.68449999999999"/>
    <n v="1453.69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x v="1881"/>
    <n v="1339109212"/>
    <b v="0"/>
    <n v="81"/>
    <b v="1"/>
    <s v="music/indie rock"/>
    <n v="100.8955223880597"/>
    <n v="30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x v="1882"/>
    <n v="1331333108"/>
    <b v="0"/>
    <n v="32"/>
    <b v="1"/>
    <s v="music/indie rock"/>
    <n v="104.8048048048048"/>
    <n v="48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x v="1883"/>
    <n v="1350967535"/>
    <b v="0"/>
    <n v="26"/>
    <b v="1"/>
    <s v="music/indie rock"/>
    <n v="135.1"/>
    <n v="351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x v="1884"/>
    <n v="1341800110"/>
    <b v="0"/>
    <n v="105"/>
    <b v="1"/>
    <s v="music/indie rock"/>
    <n v="116.32786885245903"/>
    <n v="747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x v="1885"/>
    <n v="1413236738"/>
    <b v="0"/>
    <n v="29"/>
    <b v="1"/>
    <s v="music/indie rock"/>
    <n v="102.08333333333333"/>
    <n v="25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x v="1886"/>
    <n v="1447614732"/>
    <b v="0"/>
    <n v="8"/>
    <b v="1"/>
    <s v="music/indie rock"/>
    <n v="111.16666666666666"/>
    <n v="33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x v="1887"/>
    <n v="1272692732"/>
    <b v="0"/>
    <n v="89"/>
    <b v="1"/>
    <s v="music/indie rock"/>
    <n v="166.08"/>
    <n v="1652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x v="1888"/>
    <n v="1359140546"/>
    <b v="0"/>
    <n v="44"/>
    <b v="1"/>
    <s v="music/indie rock"/>
    <n v="106.60000000000001"/>
    <n v="132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x v="1889"/>
    <n v="1353005528"/>
    <b v="0"/>
    <n v="246"/>
    <b v="1"/>
    <s v="music/indie rock"/>
    <n v="144.58441666666667"/>
    <n v="5350.130000000001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x v="1890"/>
    <n v="1275851354"/>
    <b v="0"/>
    <n v="120"/>
    <b v="1"/>
    <s v="music/indie rock"/>
    <n v="105.55000000000001"/>
    <n v="555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x v="1891"/>
    <n v="1304867881"/>
    <b v="0"/>
    <n v="26"/>
    <b v="1"/>
    <s v="music/indie rock"/>
    <n v="136.60000000000002"/>
    <n v="183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x v="1892"/>
    <n v="1301524585"/>
    <b v="0"/>
    <n v="45"/>
    <b v="1"/>
    <s v="music/indie rock"/>
    <n v="104"/>
    <n v="100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x v="0"/>
    <x v="1893"/>
    <n v="1326404583"/>
    <b v="0"/>
    <n v="20"/>
    <b v="1"/>
    <s v="music/indie rock"/>
    <n v="114.5"/>
    <n v="14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x v="1894"/>
    <n v="1442771722"/>
    <b v="0"/>
    <n v="47"/>
    <b v="1"/>
    <s v="music/indie rock"/>
    <n v="101.71957671957672"/>
    <n v="156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x v="1895"/>
    <n v="1331658165"/>
    <b v="0"/>
    <n v="13"/>
    <b v="1"/>
    <s v="music/indie rock"/>
    <n v="123.94678492239468"/>
    <n v="108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x v="1896"/>
    <n v="1392040806"/>
    <b v="0"/>
    <n v="183"/>
    <b v="1"/>
    <s v="music/indie rock"/>
    <n v="102.45669291338582"/>
    <n v="156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x v="1897"/>
    <n v="1451277473"/>
    <b v="0"/>
    <n v="21"/>
    <b v="1"/>
    <s v="music/indie rock"/>
    <n v="144.5"/>
    <n v="445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x v="1898"/>
    <n v="1424730966"/>
    <b v="0"/>
    <n v="42"/>
    <b v="1"/>
    <s v="music/indie rock"/>
    <n v="133.33333333333331"/>
    <n v="300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x v="1899"/>
    <n v="1347137731"/>
    <b v="0"/>
    <n v="54"/>
    <b v="1"/>
    <s v="music/indie rock"/>
    <n v="109.3644"/>
    <n v="234.11000000000013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x v="1900"/>
    <n v="1429707729"/>
    <b v="0"/>
    <n v="25"/>
    <b v="0"/>
    <s v="technology/gadgets"/>
    <n v="2.6969696969696968"/>
    <n v="-96330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x v="1901"/>
    <n v="1422903447"/>
    <b v="0"/>
    <n v="3"/>
    <b v="0"/>
    <s v="technology/gadgets"/>
    <n v="1.2"/>
    <n v="-988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x v="1902"/>
    <n v="1480357791"/>
    <b v="0"/>
    <n v="41"/>
    <b v="0"/>
    <s v="technology/gadgets"/>
    <n v="46.6"/>
    <n v="-1602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x v="1903"/>
    <n v="1447864021"/>
    <b v="0"/>
    <n v="2"/>
    <b v="0"/>
    <s v="technology/gadgets"/>
    <n v="0.1"/>
    <n v="-49950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x v="1904"/>
    <n v="1407535994"/>
    <b v="0"/>
    <n v="4"/>
    <b v="0"/>
    <s v="technology/gadgets"/>
    <n v="0.16800000000000001"/>
    <n v="-24958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x v="1905"/>
    <n v="1464105983"/>
    <b v="0"/>
    <n v="99"/>
    <b v="0"/>
    <s v="technology/gadgets"/>
    <n v="42.76"/>
    <n v="-28620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2"/>
    <s v="US"/>
    <x v="0"/>
    <x v="1906"/>
    <n v="1399557925"/>
    <b v="0"/>
    <n v="4"/>
    <b v="0"/>
    <s v="technology/gadgets"/>
    <n v="0.28333333333333333"/>
    <n v="-2991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x v="1907"/>
    <n v="1480456900"/>
    <b v="0"/>
    <n v="4"/>
    <b v="0"/>
    <s v="technology/gadgets"/>
    <n v="1.7319999999999998"/>
    <n v="-24567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x v="1908"/>
    <n v="1411467479"/>
    <b v="0"/>
    <n v="38"/>
    <b v="0"/>
    <s v="technology/gadgets"/>
    <n v="14.111428571428572"/>
    <n v="-30061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x v="1909"/>
    <n v="1442531217"/>
    <b v="0"/>
    <n v="285"/>
    <b v="0"/>
    <s v="technology/gadgets"/>
    <n v="39.395294117647055"/>
    <n v="-51514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x v="1910"/>
    <n v="1404953334"/>
    <b v="0"/>
    <n v="1"/>
    <b v="0"/>
    <s v="technology/gadgets"/>
    <n v="2.3529411764705882E-2"/>
    <n v="-4249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x v="1911"/>
    <n v="1430803560"/>
    <b v="0"/>
    <n v="42"/>
    <b v="0"/>
    <s v="technology/gadgets"/>
    <n v="59.3"/>
    <n v="-2035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2"/>
    <s v="GB"/>
    <x v="1"/>
    <x v="1912"/>
    <n v="1410178578"/>
    <b v="0"/>
    <n v="26"/>
    <b v="0"/>
    <s v="technology/gadgets"/>
    <n v="1.3270833333333334"/>
    <n v="-47363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x v="1913"/>
    <n v="1413519073"/>
    <b v="0"/>
    <n v="2"/>
    <b v="0"/>
    <s v="technology/gadgets"/>
    <n v="9.0090090090090094"/>
    <n v="-606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x v="1914"/>
    <n v="1407892222"/>
    <b v="0"/>
    <n v="4"/>
    <b v="0"/>
    <s v="technology/gadgets"/>
    <n v="1.6"/>
    <n v="-49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2"/>
    <s v="US"/>
    <x v="0"/>
    <x v="1915"/>
    <n v="1476378775"/>
    <b v="0"/>
    <n v="6"/>
    <b v="0"/>
    <s v="technology/gadgets"/>
    <n v="0.51"/>
    <n v="-19898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2"/>
    <s v="HK"/>
    <x v="6"/>
    <x v="1916"/>
    <n v="1484116133"/>
    <b v="0"/>
    <n v="70"/>
    <b v="0"/>
    <s v="technology/gadgets"/>
    <n v="52.570512820512818"/>
    <n v="-184975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x v="1917"/>
    <n v="1404845851"/>
    <b v="0"/>
    <n v="9"/>
    <b v="0"/>
    <s v="technology/gadgets"/>
    <n v="1.04"/>
    <n v="-24740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x v="1918"/>
    <n v="1429477249"/>
    <b v="0"/>
    <n v="8"/>
    <b v="0"/>
    <s v="technology/gadgets"/>
    <n v="47.4"/>
    <n v="-263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x v="1919"/>
    <n v="1443042061"/>
    <b v="0"/>
    <n v="105"/>
    <b v="0"/>
    <s v="technology/gadgets"/>
    <n v="43.03"/>
    <n v="-5697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x v="0"/>
    <x v="1920"/>
    <n v="1339651143"/>
    <b v="0"/>
    <n v="38"/>
    <b v="1"/>
    <s v="music/indie rock"/>
    <n v="136.80000000000001"/>
    <n v="552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x v="1921"/>
    <n v="1384236507"/>
    <b v="0"/>
    <n v="64"/>
    <b v="1"/>
    <s v="music/indie rock"/>
    <n v="115.55"/>
    <n v="311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x v="1922"/>
    <n v="1313612532"/>
    <b v="0"/>
    <n v="13"/>
    <b v="1"/>
    <s v="music/indie rock"/>
    <n v="240.79999999999998"/>
    <n v="176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x v="1923"/>
    <n v="1387390555"/>
    <b v="0"/>
    <n v="33"/>
    <b v="1"/>
    <s v="music/indie rock"/>
    <n v="114.39999999999999"/>
    <n v="432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x v="1924"/>
    <n v="1379540288"/>
    <b v="0"/>
    <n v="52"/>
    <b v="1"/>
    <s v="music/indie rock"/>
    <n v="110.33333333333333"/>
    <n v="155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x v="1925"/>
    <n v="1286319256"/>
    <b v="0"/>
    <n v="107"/>
    <b v="1"/>
    <s v="music/indie rock"/>
    <n v="195.37933333333334"/>
    <n v="1430.69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x v="0"/>
    <x v="1926"/>
    <n v="1329856839"/>
    <b v="0"/>
    <n v="11"/>
    <b v="1"/>
    <s v="music/indie rock"/>
    <n v="103.33333333333334"/>
    <n v="20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x v="1927"/>
    <n v="1365348794"/>
    <b v="0"/>
    <n v="34"/>
    <b v="1"/>
    <s v="music/indie rock"/>
    <n v="103.1372549019608"/>
    <n v="80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x v="1928"/>
    <n v="1306197066"/>
    <b v="0"/>
    <n v="75"/>
    <b v="1"/>
    <s v="music/indie rock"/>
    <n v="100.3125"/>
    <n v="10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x v="1929"/>
    <n v="1368019482"/>
    <b v="0"/>
    <n v="26"/>
    <b v="1"/>
    <s v="music/indie rock"/>
    <n v="127"/>
    <n v="270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x v="1930"/>
    <n v="1336512309"/>
    <b v="0"/>
    <n v="50"/>
    <b v="1"/>
    <s v="music/indie rock"/>
    <n v="120.601"/>
    <n v="412.02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x v="1931"/>
    <n v="1325618773"/>
    <b v="0"/>
    <n v="80"/>
    <b v="1"/>
    <s v="music/indie rock"/>
    <n v="106.99047619047619"/>
    <n v="367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x v="1932"/>
    <n v="1409195307"/>
    <b v="0"/>
    <n v="110"/>
    <b v="1"/>
    <s v="music/indie rock"/>
    <n v="172.43333333333334"/>
    <n v="4346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x v="1933"/>
    <n v="1321649321"/>
    <b v="0"/>
    <n v="77"/>
    <b v="1"/>
    <s v="music/indie rock"/>
    <n v="123.61999999999999"/>
    <n v="1181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x v="1934"/>
    <n v="1400106171"/>
    <b v="0"/>
    <n v="50"/>
    <b v="1"/>
    <s v="music/indie rock"/>
    <n v="108.4"/>
    <n v="210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x v="1935"/>
    <n v="1320528070"/>
    <b v="0"/>
    <n v="145"/>
    <b v="1"/>
    <s v="music/indie rock"/>
    <n v="116.52013333333333"/>
    <n v="1239.010000000000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x v="1936"/>
    <n v="1338346281"/>
    <b v="0"/>
    <n v="29"/>
    <b v="1"/>
    <s v="music/indie rock"/>
    <n v="187.245"/>
    <n v="523.47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x v="1937"/>
    <n v="1370067231"/>
    <b v="0"/>
    <n v="114"/>
    <b v="1"/>
    <s v="music/indie rock"/>
    <n v="115.93333333333334"/>
    <n v="2390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x v="1938"/>
    <n v="1360366708"/>
    <b v="0"/>
    <n v="96"/>
    <b v="1"/>
    <s v="music/indie rock"/>
    <n v="110.7"/>
    <n v="1070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x v="1939"/>
    <n v="1304770233"/>
    <b v="0"/>
    <n v="31"/>
    <b v="1"/>
    <s v="music/indie rock"/>
    <n v="170.92307692307693"/>
    <n v="461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x v="1940"/>
    <n v="1397545131"/>
    <b v="1"/>
    <n v="4883"/>
    <b v="1"/>
    <s v="technology/hardware"/>
    <n v="126.11835600000001"/>
    <n v="65295.890000000014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x v="1941"/>
    <n v="1302033140"/>
    <b v="1"/>
    <n v="95"/>
    <b v="1"/>
    <s v="technology/hardware"/>
    <n v="138.44033333333334"/>
    <n v="2306.42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x v="1942"/>
    <n v="1467008916"/>
    <b v="1"/>
    <n v="2478"/>
    <b v="1"/>
    <s v="technology/hardware"/>
    <n v="1705.2499999999998"/>
    <n v="160525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x v="1943"/>
    <n v="1396360890"/>
    <b v="1"/>
    <n v="1789"/>
    <b v="1"/>
    <s v="technology/hardware"/>
    <n v="788.05550000000005"/>
    <n v="275222.2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x v="1944"/>
    <n v="1433224958"/>
    <b v="1"/>
    <n v="680"/>
    <b v="1"/>
    <s v="technology/hardware"/>
    <n v="348.01799999999997"/>
    <n v="248018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x v="1945"/>
    <n v="1392780961"/>
    <b v="1"/>
    <n v="70"/>
    <b v="1"/>
    <s v="technology/hardware"/>
    <n v="149.74666666666667"/>
    <n v="3731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x v="1946"/>
    <n v="1255730520"/>
    <b v="1"/>
    <n v="23"/>
    <b v="1"/>
    <s v="technology/hardware"/>
    <n v="100.63375000000001"/>
    <n v="5.07000000000005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x v="0"/>
    <x v="1947"/>
    <n v="1460557809"/>
    <b v="1"/>
    <n v="4245"/>
    <b v="1"/>
    <s v="technology/hardware"/>
    <n v="800.21100000000001"/>
    <n v="700211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x v="1"/>
    <x v="1948"/>
    <n v="1402394951"/>
    <b v="1"/>
    <n v="943"/>
    <b v="1"/>
    <s v="technology/hardware"/>
    <n v="106.00260000000002"/>
    <n v="3001.3000000000029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x v="1949"/>
    <n v="1300767673"/>
    <b v="1"/>
    <n v="1876"/>
    <b v="1"/>
    <s v="technology/hardware"/>
    <n v="200.51866666666669"/>
    <n v="48248.96000000000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x v="1950"/>
    <n v="1475921137"/>
    <b v="1"/>
    <n v="834"/>
    <b v="1"/>
    <s v="technology/hardware"/>
    <n v="212.44399999999999"/>
    <n v="56222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x v="1951"/>
    <n v="1378737215"/>
    <b v="1"/>
    <n v="682"/>
    <b v="1"/>
    <s v="technology/hardware"/>
    <n v="198.47237142857145"/>
    <n v="34465.33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x v="1952"/>
    <n v="1328158065"/>
    <b v="1"/>
    <n v="147"/>
    <b v="1"/>
    <s v="technology/hardware"/>
    <n v="225.94666666666666"/>
    <n v="18892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x v="0"/>
    <x v="1953"/>
    <n v="1453730176"/>
    <b v="1"/>
    <n v="415"/>
    <b v="1"/>
    <s v="technology/hardware"/>
    <n v="698.94800000000009"/>
    <n v="299474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x v="1954"/>
    <n v="1334989881"/>
    <b v="1"/>
    <n v="290"/>
    <b v="1"/>
    <s v="technology/hardware"/>
    <n v="398.59528571428569"/>
    <n v="125410.01999999999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x v="1955"/>
    <n v="1425507005"/>
    <b v="1"/>
    <n v="365"/>
    <b v="1"/>
    <s v="technology/hardware"/>
    <n v="294.0333333333333"/>
    <n v="116420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x v="0"/>
    <x v="1956"/>
    <n v="1348712513"/>
    <b v="1"/>
    <n v="660"/>
    <b v="1"/>
    <s v="technology/hardware"/>
    <n v="167.50470000000001"/>
    <n v="20251.410000000003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x v="1957"/>
    <n v="1361490161"/>
    <b v="1"/>
    <n v="1356"/>
    <b v="1"/>
    <s v="technology/hardware"/>
    <n v="1435.5717142857143"/>
    <n v="93490.02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x v="1958"/>
    <n v="1408565860"/>
    <b v="1"/>
    <n v="424"/>
    <b v="1"/>
    <s v="technology/hardware"/>
    <n v="156.73439999999999"/>
    <n v="5673.4400000000005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x v="1959"/>
    <n v="1416559341"/>
    <b v="1"/>
    <n v="33"/>
    <b v="1"/>
    <s v="technology/hardware"/>
    <n v="117.90285714285716"/>
    <n v="12532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x v="1960"/>
    <n v="1346042417"/>
    <b v="1"/>
    <n v="1633"/>
    <b v="1"/>
    <s v="technology/hardware"/>
    <n v="1105.3811999999998"/>
    <n v="100538.12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x v="1961"/>
    <n v="1397414636"/>
    <b v="1"/>
    <n v="306"/>
    <b v="1"/>
    <s v="technology/hardware"/>
    <n v="192.92499999999998"/>
    <n v="9292.5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x v="1962"/>
    <n v="1407838734"/>
    <b v="1"/>
    <n v="205"/>
    <b v="1"/>
    <s v="technology/hardware"/>
    <n v="126.8842105263158"/>
    <n v="5108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x v="1963"/>
    <n v="1458714772"/>
    <b v="1"/>
    <n v="1281"/>
    <b v="1"/>
    <s v="technology/hardware"/>
    <n v="259.57748878923763"/>
    <n v="142343.12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x v="1964"/>
    <n v="1324433310"/>
    <b v="1"/>
    <n v="103"/>
    <b v="1"/>
    <s v="technology/hardware"/>
    <n v="262.27999999999997"/>
    <n v="8114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x v="1965"/>
    <n v="1405429098"/>
    <b v="1"/>
    <n v="1513"/>
    <b v="1"/>
    <s v="technology/hardware"/>
    <n v="206.74309000000002"/>
    <n v="106743.09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x v="1966"/>
    <n v="1396367729"/>
    <b v="1"/>
    <n v="405"/>
    <b v="1"/>
    <s v="technology/hardware"/>
    <n v="370.13"/>
    <n v="54026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x v="1967"/>
    <n v="1478095515"/>
    <b v="1"/>
    <n v="510"/>
    <b v="1"/>
    <s v="technology/hardware"/>
    <n v="284.96600000000001"/>
    <n v="92483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x v="1968"/>
    <n v="1467831668"/>
    <b v="1"/>
    <n v="1887"/>
    <b v="1"/>
    <s v="technology/hardware"/>
    <n v="579.08000000000004"/>
    <n v="95816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x v="1969"/>
    <n v="1361248701"/>
    <b v="1"/>
    <n v="701"/>
    <b v="1"/>
    <s v="technology/hardware"/>
    <n v="1131.8"/>
    <n v="51590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x v="1970"/>
    <n v="1381752061"/>
    <b v="1"/>
    <n v="3863"/>
    <b v="1"/>
    <s v="technology/hardware"/>
    <n v="263.02771750000005"/>
    <n v="652110.87000000011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x v="1971"/>
    <n v="1350605844"/>
    <b v="1"/>
    <n v="238"/>
    <b v="1"/>
    <s v="technology/hardware"/>
    <n v="674.48"/>
    <n v="14362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x v="1972"/>
    <n v="1467134464"/>
    <b v="1"/>
    <n v="2051"/>
    <b v="1"/>
    <s v="technology/hardware"/>
    <n v="256.83081313131316"/>
    <n v="310525.01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x v="1973"/>
    <n v="1371715269"/>
    <b v="1"/>
    <n v="402"/>
    <b v="1"/>
    <s v="technology/hardware"/>
    <n v="375.49599999999998"/>
    <n v="55099.199999999997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x v="0"/>
    <x v="1974"/>
    <n v="1360346851"/>
    <b v="1"/>
    <n v="253"/>
    <b v="1"/>
    <s v="technology/hardware"/>
    <n v="208.70837499999996"/>
    <n v="17393.339999999997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x v="1"/>
    <x v="1975"/>
    <n v="1371159325"/>
    <b v="1"/>
    <n v="473"/>
    <b v="1"/>
    <s v="technology/hardware"/>
    <n v="346.6"/>
    <n v="9864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x v="1976"/>
    <n v="1446527540"/>
    <b v="1"/>
    <n v="821"/>
    <b v="1"/>
    <s v="technology/hardware"/>
    <n v="402.33"/>
    <n v="151165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x v="1977"/>
    <n v="1336627492"/>
    <b v="1"/>
    <n v="388"/>
    <b v="1"/>
    <s v="technology/hardware"/>
    <n v="1026.8451399999999"/>
    <n v="463422.57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x v="1978"/>
    <n v="1444734146"/>
    <b v="1"/>
    <n v="813"/>
    <b v="1"/>
    <s v="technology/hardware"/>
    <n v="114.901155"/>
    <n v="29802.309999999998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x v="3"/>
    <x v="1979"/>
    <n v="1456232462"/>
    <b v="1"/>
    <n v="1945"/>
    <b v="1"/>
    <s v="technology/hardware"/>
    <n v="354.82402000000002"/>
    <n v="127412.01000000001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x v="1980"/>
    <n v="1402334665"/>
    <b v="0"/>
    <n v="12"/>
    <b v="0"/>
    <s v="photography/people"/>
    <n v="5.08"/>
    <n v="-7119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x v="1981"/>
    <n v="1478268287"/>
    <b v="0"/>
    <n v="0"/>
    <b v="0"/>
    <s v="photography/people"/>
    <n v="0"/>
    <n v="-180000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x v="1982"/>
    <n v="1470874618"/>
    <b v="0"/>
    <n v="16"/>
    <b v="0"/>
    <s v="photography/people"/>
    <n v="4.3"/>
    <n v="-31581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x v="1983"/>
    <n v="1412189881"/>
    <b v="0"/>
    <n v="7"/>
    <b v="0"/>
    <s v="photography/people"/>
    <n v="21.146666666666665"/>
    <n v="-11828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x v="1984"/>
    <n v="1467650771"/>
    <b v="0"/>
    <n v="4"/>
    <b v="0"/>
    <s v="photography/people"/>
    <n v="3.1875"/>
    <n v="-1549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x v="1985"/>
    <n v="1455359083"/>
    <b v="0"/>
    <n v="1"/>
    <b v="0"/>
    <s v="photography/people"/>
    <n v="0.05"/>
    <n v="-1999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2"/>
    <s v="GB"/>
    <x v="1"/>
    <x v="1986"/>
    <n v="1422631276"/>
    <b v="0"/>
    <n v="28"/>
    <b v="0"/>
    <s v="photography/people"/>
    <n v="42.472727272727276"/>
    <n v="-3164"/>
    <x v="8"/>
    <s v="people"/>
    <x v="1986"/>
    <d v="2015-01-30T10:21:16"/>
  </r>
  <r>
    <n v="1988"/>
    <s v="Phillip Michael Photography"/>
    <s v="Expressing art in an image!"/>
    <n v="6000"/>
    <n v="25"/>
    <x v="2"/>
    <s v="US"/>
    <x v="0"/>
    <x v="1987"/>
    <n v="1437502742"/>
    <b v="0"/>
    <n v="1"/>
    <b v="0"/>
    <s v="photography/people"/>
    <n v="0.41666666666666669"/>
    <n v="-597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x v="1988"/>
    <n v="1478881208"/>
    <b v="0"/>
    <n v="1"/>
    <b v="0"/>
    <s v="photography/people"/>
    <n v="1"/>
    <n v="-49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x v="1989"/>
    <n v="1454042532"/>
    <b v="0"/>
    <n v="5"/>
    <b v="0"/>
    <s v="photography/people"/>
    <n v="16.966666666666665"/>
    <n v="-2491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2"/>
    <s v="US"/>
    <x v="0"/>
    <x v="1990"/>
    <n v="1434144386"/>
    <b v="0"/>
    <n v="3"/>
    <b v="0"/>
    <s v="photography/people"/>
    <n v="7.0000000000000009"/>
    <n v="-1860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2"/>
    <s v="US"/>
    <x v="0"/>
    <x v="1991"/>
    <n v="1421637991"/>
    <b v="0"/>
    <n v="2"/>
    <b v="0"/>
    <s v="photography/people"/>
    <n v="0.13333333333333333"/>
    <n v="-1498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x v="1992"/>
    <n v="1448114837"/>
    <b v="0"/>
    <n v="0"/>
    <b v="0"/>
    <s v="photography/people"/>
    <n v="0"/>
    <n v="-2000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x v="1993"/>
    <n v="1475885342"/>
    <b v="0"/>
    <n v="0"/>
    <b v="0"/>
    <s v="photography/people"/>
    <n v="0"/>
    <n v="-3200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x v="1994"/>
    <n v="1435354736"/>
    <b v="0"/>
    <n v="3"/>
    <b v="0"/>
    <s v="photography/people"/>
    <n v="7.8"/>
    <n v="-922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x v="1995"/>
    <n v="1402429211"/>
    <b v="0"/>
    <n v="0"/>
    <b v="0"/>
    <s v="photography/people"/>
    <n v="0"/>
    <n v="-133800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x v="1996"/>
    <n v="1406499612"/>
    <b v="0"/>
    <n v="0"/>
    <b v="0"/>
    <s v="photography/people"/>
    <n v="0"/>
    <n v="-6500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x v="1997"/>
    <n v="1402973438"/>
    <b v="0"/>
    <n v="3"/>
    <b v="0"/>
    <s v="photography/people"/>
    <n v="26.200000000000003"/>
    <n v="-1845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2"/>
    <s v="GB"/>
    <x v="1"/>
    <x v="1998"/>
    <n v="1413286508"/>
    <b v="0"/>
    <n v="7"/>
    <b v="0"/>
    <s v="photography/people"/>
    <n v="0.76129032258064511"/>
    <n v="-30764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x v="1999"/>
    <n v="1449528613"/>
    <b v="0"/>
    <n v="25"/>
    <b v="0"/>
    <s v="photography/people"/>
    <n v="12.5"/>
    <n v="-437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x v="2000"/>
    <n v="1431406916"/>
    <b v="1"/>
    <n v="1637"/>
    <b v="1"/>
    <s v="technology/hardware"/>
    <n v="382.12909090909091"/>
    <n v="155171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x v="2001"/>
    <n v="1482599143"/>
    <b v="1"/>
    <n v="1375"/>
    <b v="1"/>
    <s v="technology/hardware"/>
    <n v="216.79422000000002"/>
    <n v="58397.11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x v="2002"/>
    <n v="1276830052"/>
    <b v="1"/>
    <n v="17"/>
    <b v="1"/>
    <s v="technology/hardware"/>
    <n v="312"/>
    <n v="1060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x v="2003"/>
    <n v="1402410663"/>
    <b v="1"/>
    <n v="354"/>
    <b v="1"/>
    <s v="technology/hardware"/>
    <n v="234.42048"/>
    <n v="67210.240000000005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x v="2004"/>
    <n v="1379532618"/>
    <b v="1"/>
    <n v="191"/>
    <b v="1"/>
    <s v="technology/hardware"/>
    <n v="123.68010000000001"/>
    <n v="7104.0299999999988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x v="2005"/>
    <n v="1414584045"/>
    <b v="1"/>
    <n v="303"/>
    <b v="1"/>
    <s v="technology/hardware"/>
    <n v="247.84"/>
    <n v="73920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x v="2006"/>
    <n v="1276891586"/>
    <b v="1"/>
    <n v="137"/>
    <b v="1"/>
    <s v="technology/hardware"/>
    <n v="115.7092"/>
    <n v="1570.92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x v="2007"/>
    <n v="1312641022"/>
    <b v="1"/>
    <n v="41"/>
    <b v="1"/>
    <s v="technology/hardware"/>
    <n v="117.07484768810599"/>
    <n v="268.2100000000000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x v="2008"/>
    <n v="1476776743"/>
    <b v="1"/>
    <n v="398"/>
    <b v="1"/>
    <s v="technology/hardware"/>
    <n v="305.15800000000002"/>
    <n v="102579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x v="0"/>
    <x v="2009"/>
    <n v="1468972491"/>
    <b v="1"/>
    <n v="1737"/>
    <b v="1"/>
    <s v="technology/hardware"/>
    <n v="320.05299999999994"/>
    <n v="66015.899999999994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x v="2010"/>
    <n v="1449650173"/>
    <b v="1"/>
    <n v="971"/>
    <b v="1"/>
    <s v="technology/hardware"/>
    <n v="819.56399999999996"/>
    <n v="359782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x v="2011"/>
    <n v="1420573441"/>
    <b v="1"/>
    <n v="183"/>
    <b v="1"/>
    <s v="technology/hardware"/>
    <n v="234.90000000000003"/>
    <n v="6745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x v="2012"/>
    <n v="1462835014"/>
    <b v="1"/>
    <n v="4562"/>
    <b v="1"/>
    <s v="technology/hardware"/>
    <n v="494.91374999999999"/>
    <n v="631862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x v="2013"/>
    <n v="1361250539"/>
    <b v="1"/>
    <n v="26457"/>
    <b v="1"/>
    <s v="technology/hardware"/>
    <n v="7813.7822333333334"/>
    <n v="2314134.67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x v="2014"/>
    <n v="1313010163"/>
    <b v="1"/>
    <n v="162"/>
    <b v="1"/>
    <s v="technology/hardware"/>
    <n v="113.00013888888888"/>
    <n v="936.0100000000002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x v="2015"/>
    <n v="1360271299"/>
    <b v="1"/>
    <n v="479"/>
    <b v="1"/>
    <s v="technology/hardware"/>
    <n v="921.54219999999998"/>
    <n v="82154.22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x v="2016"/>
    <n v="1329873755"/>
    <b v="1"/>
    <n v="426"/>
    <b v="1"/>
    <s v="technology/hardware"/>
    <n v="125.10239999999999"/>
    <n v="6275.5999999999985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x v="2017"/>
    <n v="1436863609"/>
    <b v="1"/>
    <n v="450"/>
    <b v="1"/>
    <s v="technology/hardware"/>
    <n v="102.24343076923077"/>
    <n v="1458.2299999999959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x v="2018"/>
    <n v="1471971621"/>
    <b v="1"/>
    <n v="1780"/>
    <b v="1"/>
    <s v="technology/hardware"/>
    <n v="484.90975000000003"/>
    <n v="153963.9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x v="2019"/>
    <n v="1396923624"/>
    <b v="1"/>
    <n v="122"/>
    <b v="1"/>
    <s v="technology/hardware"/>
    <n v="192.33333333333334"/>
    <n v="1385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x v="2020"/>
    <n v="1407634897"/>
    <b v="1"/>
    <n v="95"/>
    <b v="1"/>
    <s v="technology/hardware"/>
    <n v="281.10000000000002"/>
    <n v="9055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x v="2021"/>
    <n v="1463060372"/>
    <b v="1"/>
    <n v="325"/>
    <b v="1"/>
    <s v="technology/hardware"/>
    <n v="125.13700000000001"/>
    <n v="2513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x v="2022"/>
    <n v="1431425153"/>
    <b v="1"/>
    <n v="353"/>
    <b v="1"/>
    <s v="technology/hardware"/>
    <n v="161.459"/>
    <n v="61459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x v="2023"/>
    <n v="1341875544"/>
    <b v="1"/>
    <n v="105"/>
    <b v="1"/>
    <s v="technology/hardware"/>
    <n v="585.35"/>
    <n v="19414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x v="2024"/>
    <n v="1431404746"/>
    <b v="1"/>
    <n v="729"/>
    <b v="1"/>
    <s v="technology/hardware"/>
    <n v="201.14999999999998"/>
    <n v="80920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x v="0"/>
    <x v="2025"/>
    <n v="1394127585"/>
    <b v="1"/>
    <n v="454"/>
    <b v="1"/>
    <s v="technology/hardware"/>
    <n v="133.48307999999997"/>
    <n v="8370.7699999999968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x v="2026"/>
    <n v="1423855919"/>
    <b v="1"/>
    <n v="539"/>
    <b v="1"/>
    <s v="technology/hardware"/>
    <n v="120.24900000000001"/>
    <n v="20249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x v="0"/>
    <x v="2027"/>
    <n v="1265493806"/>
    <b v="1"/>
    <n v="79"/>
    <b v="1"/>
    <s v="technology/hardware"/>
    <n v="126.16666666666667"/>
    <n v="785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x v="0"/>
    <x v="2028"/>
    <n v="1406507481"/>
    <b v="1"/>
    <n v="94"/>
    <b v="1"/>
    <s v="technology/hardware"/>
    <n v="361.2"/>
    <n v="6530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x v="2029"/>
    <n v="1351641296"/>
    <b v="1"/>
    <n v="625"/>
    <b v="1"/>
    <s v="technology/hardware"/>
    <n v="226.239013671875"/>
    <n v="41366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x v="2030"/>
    <n v="1417506853"/>
    <b v="1"/>
    <n v="508"/>
    <b v="1"/>
    <s v="technology/hardware"/>
    <n v="120.35"/>
    <n v="10175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x v="2031"/>
    <n v="1479216874"/>
    <b v="1"/>
    <n v="531"/>
    <b v="1"/>
    <s v="technology/hardware"/>
    <n v="304.18799999999999"/>
    <n v="51047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x v="2032"/>
    <n v="1395885518"/>
    <b v="1"/>
    <n v="158"/>
    <b v="1"/>
    <s v="technology/hardware"/>
    <n v="178.67599999999999"/>
    <n v="19669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x v="2033"/>
    <n v="1426216033"/>
    <b v="1"/>
    <n v="508"/>
    <b v="1"/>
    <s v="technology/hardware"/>
    <n v="386.81998717948721"/>
    <n v="223719.59000000003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x v="2034"/>
    <n v="1446562807"/>
    <b v="1"/>
    <n v="644"/>
    <b v="1"/>
    <s v="technology/hardware"/>
    <n v="211.03642500000004"/>
    <n v="88829.140000000014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x v="2035"/>
    <n v="1397076319"/>
    <b v="1"/>
    <n v="848"/>
    <b v="1"/>
    <s v="technology/hardware"/>
    <n v="131.66833333333335"/>
    <n v="9500.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x v="2036"/>
    <n v="1383195753"/>
    <b v="1"/>
    <n v="429"/>
    <b v="1"/>
    <s v="technology/hardware"/>
    <n v="300.47639999999996"/>
    <n v="20047.64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x v="2037"/>
    <n v="1369895421"/>
    <b v="1"/>
    <n v="204"/>
    <b v="1"/>
    <s v="technology/hardware"/>
    <n v="420.51249999999999"/>
    <n v="25641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x v="2038"/>
    <n v="1477996325"/>
    <b v="1"/>
    <n v="379"/>
    <b v="1"/>
    <s v="technology/hardware"/>
    <n v="136.21680000000001"/>
    <n v="45271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x v="0"/>
    <x v="2039"/>
    <n v="1383257703"/>
    <b v="1"/>
    <n v="271"/>
    <b v="1"/>
    <s v="technology/hardware"/>
    <n v="248.17133333333334"/>
    <n v="4445.1400000000003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x v="2040"/>
    <n v="1476189427"/>
    <b v="0"/>
    <n v="120"/>
    <b v="1"/>
    <s v="technology/hardware"/>
    <n v="181.86315789473684"/>
    <n v="7777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x v="2041"/>
    <n v="1448297974"/>
    <b v="0"/>
    <n v="140"/>
    <b v="1"/>
    <s v="technology/hardware"/>
    <n v="123.53"/>
    <n v="2353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x v="2042"/>
    <n v="1476764077"/>
    <b v="0"/>
    <n v="193"/>
    <b v="1"/>
    <s v="technology/hardware"/>
    <n v="506.20938628158842"/>
    <n v="5626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x v="2043"/>
    <n v="1431620714"/>
    <b v="0"/>
    <n v="180"/>
    <b v="1"/>
    <s v="technology/hardware"/>
    <n v="108.21333333333334"/>
    <n v="1232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x v="2044"/>
    <n v="1339207647"/>
    <b v="0"/>
    <n v="263"/>
    <b v="1"/>
    <s v="technology/hardware"/>
    <n v="819.18387755102037"/>
    <n v="35240.01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x v="2045"/>
    <n v="1366690044"/>
    <b v="0"/>
    <n v="217"/>
    <b v="1"/>
    <s v="technology/hardware"/>
    <n v="121.10000000000001"/>
    <n v="2110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x v="2046"/>
    <n v="1426714870"/>
    <b v="0"/>
    <n v="443"/>
    <b v="1"/>
    <s v="technology/hardware"/>
    <n v="102.99897959183673"/>
    <n v="2939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x v="2047"/>
    <n v="1366731491"/>
    <b v="0"/>
    <n v="1373"/>
    <b v="1"/>
    <s v="technology/hardware"/>
    <n v="148.33229411764705"/>
    <n v="41082.449999999997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x v="1"/>
    <x v="2048"/>
    <n v="1382963963"/>
    <b v="0"/>
    <n v="742"/>
    <b v="1"/>
    <s v="technology/hardware"/>
    <n v="120.19070000000001"/>
    <n v="10095.349999999999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x v="2049"/>
    <n v="1429580578"/>
    <b v="0"/>
    <n v="170"/>
    <b v="1"/>
    <s v="technology/hardware"/>
    <n v="473.27000000000004"/>
    <n v="37327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x v="2050"/>
    <n v="1385425937"/>
    <b v="0"/>
    <n v="242"/>
    <b v="1"/>
    <s v="technology/hardware"/>
    <n v="130.36250000000001"/>
    <n v="2429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x v="2051"/>
    <n v="1452045653"/>
    <b v="0"/>
    <n v="541"/>
    <b v="1"/>
    <s v="technology/hardware"/>
    <n v="353.048"/>
    <n v="126524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x v="2052"/>
    <n v="1445870951"/>
    <b v="0"/>
    <n v="121"/>
    <b v="1"/>
    <s v="technology/hardware"/>
    <n v="101.02"/>
    <n v="51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x v="2053"/>
    <n v="1396441810"/>
    <b v="0"/>
    <n v="621"/>
    <b v="1"/>
    <s v="technology/hardware"/>
    <n v="113.59142857142857"/>
    <n v="4757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x v="2054"/>
    <n v="1415031043"/>
    <b v="0"/>
    <n v="101"/>
    <b v="1"/>
    <s v="technology/hardware"/>
    <n v="167.41666666666666"/>
    <n v="4045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x v="2055"/>
    <n v="1363630542"/>
    <b v="0"/>
    <n v="554"/>
    <b v="1"/>
    <s v="technology/hardware"/>
    <n v="153.452"/>
    <n v="26726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x v="2056"/>
    <n v="1453895532"/>
    <b v="0"/>
    <n v="666"/>
    <b v="1"/>
    <s v="technology/hardware"/>
    <n v="202.23220000000001"/>
    <n v="15334.830000000002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x v="1"/>
    <x v="2057"/>
    <n v="1421916830"/>
    <b v="0"/>
    <n v="410"/>
    <b v="1"/>
    <s v="technology/hardware"/>
    <n v="168.28125"/>
    <n v="1748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x v="2058"/>
    <n v="1450880854"/>
    <b v="0"/>
    <n v="375"/>
    <b v="1"/>
    <s v="technology/hardware"/>
    <n v="143.45666666666668"/>
    <n v="13037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x v="2059"/>
    <n v="1400945150"/>
    <b v="0"/>
    <n v="1364"/>
    <b v="1"/>
    <s v="technology/hardware"/>
    <n v="196.4"/>
    <n v="24100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x v="2060"/>
    <n v="1480616454"/>
    <b v="0"/>
    <n v="35"/>
    <b v="1"/>
    <s v="technology/hardware"/>
    <n v="107.91999999999999"/>
    <n v="396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x v="2061"/>
    <n v="1456218698"/>
    <b v="0"/>
    <n v="203"/>
    <b v="1"/>
    <s v="technology/hardware"/>
    <n v="114.97699999999999"/>
    <n v="14977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x v="2062"/>
    <n v="1460482501"/>
    <b v="0"/>
    <n v="49"/>
    <b v="1"/>
    <s v="technology/hardware"/>
    <n v="148.04999999999998"/>
    <n v="1922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x v="2063"/>
    <n v="1366879523"/>
    <b v="0"/>
    <n v="5812"/>
    <b v="1"/>
    <s v="technology/hardware"/>
    <n v="191.16676082790633"/>
    <n v="238822.27000000002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x v="2064"/>
    <n v="1385366429"/>
    <b v="0"/>
    <n v="1556"/>
    <b v="1"/>
    <s v="technology/hardware"/>
    <n v="199.215125"/>
    <n v="39686.05000000000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x v="2065"/>
    <n v="1406226683"/>
    <b v="0"/>
    <n v="65"/>
    <b v="1"/>
    <s v="technology/hardware"/>
    <n v="218.6"/>
    <n v="2372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x v="1"/>
    <x v="2066"/>
    <n v="1429648176"/>
    <b v="0"/>
    <n v="10"/>
    <b v="1"/>
    <s v="technology/hardware"/>
    <n v="126.86868686868686"/>
    <n v="133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x v="2067"/>
    <n v="1474402315"/>
    <b v="0"/>
    <n v="76"/>
    <b v="1"/>
    <s v="technology/hardware"/>
    <n v="105.22388000000001"/>
    <n v="1305.9700000000012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x v="2068"/>
    <n v="1449098391"/>
    <b v="0"/>
    <n v="263"/>
    <b v="1"/>
    <s v="technology/hardware"/>
    <n v="128.40666000000002"/>
    <n v="14203.330000000002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x v="2069"/>
    <n v="1464536723"/>
    <b v="0"/>
    <n v="1530"/>
    <b v="1"/>
    <s v="technology/hardware"/>
    <n v="317.3272"/>
    <n v="27165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x v="2070"/>
    <n v="1471502484"/>
    <b v="0"/>
    <n v="278"/>
    <b v="1"/>
    <s v="technology/hardware"/>
    <n v="280.73"/>
    <n v="36146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x v="2071"/>
    <n v="1460037432"/>
    <b v="0"/>
    <n v="350"/>
    <b v="1"/>
    <s v="technology/hardware"/>
    <n v="110.73146853146854"/>
    <n v="7673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x v="2072"/>
    <n v="1427212918"/>
    <b v="0"/>
    <n v="470"/>
    <b v="1"/>
    <s v="technology/hardware"/>
    <n v="152.60429999999999"/>
    <n v="52604.299999999988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x v="2073"/>
    <n v="1459972182"/>
    <b v="0"/>
    <n v="3"/>
    <b v="1"/>
    <s v="technology/hardware"/>
    <n v="102.49999999999999"/>
    <n v="1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x v="2074"/>
    <n v="1372177288"/>
    <b v="0"/>
    <n v="8200"/>
    <b v="1"/>
    <s v="technology/hardware"/>
    <n v="1678.3738373837384"/>
    <n v="157821.6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x v="2075"/>
    <n v="1402693689"/>
    <b v="0"/>
    <n v="8359"/>
    <b v="1"/>
    <s v="technology/hardware"/>
    <n v="543.349156424581"/>
    <n v="793594.99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x v="2076"/>
    <n v="1428541276"/>
    <b v="0"/>
    <n v="188"/>
    <b v="1"/>
    <s v="technology/hardware"/>
    <n v="115.50800000000001"/>
    <n v="775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x v="2077"/>
    <n v="1479493857"/>
    <b v="0"/>
    <n v="48"/>
    <b v="1"/>
    <s v="technology/hardware"/>
    <n v="131.20499999999998"/>
    <n v="6241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x v="2078"/>
    <n v="1432659793"/>
    <b v="0"/>
    <n v="607"/>
    <b v="1"/>
    <s v="technology/hardware"/>
    <n v="288.17"/>
    <n v="18817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x v="2079"/>
    <n v="1444690700"/>
    <b v="0"/>
    <n v="50"/>
    <b v="1"/>
    <s v="technology/hardware"/>
    <n v="507.8"/>
    <n v="4078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x v="2080"/>
    <n v="1333597555"/>
    <b v="0"/>
    <n v="55"/>
    <b v="1"/>
    <s v="music/indie rock"/>
    <n v="114.57142857142857"/>
    <n v="510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x v="2081"/>
    <n v="1316919196"/>
    <b v="0"/>
    <n v="38"/>
    <b v="1"/>
    <s v="music/indie rock"/>
    <n v="110.73333333333333"/>
    <n v="161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x v="2082"/>
    <n v="1336238395"/>
    <b v="0"/>
    <n v="25"/>
    <b v="1"/>
    <s v="music/indie rock"/>
    <n v="113.33333333333333"/>
    <n v="100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x v="2083"/>
    <n v="1396468782"/>
    <b v="0"/>
    <n v="46"/>
    <b v="1"/>
    <s v="music/indie rock"/>
    <n v="108.33333333333333"/>
    <n v="250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x v="2084"/>
    <n v="1339790587"/>
    <b v="0"/>
    <n v="83"/>
    <b v="1"/>
    <s v="music/indie rock"/>
    <n v="123.53333333333335"/>
    <n v="1412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x v="2085"/>
    <n v="1321200332"/>
    <b v="0"/>
    <n v="35"/>
    <b v="1"/>
    <s v="music/indie rock"/>
    <n v="100.69999999999999"/>
    <n v="28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x v="2086"/>
    <n v="1312865658"/>
    <b v="0"/>
    <n v="25"/>
    <b v="1"/>
    <s v="music/indie rock"/>
    <n v="103.53333333333335"/>
    <n v="53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x v="2087"/>
    <n v="1281028152"/>
    <b v="0"/>
    <n v="75"/>
    <b v="1"/>
    <s v="music/indie rock"/>
    <n v="115.51066666666668"/>
    <n v="465.32000000000016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x v="0"/>
    <x v="2088"/>
    <n v="1372384194"/>
    <b v="0"/>
    <n v="62"/>
    <b v="1"/>
    <s v="music/indie rock"/>
    <n v="120.4004"/>
    <n v="510.01000000000022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x v="2089"/>
    <n v="1359104955"/>
    <b v="0"/>
    <n v="160"/>
    <b v="1"/>
    <s v="music/indie rock"/>
    <n v="115.040375"/>
    <n v="1203.2299999999996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x v="2090"/>
    <n v="1294818278"/>
    <b v="0"/>
    <n v="246"/>
    <b v="1"/>
    <s v="music/indie rock"/>
    <n v="120.46777777777777"/>
    <n v="3684.2000000000007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x v="2091"/>
    <n v="1312822732"/>
    <b v="0"/>
    <n v="55"/>
    <b v="1"/>
    <s v="music/indie rock"/>
    <n v="101.28333333333333"/>
    <n v="77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x v="2092"/>
    <n v="1351024232"/>
    <b v="0"/>
    <n v="23"/>
    <b v="1"/>
    <s v="music/indie rock"/>
    <n v="102.46666666666667"/>
    <n v="37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x v="2093"/>
    <n v="1327969730"/>
    <b v="0"/>
    <n v="72"/>
    <b v="1"/>
    <s v="music/indie rock"/>
    <n v="120.54285714285714"/>
    <n v="719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x v="2094"/>
    <n v="1312392973"/>
    <b v="0"/>
    <n v="22"/>
    <b v="1"/>
    <s v="music/indie rock"/>
    <n v="100"/>
    <n v="0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x v="2095"/>
    <n v="1349892735"/>
    <b v="0"/>
    <n v="14"/>
    <b v="1"/>
    <s v="music/indie rock"/>
    <n v="101.66666666666666"/>
    <n v="10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x v="2096"/>
    <n v="1317564135"/>
    <b v="0"/>
    <n v="38"/>
    <b v="1"/>
    <s v="music/indie rock"/>
    <n v="100"/>
    <n v="0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x v="2097"/>
    <n v="1328582635"/>
    <b v="0"/>
    <n v="32"/>
    <b v="1"/>
    <s v="music/indie rock"/>
    <n v="100.33333333333334"/>
    <n v="20"/>
    <x v="4"/>
    <s v="indie rock"/>
    <x v="2097"/>
    <d v="2012-02-06T21:43:55"/>
  </r>
  <r>
    <n v="2099"/>
    <s v="Roosevelt Died."/>
    <s v="Our tour van died, we need help!"/>
    <n v="3000"/>
    <n v="3971"/>
    <x v="0"/>
    <s v="US"/>
    <x v="0"/>
    <x v="2098"/>
    <n v="1434650084"/>
    <b v="0"/>
    <n v="63"/>
    <b v="1"/>
    <s v="music/indie rock"/>
    <n v="132.36666666666667"/>
    <n v="971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x v="2099"/>
    <n v="1339704141"/>
    <b v="0"/>
    <n v="27"/>
    <b v="1"/>
    <s v="music/indie rock"/>
    <n v="136.66666666666666"/>
    <n v="220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x v="2100"/>
    <n v="1323920114"/>
    <b v="0"/>
    <n v="44"/>
    <b v="1"/>
    <s v="music/indie rock"/>
    <n v="113.25"/>
    <n v="265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x v="2101"/>
    <n v="1302036648"/>
    <b v="0"/>
    <n v="38"/>
    <b v="1"/>
    <s v="music/indie rock"/>
    <n v="136"/>
    <n v="360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x v="0"/>
    <x v="2102"/>
    <n v="1349892427"/>
    <b v="0"/>
    <n v="115"/>
    <b v="1"/>
    <s v="music/indie rock"/>
    <n v="146.12318374694613"/>
    <n v="3587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x v="2103"/>
    <n v="1367286434"/>
    <b v="0"/>
    <n v="37"/>
    <b v="1"/>
    <s v="music/indie rock"/>
    <n v="129.5"/>
    <n v="236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x v="2104"/>
    <n v="1415472953"/>
    <b v="0"/>
    <n v="99"/>
    <b v="1"/>
    <s v="music/indie rock"/>
    <n v="254"/>
    <n v="3080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x v="2105"/>
    <n v="1356584974"/>
    <b v="0"/>
    <n v="44"/>
    <b v="1"/>
    <s v="music/indie rock"/>
    <n v="107.04545454545456"/>
    <n v="155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x v="2106"/>
    <n v="1413997393"/>
    <b v="0"/>
    <n v="58"/>
    <b v="1"/>
    <s v="music/indie rock"/>
    <n v="107.73299999999999"/>
    <n v="154.65999999999985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x v="2107"/>
    <n v="1344917580"/>
    <b v="0"/>
    <n v="191"/>
    <b v="1"/>
    <s v="music/indie rock"/>
    <n v="107.31250000000001"/>
    <n v="1170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x v="2108"/>
    <n v="1433523617"/>
    <b v="0"/>
    <n v="40"/>
    <b v="1"/>
    <s v="music/indie rock"/>
    <n v="106.52500000000001"/>
    <n v="26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x v="0"/>
    <x v="2109"/>
    <n v="1398873969"/>
    <b v="0"/>
    <n v="38"/>
    <b v="1"/>
    <s v="music/indie rock"/>
    <n v="100.35000000000001"/>
    <n v="7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x v="2110"/>
    <n v="1307594625"/>
    <b v="0"/>
    <n v="39"/>
    <b v="1"/>
    <s v="music/indie rock"/>
    <n v="106.5"/>
    <n v="130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x v="2111"/>
    <n v="1364854593"/>
    <b v="0"/>
    <n v="11"/>
    <b v="1"/>
    <s v="music/indie rock"/>
    <n v="100"/>
    <n v="0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x v="0"/>
    <x v="2112"/>
    <n v="1408481176"/>
    <b v="0"/>
    <n v="107"/>
    <b v="1"/>
    <s v="music/indie rock"/>
    <n v="104.85714285714285"/>
    <n v="340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x v="2113"/>
    <n v="1286480070"/>
    <b v="0"/>
    <n v="147"/>
    <b v="1"/>
    <s v="music/indie rock"/>
    <n v="104.69999999999999"/>
    <n v="235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x v="2114"/>
    <n v="1295575001"/>
    <b v="0"/>
    <n v="36"/>
    <b v="1"/>
    <s v="music/indie rock"/>
    <n v="225.66666666666669"/>
    <n v="1885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x v="2115"/>
    <n v="1345056003"/>
    <b v="0"/>
    <n v="92"/>
    <b v="1"/>
    <s v="music/indie rock"/>
    <n v="100.90416666666667"/>
    <n v="434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x v="2116"/>
    <n v="1444699549"/>
    <b v="0"/>
    <n v="35"/>
    <b v="1"/>
    <s v="music/indie rock"/>
    <n v="147.75"/>
    <n v="573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x v="0"/>
    <x v="2117"/>
    <n v="1308946136"/>
    <b v="0"/>
    <n v="17"/>
    <b v="1"/>
    <s v="music/indie rock"/>
    <n v="134.61099999999999"/>
    <n v="346.1099999999999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x v="2118"/>
    <n v="1342494445"/>
    <b v="0"/>
    <n v="22"/>
    <b v="1"/>
    <s v="music/indie rock"/>
    <n v="100.75"/>
    <n v="15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x v="0"/>
    <x v="2119"/>
    <n v="1384384136"/>
    <b v="0"/>
    <n v="69"/>
    <b v="1"/>
    <s v="music/indie rock"/>
    <n v="100.880375"/>
    <n v="70.430000000000291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2"/>
    <s v="CH"/>
    <x v="11"/>
    <x v="2120"/>
    <n v="1481564948"/>
    <b v="0"/>
    <n v="10"/>
    <b v="0"/>
    <s v="games/video games"/>
    <n v="0.56800000000000006"/>
    <n v="-49716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x v="2121"/>
    <n v="1481181169"/>
    <b v="0"/>
    <n v="3"/>
    <b v="0"/>
    <s v="games/video games"/>
    <n v="0.38750000000000001"/>
    <n v="-79690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x v="2122"/>
    <n v="1263982307"/>
    <b v="0"/>
    <n v="5"/>
    <b v="0"/>
    <s v="games/video games"/>
    <n v="10"/>
    <n v="-45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x v="2123"/>
    <n v="1286930435"/>
    <b v="0"/>
    <n v="5"/>
    <b v="0"/>
    <s v="games/video games"/>
    <n v="10.454545454545453"/>
    <n v="-985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x v="2124"/>
    <n v="1436142833"/>
    <b v="0"/>
    <n v="27"/>
    <b v="0"/>
    <s v="games/video games"/>
    <n v="1.4200000000000002"/>
    <n v="-59148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x v="2125"/>
    <n v="1415488887"/>
    <b v="0"/>
    <n v="2"/>
    <b v="0"/>
    <s v="games/video games"/>
    <n v="0.05"/>
    <n v="-19990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2"/>
    <s v="GB"/>
    <x v="1"/>
    <x v="2126"/>
    <n v="1423570063"/>
    <b v="0"/>
    <n v="236"/>
    <b v="0"/>
    <s v="games/video games"/>
    <n v="28.842857142857142"/>
    <n v="-1992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x v="2127"/>
    <n v="1406140369"/>
    <b v="0"/>
    <n v="1"/>
    <b v="0"/>
    <s v="games/video games"/>
    <n v="0.16666666666666669"/>
    <n v="-1497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x v="2128"/>
    <n v="1454978100"/>
    <b v="0"/>
    <n v="12"/>
    <b v="0"/>
    <s v="games/video games"/>
    <n v="11.799999999999999"/>
    <n v="-1764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2"/>
    <s v="US"/>
    <x v="0"/>
    <x v="2129"/>
    <n v="1405130663"/>
    <b v="0"/>
    <n v="4"/>
    <b v="0"/>
    <s v="games/video games"/>
    <n v="0.20238095238095236"/>
    <n v="-4191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2"/>
    <s v="US"/>
    <x v="0"/>
    <x v="2130"/>
    <n v="1434085091"/>
    <b v="0"/>
    <n v="3"/>
    <b v="0"/>
    <s v="games/video games"/>
    <n v="5"/>
    <n v="-475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x v="2131"/>
    <n v="1388835692"/>
    <b v="0"/>
    <n v="99"/>
    <b v="0"/>
    <s v="games/video games"/>
    <n v="2.1129899999999995"/>
    <n v="-97887.01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x v="2132"/>
    <n v="1300328399"/>
    <b v="0"/>
    <n v="3"/>
    <b v="0"/>
    <s v="games/video games"/>
    <n v="1.6"/>
    <n v="-984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x v="2133"/>
    <n v="1364505391"/>
    <b v="0"/>
    <n v="3"/>
    <b v="0"/>
    <s v="games/video games"/>
    <n v="1.7333333333333332"/>
    <n v="-5896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x v="2134"/>
    <n v="1346800033"/>
    <b v="0"/>
    <n v="22"/>
    <b v="0"/>
    <s v="games/video games"/>
    <n v="9.56"/>
    <n v="-4522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2"/>
    <s v="US"/>
    <x v="0"/>
    <x v="2135"/>
    <n v="1379592786"/>
    <b v="0"/>
    <n v="4"/>
    <b v="0"/>
    <s v="games/video games"/>
    <n v="5.9612499999999999E-2"/>
    <n v="-79952.31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x v="2136"/>
    <n v="1415212229"/>
    <b v="0"/>
    <n v="534"/>
    <b v="0"/>
    <s v="games/video games"/>
    <n v="28.405999999999999"/>
    <n v="-35797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2"/>
    <s v="GB"/>
    <x v="1"/>
    <x v="2137"/>
    <n v="1381364339"/>
    <b v="0"/>
    <n v="12"/>
    <b v="0"/>
    <s v="games/video games"/>
    <n v="12.8"/>
    <n v="-872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x v="2138"/>
    <n v="1475604008"/>
    <b v="0"/>
    <n v="56"/>
    <b v="0"/>
    <s v="games/video games"/>
    <n v="5.42"/>
    <n v="-28374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x v="2139"/>
    <n v="1355342424"/>
    <b v="0"/>
    <n v="11"/>
    <b v="0"/>
    <s v="games/video games"/>
    <n v="0.11199999999999999"/>
    <n v="-499440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x v="2140"/>
    <n v="1413351559"/>
    <b v="0"/>
    <n v="0"/>
    <b v="0"/>
    <s v="games/video games"/>
    <n v="0"/>
    <n v="-15000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x v="2141"/>
    <n v="1449075010"/>
    <b v="0"/>
    <n v="12"/>
    <b v="0"/>
    <s v="games/video games"/>
    <n v="5.7238095238095239"/>
    <n v="-9899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x v="2142"/>
    <n v="1275599812"/>
    <b v="0"/>
    <n v="5"/>
    <b v="0"/>
    <s v="games/video games"/>
    <n v="11.25"/>
    <n v="-177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2"/>
    <s v="US"/>
    <x v="0"/>
    <x v="2143"/>
    <n v="1376399240"/>
    <b v="0"/>
    <n v="24"/>
    <b v="0"/>
    <s v="games/video games"/>
    <n v="1.7098591549295776"/>
    <n v="-34893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x v="2144"/>
    <n v="1382938914"/>
    <b v="0"/>
    <n v="89"/>
    <b v="0"/>
    <s v="games/video games"/>
    <n v="30.433333333333334"/>
    <n v="-10435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x v="2145"/>
    <n v="1453997910"/>
    <b v="0"/>
    <n v="1"/>
    <b v="0"/>
    <s v="games/video games"/>
    <n v="0.02"/>
    <n v="-4999"/>
    <x v="6"/>
    <s v="video games"/>
    <x v="2145"/>
    <d v="2016-01-28T11:18:30"/>
  </r>
  <r>
    <n v="2147"/>
    <s v="Johnny Rocketfingers 3"/>
    <s v="A Point and Click Adventure on Steroids."/>
    <n v="390000"/>
    <n v="2716"/>
    <x v="2"/>
    <s v="US"/>
    <x v="0"/>
    <x v="2146"/>
    <n v="1413356748"/>
    <b v="0"/>
    <n v="55"/>
    <b v="0"/>
    <s v="games/video games"/>
    <n v="0.69641025641025645"/>
    <n v="-387284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x v="2147"/>
    <n v="1425404182"/>
    <b v="0"/>
    <n v="2"/>
    <b v="0"/>
    <s v="games/video games"/>
    <n v="2"/>
    <n v="-98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x v="2148"/>
    <n v="1277512556"/>
    <b v="0"/>
    <n v="0"/>
    <b v="0"/>
    <s v="games/video games"/>
    <n v="0"/>
    <n v="-2000"/>
    <x v="6"/>
    <s v="video games"/>
    <x v="2148"/>
    <d v="2010-06-25T19:35:56"/>
  </r>
  <r>
    <n v="2150"/>
    <s v="The Unknown Door"/>
    <s v="A pixel styled open world detective game."/>
    <n v="50000"/>
    <n v="405"/>
    <x v="2"/>
    <s v="NO"/>
    <x v="8"/>
    <x v="2149"/>
    <n v="1465800599"/>
    <b v="0"/>
    <n v="4"/>
    <b v="0"/>
    <s v="games/video games"/>
    <n v="0.80999999999999994"/>
    <n v="-4959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x v="2150"/>
    <n v="1464639614"/>
    <b v="0"/>
    <n v="6"/>
    <b v="0"/>
    <s v="games/video games"/>
    <n v="0.26222222222222225"/>
    <n v="-44882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x v="2151"/>
    <n v="1392321509"/>
    <b v="0"/>
    <n v="4"/>
    <b v="0"/>
    <s v="games/video games"/>
    <n v="0.16666666666666669"/>
    <n v="-29950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x v="2152"/>
    <n v="1417470718"/>
    <b v="0"/>
    <n v="4"/>
    <b v="0"/>
    <s v="games/video games"/>
    <n v="9.124454880912446E-3"/>
    <n v="-372591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2"/>
    <s v="US"/>
    <x v="0"/>
    <x v="2153"/>
    <n v="1389193827"/>
    <b v="0"/>
    <n v="2"/>
    <b v="0"/>
    <s v="games/video games"/>
    <n v="0.8"/>
    <n v="-248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2"/>
    <s v="GB"/>
    <x v="1"/>
    <x v="2154"/>
    <n v="1456854985"/>
    <b v="0"/>
    <n v="5"/>
    <b v="0"/>
    <s v="games/video games"/>
    <n v="2.2999999999999998"/>
    <n v="-4885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2"/>
    <s v="US"/>
    <x v="0"/>
    <x v="2155"/>
    <n v="1375475406"/>
    <b v="0"/>
    <n v="83"/>
    <b v="0"/>
    <s v="games/video games"/>
    <n v="2.6660714285714282"/>
    <n v="-54507"/>
    <x v="6"/>
    <s v="video games"/>
    <x v="2155"/>
    <d v="2013-08-02T15:30:06"/>
  </r>
  <r>
    <n v="2157"/>
    <s v="Nin"/>
    <s v="Gamers and 90's fans unite in this small tale of epic proportions!"/>
    <n v="75000"/>
    <n v="21144"/>
    <x v="2"/>
    <s v="US"/>
    <x v="0"/>
    <x v="2156"/>
    <n v="1479684783"/>
    <b v="0"/>
    <n v="57"/>
    <b v="0"/>
    <s v="games/video games"/>
    <n v="28.192"/>
    <n v="-5385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x v="2157"/>
    <n v="1356121774"/>
    <b v="0"/>
    <n v="311"/>
    <b v="0"/>
    <s v="games/video games"/>
    <n v="6.5900366666666672"/>
    <n v="-280229.8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x v="2158"/>
    <n v="1308245574"/>
    <b v="0"/>
    <n v="2"/>
    <b v="0"/>
    <s v="games/video games"/>
    <n v="0.72222222222222221"/>
    <n v="-3574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x v="2159"/>
    <n v="1334855105"/>
    <b v="0"/>
    <n v="16"/>
    <b v="0"/>
    <s v="games/video games"/>
    <n v="0.85000000000000009"/>
    <n v="-9915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x v="0"/>
    <x v="2160"/>
    <n v="1440448059"/>
    <b v="0"/>
    <n v="13"/>
    <b v="1"/>
    <s v="music/rock"/>
    <n v="115.75"/>
    <n v="6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x v="2161"/>
    <n v="1403547791"/>
    <b v="0"/>
    <n v="58"/>
    <b v="1"/>
    <s v="music/rock"/>
    <n v="112.26666666666667"/>
    <n v="552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x v="2162"/>
    <n v="1429306520"/>
    <b v="0"/>
    <n v="44"/>
    <b v="1"/>
    <s v="music/rock"/>
    <n v="132.20000000000002"/>
    <n v="805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x v="0"/>
    <x v="2163"/>
    <n v="1464196414"/>
    <b v="0"/>
    <n v="83"/>
    <b v="1"/>
    <s v="music/rock"/>
    <n v="102.63636363636364"/>
    <n v="145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x v="2164"/>
    <n v="1457539235"/>
    <b v="0"/>
    <n v="117"/>
    <b v="1"/>
    <s v="music/rock"/>
    <n v="138.64000000000001"/>
    <n v="966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x v="2165"/>
    <n v="1413922018"/>
    <b v="0"/>
    <n v="32"/>
    <b v="1"/>
    <s v="music/rock"/>
    <n v="146.6"/>
    <n v="932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x v="2166"/>
    <n v="1346463337"/>
    <b v="0"/>
    <n v="8"/>
    <b v="1"/>
    <s v="music/rock"/>
    <n v="120"/>
    <n v="30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x v="2167"/>
    <n v="1484058261"/>
    <b v="0"/>
    <n v="340"/>
    <b v="1"/>
    <s v="music/rock"/>
    <n v="121.5816111111111"/>
    <n v="3884.6899999999987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x v="2168"/>
    <n v="1488214151"/>
    <b v="0"/>
    <n v="7"/>
    <b v="1"/>
    <s v="music/rock"/>
    <n v="100"/>
    <n v="0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x v="2169"/>
    <n v="1436810422"/>
    <b v="0"/>
    <n v="19"/>
    <b v="1"/>
    <s v="music/rock"/>
    <n v="180.85714285714286"/>
    <n v="283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x v="2170"/>
    <n v="1431903495"/>
    <b v="0"/>
    <n v="47"/>
    <b v="1"/>
    <s v="music/rock"/>
    <n v="106.075"/>
    <n v="243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x v="2171"/>
    <n v="1426773320"/>
    <b v="0"/>
    <n v="13"/>
    <b v="1"/>
    <s v="music/rock"/>
    <n v="100"/>
    <n v="0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x v="2172"/>
    <n v="1376066243"/>
    <b v="0"/>
    <n v="90"/>
    <b v="1"/>
    <s v="music/rock"/>
    <n v="126.92857142857143"/>
    <n v="1131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x v="2173"/>
    <n v="1459861307"/>
    <b v="0"/>
    <n v="63"/>
    <b v="1"/>
    <s v="music/rock"/>
    <n v="102.97499999999999"/>
    <n v="119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x v="2174"/>
    <n v="1468455186"/>
    <b v="0"/>
    <n v="26"/>
    <b v="1"/>
    <s v="music/rock"/>
    <n v="250"/>
    <n v="1050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x v="2175"/>
    <n v="1427987509"/>
    <b v="0"/>
    <n v="71"/>
    <b v="1"/>
    <s v="music/rock"/>
    <n v="126.02"/>
    <n v="1301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x v="2176"/>
    <n v="1463032867"/>
    <b v="0"/>
    <n v="38"/>
    <b v="1"/>
    <s v="music/rock"/>
    <n v="100.12"/>
    <n v="3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x v="2177"/>
    <n v="1482160597"/>
    <b v="0"/>
    <n v="859"/>
    <b v="1"/>
    <s v="music/rock"/>
    <n v="138.64000000000001"/>
    <n v="9660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x v="0"/>
    <x v="2178"/>
    <n v="1426133192"/>
    <b v="0"/>
    <n v="21"/>
    <b v="1"/>
    <s v="music/rock"/>
    <n v="161.4"/>
    <n v="614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x v="2179"/>
    <n v="1443801868"/>
    <b v="0"/>
    <n v="78"/>
    <b v="1"/>
    <s v="music/rock"/>
    <n v="107.18419999999999"/>
    <n v="359.21000000000004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x v="2180"/>
    <n v="1486426053"/>
    <b v="0"/>
    <n v="53"/>
    <b v="1"/>
    <s v="games/tabletop games"/>
    <n v="153.1"/>
    <n v="1062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x v="2181"/>
    <n v="1409261825"/>
    <b v="0"/>
    <n v="356"/>
    <b v="1"/>
    <s v="games/tabletop games"/>
    <n v="524.16666666666663"/>
    <n v="12725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x v="2182"/>
    <n v="1484037977"/>
    <b v="0"/>
    <n v="279"/>
    <b v="1"/>
    <s v="games/tabletop games"/>
    <n v="489.27777777777777"/>
    <n v="700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x v="2183"/>
    <n v="1452530041"/>
    <b v="1"/>
    <n v="266"/>
    <b v="1"/>
    <s v="games/tabletop games"/>
    <n v="284.74"/>
    <n v="18474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x v="2184"/>
    <n v="1360830239"/>
    <b v="0"/>
    <n v="623"/>
    <b v="1"/>
    <s v="games/tabletop games"/>
    <n v="1856.97"/>
    <n v="87848.5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x v="2185"/>
    <n v="1470062743"/>
    <b v="0"/>
    <n v="392"/>
    <b v="1"/>
    <s v="games/tabletop games"/>
    <n v="109.67499999999998"/>
    <n v="1935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x v="2186"/>
    <n v="1425531666"/>
    <b v="1"/>
    <n v="3562"/>
    <b v="1"/>
    <s v="games/tabletop games"/>
    <n v="1014.6425"/>
    <n v="182928.5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x v="2187"/>
    <n v="1474380241"/>
    <b v="0"/>
    <n v="514"/>
    <b v="1"/>
    <s v="games/tabletop games"/>
    <n v="412.17692027666544"/>
    <n v="17151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x v="2188"/>
    <n v="1460055300"/>
    <b v="0"/>
    <n v="88"/>
    <b v="1"/>
    <s v="games/tabletop games"/>
    <n v="503.25"/>
    <n v="4839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x v="2189"/>
    <n v="1455721204"/>
    <b v="0"/>
    <n v="537"/>
    <b v="1"/>
    <s v="games/tabletop games"/>
    <n v="184.61052631578946"/>
    <n v="16076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x v="2190"/>
    <n v="1486065627"/>
    <b v="0"/>
    <n v="25"/>
    <b v="1"/>
    <s v="games/tabletop games"/>
    <n v="119.73333333333333"/>
    <n v="148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x v="2191"/>
    <n v="1479414344"/>
    <b v="0"/>
    <n v="3238"/>
    <b v="1"/>
    <s v="games/tabletop games"/>
    <n v="1081.2401666666667"/>
    <n v="117748.82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x v="2192"/>
    <n v="1477043072"/>
    <b v="0"/>
    <n v="897"/>
    <b v="1"/>
    <s v="games/tabletop games"/>
    <n v="452.37333333333333"/>
    <n v="52856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x v="2193"/>
    <n v="1456423890"/>
    <b v="0"/>
    <n v="878"/>
    <b v="1"/>
    <s v="games/tabletop games"/>
    <n v="537.37"/>
    <n v="43737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x v="0"/>
    <x v="2194"/>
    <n v="1436725900"/>
    <b v="0"/>
    <n v="115"/>
    <b v="1"/>
    <s v="games/tabletop games"/>
    <n v="120.32608695652173"/>
    <n v="935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x v="0"/>
    <x v="2195"/>
    <n v="1478000502"/>
    <b v="0"/>
    <n v="234"/>
    <b v="1"/>
    <s v="games/tabletop games"/>
    <n v="113.83571428571429"/>
    <n v="1937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x v="2196"/>
    <n v="1422540059"/>
    <b v="0"/>
    <n v="4330"/>
    <b v="1"/>
    <s v="games/tabletop games"/>
    <n v="951.03109999999992"/>
    <n v="255309.3300000000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x v="2197"/>
    <n v="1444911600"/>
    <b v="0"/>
    <n v="651"/>
    <b v="1"/>
    <s v="games/tabletop games"/>
    <n v="132.89249999999998"/>
    <n v="13157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x v="3"/>
    <x v="2198"/>
    <n v="1442311198"/>
    <b v="1"/>
    <n v="251"/>
    <b v="1"/>
    <s v="games/tabletop games"/>
    <n v="146.97777777777779"/>
    <n v="4228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x v="2199"/>
    <n v="1433775668"/>
    <b v="0"/>
    <n v="263"/>
    <b v="1"/>
    <s v="games/tabletop games"/>
    <n v="542.15"/>
    <n v="8843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x v="2200"/>
    <n v="1357157965"/>
    <b v="0"/>
    <n v="28"/>
    <b v="1"/>
    <s v="music/electronic music"/>
    <n v="382.71818181818185"/>
    <n v="310.99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x v="2201"/>
    <n v="1349209368"/>
    <b v="0"/>
    <n v="721"/>
    <b v="1"/>
    <s v="music/electronic music"/>
    <n v="704.18124999999998"/>
    <n v="24167.25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x v="2202"/>
    <n v="1440535082"/>
    <b v="0"/>
    <n v="50"/>
    <b v="1"/>
    <s v="music/electronic music"/>
    <n v="109.55"/>
    <n v="191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x v="2203"/>
    <n v="1360222119"/>
    <b v="0"/>
    <n v="73"/>
    <b v="1"/>
    <s v="music/electronic music"/>
    <n v="132.86666666666667"/>
    <n v="493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x v="2204"/>
    <n v="1335987789"/>
    <b v="0"/>
    <n v="27"/>
    <b v="1"/>
    <s v="music/electronic music"/>
    <n v="152"/>
    <n v="390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x v="2205"/>
    <n v="1333001424"/>
    <b v="0"/>
    <n v="34"/>
    <b v="1"/>
    <s v="music/electronic music"/>
    <n v="102.72727272727273"/>
    <n v="30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x v="2206"/>
    <n v="1381984773"/>
    <b v="0"/>
    <n v="7"/>
    <b v="1"/>
    <s v="music/electronic music"/>
    <n v="100"/>
    <n v="0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x v="2207"/>
    <n v="1328649026"/>
    <b v="0"/>
    <n v="24"/>
    <b v="1"/>
    <s v="music/electronic music"/>
    <n v="101.6"/>
    <n v="1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x v="2208"/>
    <n v="1396524644"/>
    <b v="0"/>
    <n v="15"/>
    <b v="1"/>
    <s v="music/electronic music"/>
    <n v="150.80000000000001"/>
    <n v="254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x v="2209"/>
    <n v="1329442510"/>
    <b v="0"/>
    <n v="72"/>
    <b v="1"/>
    <s v="music/electronic music"/>
    <n v="111.425"/>
    <n v="457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x v="2210"/>
    <n v="1395168625"/>
    <b v="0"/>
    <n v="120"/>
    <b v="1"/>
    <s v="music/electronic music"/>
    <n v="195.6"/>
    <n v="2390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x v="2211"/>
    <n v="1380650177"/>
    <b v="0"/>
    <n v="123"/>
    <b v="1"/>
    <s v="music/electronic music"/>
    <n v="114.38333333333333"/>
    <n v="863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x v="2212"/>
    <n v="1429127379"/>
    <b v="0"/>
    <n v="1"/>
    <b v="1"/>
    <s v="music/electronic music"/>
    <n v="200"/>
    <n v="5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x v="2213"/>
    <n v="1389121248"/>
    <b v="0"/>
    <n v="24"/>
    <b v="1"/>
    <s v="music/electronic music"/>
    <n v="292.50166666666667"/>
    <n v="1155.01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x v="0"/>
    <x v="2214"/>
    <n v="1329671572"/>
    <b v="0"/>
    <n v="33"/>
    <b v="1"/>
    <s v="music/electronic music"/>
    <n v="156.36363636363637"/>
    <n v="310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x v="2215"/>
    <n v="1436464945"/>
    <b v="0"/>
    <n v="14"/>
    <b v="1"/>
    <s v="music/electronic music"/>
    <n v="105.66666666666666"/>
    <n v="17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x v="2216"/>
    <n v="1445539113"/>
    <b v="0"/>
    <n v="9"/>
    <b v="1"/>
    <s v="music/electronic music"/>
    <n v="101.19047619047619"/>
    <n v="5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x v="2217"/>
    <n v="1344281383"/>
    <b v="0"/>
    <n v="76"/>
    <b v="1"/>
    <s v="music/electronic music"/>
    <n v="122.833"/>
    <n v="456.65999999999985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x v="2218"/>
    <n v="1437412512"/>
    <b v="0"/>
    <n v="19"/>
    <b v="1"/>
    <s v="music/electronic music"/>
    <n v="101.49999999999999"/>
    <n v="1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x v="2219"/>
    <n v="1372296436"/>
    <b v="0"/>
    <n v="69"/>
    <b v="1"/>
    <s v="music/electronic music"/>
    <n v="101.14285714285714"/>
    <n v="40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x v="2220"/>
    <n v="1458748809"/>
    <b v="0"/>
    <n v="218"/>
    <b v="1"/>
    <s v="games/tabletop games"/>
    <n v="108.11999999999999"/>
    <n v="60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x v="2221"/>
    <n v="1325184847"/>
    <b v="0"/>
    <n v="30"/>
    <b v="1"/>
    <s v="games/tabletop games"/>
    <n v="162.6"/>
    <n v="313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x v="2222"/>
    <n v="1432826568"/>
    <b v="0"/>
    <n v="100"/>
    <b v="1"/>
    <s v="games/tabletop games"/>
    <n v="105.80000000000001"/>
    <n v="11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x v="2223"/>
    <n v="1475337675"/>
    <b v="0"/>
    <n v="296"/>
    <b v="1"/>
    <s v="games/tabletop games"/>
    <n v="243.15000000000003"/>
    <n v="14315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x v="2224"/>
    <n v="1408734015"/>
    <b v="0"/>
    <n v="1204"/>
    <b v="1"/>
    <s v="games/tabletop games"/>
    <n v="944.83338095238094"/>
    <n v="177415.01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x v="2225"/>
    <n v="1452625822"/>
    <b v="0"/>
    <n v="321"/>
    <b v="1"/>
    <s v="games/tabletop games"/>
    <n v="108.46283333333334"/>
    <n v="1523.3100000000013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x v="2226"/>
    <n v="1381778555"/>
    <b v="0"/>
    <n v="301"/>
    <b v="1"/>
    <s v="games/tabletop games"/>
    <n v="157.37692307692308"/>
    <n v="7459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x v="2227"/>
    <n v="1437115236"/>
    <b v="0"/>
    <n v="144"/>
    <b v="1"/>
    <s v="games/tabletop games"/>
    <n v="1174.49"/>
    <n v="10744.9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x v="2228"/>
    <n v="1375113391"/>
    <b v="0"/>
    <n v="539"/>
    <b v="1"/>
    <s v="games/tabletop games"/>
    <n v="171.04755366949576"/>
    <n v="5692.33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x v="2229"/>
    <n v="1395868127"/>
    <b v="0"/>
    <n v="498"/>
    <b v="1"/>
    <s v="games/tabletop games"/>
    <n v="125.95294117647057"/>
    <n v="2206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x v="2230"/>
    <n v="1369864301"/>
    <b v="0"/>
    <n v="1113"/>
    <b v="1"/>
    <s v="games/tabletop games"/>
    <n v="1212.1296000000002"/>
    <n v="27803.24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x v="2231"/>
    <n v="1402945408"/>
    <b v="0"/>
    <n v="988"/>
    <b v="1"/>
    <s v="games/tabletop games"/>
    <n v="495.8"/>
    <n v="19790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x v="2232"/>
    <n v="1448269539"/>
    <b v="0"/>
    <n v="391"/>
    <b v="1"/>
    <s v="games/tabletop games"/>
    <n v="332.03999999999996"/>
    <n v="580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x v="2233"/>
    <n v="1481053647"/>
    <b v="0"/>
    <n v="28"/>
    <b v="1"/>
    <s v="games/tabletop games"/>
    <n v="1165"/>
    <n v="1065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x v="2234"/>
    <n v="1424997111"/>
    <b v="0"/>
    <n v="147"/>
    <b v="1"/>
    <s v="games/tabletop games"/>
    <n v="153.3153846153846"/>
    <n v="6931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x v="2235"/>
    <n v="1451746123"/>
    <b v="0"/>
    <n v="680"/>
    <b v="1"/>
    <s v="games/tabletop games"/>
    <n v="537.10714285714289"/>
    <n v="12239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x v="2236"/>
    <n v="1412294683"/>
    <b v="0"/>
    <n v="983"/>
    <b v="1"/>
    <s v="games/tabletop games"/>
    <n v="352.92777777777775"/>
    <n v="45527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x v="3"/>
    <x v="2237"/>
    <n v="1486565716"/>
    <b v="0"/>
    <n v="79"/>
    <b v="1"/>
    <s v="games/tabletop games"/>
    <n v="137.4"/>
    <n v="1496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x v="2238"/>
    <n v="1382742014"/>
    <b v="0"/>
    <n v="426"/>
    <b v="1"/>
    <s v="games/tabletop games"/>
    <n v="128.02668"/>
    <n v="7006.6699999999983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x v="2239"/>
    <n v="1458762544"/>
    <b v="0"/>
    <n v="96"/>
    <b v="1"/>
    <s v="games/tabletop games"/>
    <n v="270.68"/>
    <n v="8534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x v="2240"/>
    <n v="1485892300"/>
    <b v="0"/>
    <n v="163"/>
    <b v="1"/>
    <s v="games/tabletop games"/>
    <n v="806.4"/>
    <n v="7064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x v="2241"/>
    <n v="1382449733"/>
    <b v="0"/>
    <n v="2525"/>
    <b v="1"/>
    <s v="games/tabletop games"/>
    <n v="1360.0976000000001"/>
    <n v="126009.76000000001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x v="2242"/>
    <n v="1488823290"/>
    <b v="0"/>
    <n v="2035"/>
    <b v="1"/>
    <s v="games/tabletop games"/>
    <n v="930250"/>
    <n v="9301.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x v="2243"/>
    <n v="1475609946"/>
    <b v="0"/>
    <n v="290"/>
    <b v="1"/>
    <s v="games/tabletop games"/>
    <n v="377.02"/>
    <n v="13851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x v="2244"/>
    <n v="1390323617"/>
    <b v="0"/>
    <n v="1980"/>
    <b v="1"/>
    <s v="games/tabletop games"/>
    <n v="2647.0250000000001"/>
    <n v="101881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x v="2245"/>
    <n v="1438801210"/>
    <b v="0"/>
    <n v="57"/>
    <b v="1"/>
    <s v="games/tabletop games"/>
    <n v="100.12"/>
    <n v="3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x v="0"/>
    <x v="2246"/>
    <n v="1436975965"/>
    <b v="0"/>
    <n v="380"/>
    <b v="1"/>
    <s v="games/tabletop games"/>
    <n v="104.45405405405405"/>
    <n v="824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x v="2247"/>
    <n v="1479157278"/>
    <b v="0"/>
    <n v="128"/>
    <b v="1"/>
    <s v="games/tabletop games"/>
    <n v="107.21428571428571"/>
    <n v="50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x v="2248"/>
    <n v="1362329565"/>
    <b v="0"/>
    <n v="180"/>
    <b v="1"/>
    <s v="games/tabletop games"/>
    <n v="168.77142857142857"/>
    <n v="240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x v="2249"/>
    <n v="1478131673"/>
    <b v="0"/>
    <n v="571"/>
    <b v="1"/>
    <s v="games/tabletop games"/>
    <n v="975.11200000000008"/>
    <n v="218778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x v="2250"/>
    <n v="1406362677"/>
    <b v="0"/>
    <n v="480"/>
    <b v="1"/>
    <s v="games/tabletop games"/>
    <n v="134.44929411764704"/>
    <n v="2928.1900000000005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x v="2251"/>
    <n v="1469173938"/>
    <b v="0"/>
    <n v="249"/>
    <b v="1"/>
    <s v="games/tabletop games"/>
    <n v="272.27777777777777"/>
    <n v="15505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x v="2252"/>
    <n v="1445267347"/>
    <b v="0"/>
    <n v="84"/>
    <b v="1"/>
    <s v="games/tabletop games"/>
    <n v="112.6875"/>
    <n v="1015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x v="2253"/>
    <n v="1484667168"/>
    <b v="0"/>
    <n v="197"/>
    <b v="1"/>
    <s v="games/tabletop games"/>
    <n v="459.8"/>
    <n v="1799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x v="0"/>
    <x v="2254"/>
    <n v="1460069451"/>
    <b v="0"/>
    <n v="271"/>
    <b v="1"/>
    <s v="games/tabletop games"/>
    <n v="286.65822784810126"/>
    <n v="7373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x v="2255"/>
    <n v="1478602246"/>
    <b v="0"/>
    <n v="50"/>
    <b v="1"/>
    <s v="games/tabletop games"/>
    <n v="222.70833333333334"/>
    <n v="589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x v="2256"/>
    <n v="1463351329"/>
    <b v="0"/>
    <n v="169"/>
    <b v="1"/>
    <s v="games/tabletop games"/>
    <n v="636.14"/>
    <n v="13403.5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x v="0"/>
    <x v="2257"/>
    <n v="1431453687"/>
    <b v="0"/>
    <n v="205"/>
    <b v="1"/>
    <s v="games/tabletop games"/>
    <n v="146.5"/>
    <n v="1023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x v="2258"/>
    <n v="1480360736"/>
    <b v="0"/>
    <n v="206"/>
    <b v="1"/>
    <s v="games/tabletop games"/>
    <n v="1867.1"/>
    <n v="17671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x v="2259"/>
    <n v="1393287850"/>
    <b v="0"/>
    <n v="84"/>
    <b v="1"/>
    <s v="games/tabletop games"/>
    <n v="326.92"/>
    <n v="5673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x v="2260"/>
    <n v="1485278620"/>
    <b v="0"/>
    <n v="210"/>
    <b v="1"/>
    <s v="games/tabletop games"/>
    <n v="779.5"/>
    <n v="6795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x v="2261"/>
    <n v="1413295358"/>
    <b v="0"/>
    <n v="181"/>
    <b v="1"/>
    <s v="games/tabletop games"/>
    <n v="154.15151515151516"/>
    <n v="1787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x v="2262"/>
    <n v="1420919913"/>
    <b v="0"/>
    <n v="60"/>
    <b v="1"/>
    <s v="games/tabletop games"/>
    <n v="115.54666666666667"/>
    <n v="1166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x v="2263"/>
    <n v="1462543114"/>
    <b v="0"/>
    <n v="445"/>
    <b v="1"/>
    <s v="games/tabletop games"/>
    <n v="180.03333333333333"/>
    <n v="4802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x v="2264"/>
    <n v="1479241707"/>
    <b v="0"/>
    <n v="17"/>
    <b v="1"/>
    <s v="games/tabletop games"/>
    <n v="298.5"/>
    <n v="397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x v="0"/>
    <x v="2265"/>
    <n v="1460235592"/>
    <b v="0"/>
    <n v="194"/>
    <b v="1"/>
    <s v="games/tabletop games"/>
    <n v="320.26666666666665"/>
    <n v="3304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x v="2266"/>
    <n v="1416945297"/>
    <b v="0"/>
    <n v="404"/>
    <b v="1"/>
    <s v="games/tabletop games"/>
    <n v="380.52499999999998"/>
    <n v="56105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x v="2267"/>
    <n v="1486691915"/>
    <b v="0"/>
    <n v="194"/>
    <b v="1"/>
    <s v="games/tabletop games"/>
    <n v="102.60000000000001"/>
    <n v="728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x v="2268"/>
    <n v="1486745663"/>
    <b v="0"/>
    <n v="902"/>
    <b v="1"/>
    <s v="games/tabletop games"/>
    <n v="1801.64"/>
    <n v="42541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x v="2269"/>
    <n v="1482353513"/>
    <b v="0"/>
    <n v="1670"/>
    <b v="1"/>
    <s v="games/tabletop games"/>
    <n v="720.24800000000005"/>
    <n v="155062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x v="2270"/>
    <n v="1478736004"/>
    <b v="0"/>
    <n v="1328"/>
    <b v="1"/>
    <s v="games/tabletop games"/>
    <n v="283.09000000000003"/>
    <n v="36618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x v="2271"/>
    <n v="1446914836"/>
    <b v="0"/>
    <n v="944"/>
    <b v="1"/>
    <s v="games/tabletop games"/>
    <n v="1356.6000000000001"/>
    <n v="12566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x v="2272"/>
    <n v="1487164242"/>
    <b v="0"/>
    <n v="147"/>
    <b v="1"/>
    <s v="games/tabletop games"/>
    <n v="220.35999999999999"/>
    <n v="3009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x v="2273"/>
    <n v="1390564857"/>
    <b v="0"/>
    <n v="99"/>
    <b v="1"/>
    <s v="games/tabletop games"/>
    <n v="119.6"/>
    <n v="490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x v="2274"/>
    <n v="1416667679"/>
    <b v="0"/>
    <n v="79"/>
    <b v="1"/>
    <s v="games/tabletop games"/>
    <n v="407.76923076923077"/>
    <n v="2000.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x v="2275"/>
    <n v="1386344289"/>
    <b v="0"/>
    <n v="75"/>
    <b v="1"/>
    <s v="games/tabletop games"/>
    <n v="105.81826105905425"/>
    <n v="2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x v="2276"/>
    <n v="1327767423"/>
    <b v="0"/>
    <n v="207"/>
    <b v="1"/>
    <s v="games/tabletop games"/>
    <n v="141.08235294117648"/>
    <n v="3492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x v="2277"/>
    <n v="1448902867"/>
    <b v="0"/>
    <n v="102"/>
    <b v="1"/>
    <s v="games/tabletop games"/>
    <n v="270.7"/>
    <n v="3414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x v="2278"/>
    <n v="1421436099"/>
    <b v="0"/>
    <n v="32"/>
    <b v="1"/>
    <s v="games/tabletop games"/>
    <n v="153.80000000000001"/>
    <n v="538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x v="2279"/>
    <n v="1439909991"/>
    <b v="0"/>
    <n v="480"/>
    <b v="1"/>
    <s v="games/tabletop games"/>
    <n v="403.57653061224488"/>
    <n v="29750.5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x v="2280"/>
    <n v="1306219897"/>
    <b v="0"/>
    <n v="11"/>
    <b v="1"/>
    <s v="music/rock"/>
    <n v="185"/>
    <n v="255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x v="0"/>
    <x v="2281"/>
    <n v="1447560686"/>
    <b v="0"/>
    <n v="12"/>
    <b v="1"/>
    <s v="music/rock"/>
    <n v="185.33333333333331"/>
    <n v="640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x v="2282"/>
    <n v="1331348404"/>
    <b v="0"/>
    <n v="48"/>
    <b v="1"/>
    <s v="music/rock"/>
    <n v="100.85533333333332"/>
    <n v="25.659999999999854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x v="0"/>
    <x v="2283"/>
    <n v="1297451245"/>
    <b v="0"/>
    <n v="59"/>
    <b v="1"/>
    <s v="music/rock"/>
    <n v="106.22116666666668"/>
    <n v="373.27000000000044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x v="2284"/>
    <n v="1338352043"/>
    <b v="0"/>
    <n v="79"/>
    <b v="1"/>
    <s v="music/rock"/>
    <n v="121.36666666666667"/>
    <n v="64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x v="2285"/>
    <n v="1376003254"/>
    <b v="0"/>
    <n v="14"/>
    <b v="1"/>
    <s v="music/rock"/>
    <n v="100.06666666666666"/>
    <n v="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x v="2286"/>
    <n v="1401724860"/>
    <b v="0"/>
    <n v="106"/>
    <b v="1"/>
    <s v="music/rock"/>
    <n v="119.97755555555555"/>
    <n v="898.98999999999978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x v="2287"/>
    <n v="1339098689"/>
    <b v="0"/>
    <n v="25"/>
    <b v="1"/>
    <s v="music/rock"/>
    <n v="100.1"/>
    <n v="1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x v="2288"/>
    <n v="1382659060"/>
    <b v="0"/>
    <n v="25"/>
    <b v="1"/>
    <s v="music/rock"/>
    <n v="107.4"/>
    <n v="111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x v="2289"/>
    <n v="1252908330"/>
    <b v="0"/>
    <n v="29"/>
    <b v="1"/>
    <s v="music/rock"/>
    <n v="104.06666666666666"/>
    <n v="61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x v="2290"/>
    <n v="1332199618"/>
    <b v="0"/>
    <n v="43"/>
    <b v="1"/>
    <s v="music/rock"/>
    <n v="172.8"/>
    <n v="1820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x v="2291"/>
    <n v="1332175476"/>
    <b v="0"/>
    <n v="46"/>
    <b v="1"/>
    <s v="music/rock"/>
    <n v="107.2505"/>
    <n v="145.01000000000022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x v="0"/>
    <x v="2292"/>
    <n v="1346345999"/>
    <b v="0"/>
    <n v="27"/>
    <b v="1"/>
    <s v="music/rock"/>
    <n v="108.23529411764706"/>
    <n v="70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x v="2293"/>
    <n v="1356110480"/>
    <b v="0"/>
    <n v="112"/>
    <b v="1"/>
    <s v="music/rock"/>
    <n v="146.08079999999998"/>
    <n v="2304.04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x v="2294"/>
    <n v="1356648856"/>
    <b v="0"/>
    <n v="34"/>
    <b v="1"/>
    <s v="music/rock"/>
    <n v="125.25"/>
    <n v="303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x v="2295"/>
    <n v="1326994426"/>
    <b v="0"/>
    <n v="145"/>
    <b v="1"/>
    <s v="music/rock"/>
    <n v="149.07142857142856"/>
    <n v="3435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x v="0"/>
    <x v="2296"/>
    <n v="1328749249"/>
    <b v="0"/>
    <n v="19"/>
    <b v="1"/>
    <s v="music/rock"/>
    <n v="100.6"/>
    <n v="6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x v="2297"/>
    <n v="1393272633"/>
    <b v="0"/>
    <n v="288"/>
    <b v="1"/>
    <s v="music/rock"/>
    <n v="105.07333333333332"/>
    <n v="1522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x v="2298"/>
    <n v="1295657209"/>
    <b v="0"/>
    <n v="14"/>
    <b v="1"/>
    <s v="music/rock"/>
    <n v="350.16666666666663"/>
    <n v="750.5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x v="2299"/>
    <n v="1339694816"/>
    <b v="0"/>
    <n v="7"/>
    <b v="1"/>
    <s v="music/rock"/>
    <n v="101.25"/>
    <n v="10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x v="0"/>
    <x v="2300"/>
    <n v="1369193496"/>
    <b v="1"/>
    <n v="211"/>
    <b v="1"/>
    <s v="music/indie rock"/>
    <n v="133.6044"/>
    <n v="1680.2200000000003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x v="2301"/>
    <n v="1385585434"/>
    <b v="1"/>
    <n v="85"/>
    <b v="1"/>
    <s v="music/indie rock"/>
    <n v="170.65217391304347"/>
    <n v="1625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x v="2302"/>
    <n v="1320287996"/>
    <b v="1"/>
    <n v="103"/>
    <b v="1"/>
    <s v="music/indie rock"/>
    <n v="109.35829457364341"/>
    <n v="603.6099999999996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x v="1254"/>
    <n v="1290281691"/>
    <b v="1"/>
    <n v="113"/>
    <b v="1"/>
    <s v="music/indie rock"/>
    <n v="100.70033333333335"/>
    <n v="42.020000000000437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x v="2303"/>
    <n v="1405356072"/>
    <b v="1"/>
    <n v="167"/>
    <b v="1"/>
    <s v="music/indie rock"/>
    <n v="101.22777777777779"/>
    <n v="221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x v="2304"/>
    <n v="1328760129"/>
    <b v="1"/>
    <n v="73"/>
    <b v="1"/>
    <s v="music/indie rock"/>
    <n v="106.75857142857143"/>
    <n v="236.55000000000018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x v="2305"/>
    <n v="1333653333"/>
    <b v="1"/>
    <n v="75"/>
    <b v="1"/>
    <s v="music/indie rock"/>
    <n v="106.65777537961894"/>
    <n v="130.79000000000019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x v="2306"/>
    <n v="1406847996"/>
    <b v="1"/>
    <n v="614"/>
    <b v="1"/>
    <s v="music/indie rock"/>
    <n v="101.30622"/>
    <n v="653.11000000000058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x v="2307"/>
    <n v="1359848537"/>
    <b v="1"/>
    <n v="107"/>
    <b v="1"/>
    <s v="music/indie rock"/>
    <n v="106.67450000000001"/>
    <n v="400.47000000000025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x v="2308"/>
    <n v="1361300615"/>
    <b v="1"/>
    <n v="1224"/>
    <b v="1"/>
    <s v="music/indie rock"/>
    <n v="428.83978378378379"/>
    <n v="60835.36000000000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x v="2309"/>
    <n v="1396829189"/>
    <b v="1"/>
    <n v="104"/>
    <b v="1"/>
    <s v="music/indie rock"/>
    <n v="104.11111111111111"/>
    <n v="370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x v="2310"/>
    <n v="1395155478"/>
    <b v="1"/>
    <n v="79"/>
    <b v="1"/>
    <s v="music/indie rock"/>
    <n v="107.86666666666666"/>
    <n v="236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x v="0"/>
    <x v="2311"/>
    <n v="1333494026"/>
    <b v="1"/>
    <n v="157"/>
    <b v="1"/>
    <s v="music/indie rock"/>
    <n v="175.84040000000002"/>
    <n v="3792.020000000000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x v="2312"/>
    <n v="1336482857"/>
    <b v="1"/>
    <n v="50"/>
    <b v="1"/>
    <s v="music/indie rock"/>
    <n v="156.97"/>
    <n v="683.6400000000001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x v="2313"/>
    <n v="1333646743"/>
    <b v="1"/>
    <n v="64"/>
    <b v="1"/>
    <s v="music/indie rock"/>
    <n v="102.60000000000001"/>
    <n v="6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x v="2314"/>
    <n v="1253726650"/>
    <b v="1"/>
    <n v="200"/>
    <b v="1"/>
    <s v="music/indie rock"/>
    <n v="104.04266666666666"/>
    <n v="606.39999999999964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x v="2315"/>
    <n v="1263474049"/>
    <b v="1"/>
    <n v="22"/>
    <b v="1"/>
    <s v="music/indie rock"/>
    <n v="104"/>
    <n v="16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x v="2316"/>
    <n v="1251214014"/>
    <b v="1"/>
    <n v="163"/>
    <b v="1"/>
    <s v="music/indie rock"/>
    <n v="121.05999999999999"/>
    <n v="1053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x v="2317"/>
    <n v="1384480685"/>
    <b v="1"/>
    <n v="77"/>
    <b v="1"/>
    <s v="music/indie rock"/>
    <n v="107.69999999999999"/>
    <n v="231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x v="2318"/>
    <n v="1393443400"/>
    <b v="1"/>
    <n v="89"/>
    <b v="1"/>
    <s v="music/indie rock"/>
    <n v="108.66"/>
    <n v="433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x v="2319"/>
    <n v="1488694501"/>
    <b v="0"/>
    <n v="64"/>
    <b v="0"/>
    <s v="food/small batch"/>
    <n v="39.120962394619681"/>
    <n v="-6427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x v="2320"/>
    <n v="1489181369"/>
    <b v="0"/>
    <n v="4"/>
    <b v="0"/>
    <s v="food/small batch"/>
    <n v="3.1481481481481479"/>
    <n v="-261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x v="2321"/>
    <n v="1489428447"/>
    <b v="0"/>
    <n v="4"/>
    <b v="0"/>
    <s v="food/small batch"/>
    <n v="48"/>
    <n v="-1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x v="1"/>
    <x v="2322"/>
    <n v="1487970885"/>
    <b v="0"/>
    <n v="61"/>
    <b v="0"/>
    <s v="food/small batch"/>
    <n v="20.733333333333334"/>
    <n v="-5945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x v="2323"/>
    <n v="1488241931"/>
    <b v="0"/>
    <n v="7"/>
    <b v="0"/>
    <s v="food/small batch"/>
    <n v="8"/>
    <n v="-920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x v="2324"/>
    <n v="1489106948"/>
    <b v="0"/>
    <n v="1"/>
    <b v="0"/>
    <s v="food/small batch"/>
    <n v="0.72"/>
    <n v="-14892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x v="2325"/>
    <n v="1406066440"/>
    <b v="1"/>
    <n v="3355"/>
    <b v="1"/>
    <s v="food/small batch"/>
    <n v="526.09431428571429"/>
    <n v="149133.01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x v="2326"/>
    <n v="1431715537"/>
    <b v="1"/>
    <n v="537"/>
    <b v="1"/>
    <s v="food/small batch"/>
    <n v="254.45000000000002"/>
    <n v="15445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x v="2327"/>
    <n v="1403017146"/>
    <b v="1"/>
    <n v="125"/>
    <b v="1"/>
    <s v="food/small batch"/>
    <n v="105.91999999999999"/>
    <n v="1480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x v="2328"/>
    <n v="1448400943"/>
    <b v="1"/>
    <n v="163"/>
    <b v="1"/>
    <s v="food/small batch"/>
    <n v="102.42285714285715"/>
    <n v="848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x v="2329"/>
    <n v="1405728490"/>
    <b v="1"/>
    <n v="283"/>
    <b v="1"/>
    <s v="food/small batch"/>
    <n v="144.31375"/>
    <n v="3545.1000000000004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x v="2330"/>
    <n v="1420643071"/>
    <b v="1"/>
    <n v="352"/>
    <b v="1"/>
    <s v="food/small batch"/>
    <n v="106.30800000000001"/>
    <n v="157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x v="2331"/>
    <n v="1399563390"/>
    <b v="1"/>
    <n v="94"/>
    <b v="1"/>
    <s v="food/small batch"/>
    <n v="212.16666666666666"/>
    <n v="673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x v="2332"/>
    <n v="1412611498"/>
    <b v="1"/>
    <n v="67"/>
    <b v="1"/>
    <s v="food/small batch"/>
    <n v="101.95"/>
    <n v="78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x v="2333"/>
    <n v="1399902243"/>
    <b v="1"/>
    <n v="221"/>
    <b v="1"/>
    <s v="food/small batch"/>
    <n v="102.27200000000001"/>
    <n v="568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x v="2334"/>
    <n v="1390860695"/>
    <b v="1"/>
    <n v="2165"/>
    <b v="1"/>
    <s v="food/small batch"/>
    <n v="520.73254999999995"/>
    <n v="84146.51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x v="0"/>
    <x v="2335"/>
    <n v="1401204143"/>
    <b v="1"/>
    <n v="179"/>
    <b v="1"/>
    <s v="food/small batch"/>
    <n v="110.65833333333333"/>
    <n v="1279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x v="2336"/>
    <n v="1401485484"/>
    <b v="1"/>
    <n v="123"/>
    <b v="1"/>
    <s v="food/small batch"/>
    <n v="101.14333333333335"/>
    <n v="171.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x v="2337"/>
    <n v="1479496309"/>
    <b v="1"/>
    <n v="1104"/>
    <b v="1"/>
    <s v="food/small batch"/>
    <n v="294.20799999999997"/>
    <n v="48552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x v="2338"/>
    <n v="1475249138"/>
    <b v="1"/>
    <n v="403"/>
    <b v="1"/>
    <s v="food/small batch"/>
    <n v="105.77749999999999"/>
    <n v="2311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x v="2339"/>
    <n v="1434137504"/>
    <b v="0"/>
    <n v="0"/>
    <b v="0"/>
    <s v="technology/web"/>
    <n v="0"/>
    <n v="-5000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x v="2340"/>
    <n v="1410799870"/>
    <b v="0"/>
    <n v="0"/>
    <b v="0"/>
    <s v="technology/web"/>
    <n v="0"/>
    <n v="-5500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x v="2341"/>
    <n v="1447962505"/>
    <b v="0"/>
    <n v="1"/>
    <b v="0"/>
    <s v="technology/web"/>
    <n v="3"/>
    <n v="-97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x v="2342"/>
    <n v="1464197269"/>
    <b v="0"/>
    <n v="1"/>
    <b v="0"/>
    <s v="technology/web"/>
    <n v="0.1"/>
    <n v="-999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x v="2343"/>
    <n v="1424822556"/>
    <b v="0"/>
    <n v="0"/>
    <b v="0"/>
    <s v="technology/web"/>
    <n v="0"/>
    <n v="-3000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x v="2344"/>
    <n v="1472843431"/>
    <b v="0"/>
    <n v="3"/>
    <b v="0"/>
    <s v="technology/web"/>
    <n v="6.5000000000000002E-2"/>
    <n v="-59961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x v="2345"/>
    <n v="1469543676"/>
    <b v="0"/>
    <n v="1"/>
    <b v="0"/>
    <s v="technology/web"/>
    <n v="1.5"/>
    <n v="-98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x v="2346"/>
    <n v="1450822938"/>
    <b v="0"/>
    <n v="5"/>
    <b v="0"/>
    <s v="technology/web"/>
    <n v="0.38571428571428573"/>
    <n v="-69730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x v="2347"/>
    <n v="1436812628"/>
    <b v="0"/>
    <n v="0"/>
    <b v="0"/>
    <s v="technology/web"/>
    <n v="0"/>
    <n v="-474900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x v="2348"/>
    <n v="1480882370"/>
    <b v="0"/>
    <n v="0"/>
    <b v="0"/>
    <s v="technology/web"/>
    <n v="0"/>
    <n v="-50000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1"/>
    <s v="NZ"/>
    <x v="4"/>
    <x v="2349"/>
    <n v="1427768739"/>
    <b v="0"/>
    <n v="7"/>
    <b v="0"/>
    <s v="technology/web"/>
    <n v="0.5714285714285714"/>
    <n v="-18792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x v="2350"/>
    <n v="1428419552"/>
    <b v="0"/>
    <n v="0"/>
    <b v="0"/>
    <s v="technology/web"/>
    <n v="0"/>
    <n v="-2000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x v="2351"/>
    <n v="1428596022"/>
    <b v="0"/>
    <n v="0"/>
    <b v="0"/>
    <s v="technology/web"/>
    <n v="0"/>
    <n v="-1000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1"/>
    <s v="US"/>
    <x v="0"/>
    <x v="2352"/>
    <n v="1415726460"/>
    <b v="0"/>
    <n v="1"/>
    <b v="0"/>
    <s v="technology/web"/>
    <n v="7.1428571428571425E-2"/>
    <n v="-3497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x v="2353"/>
    <n v="1428012136"/>
    <b v="0"/>
    <n v="2"/>
    <b v="0"/>
    <s v="technology/web"/>
    <n v="0.6875"/>
    <n v="-794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1"/>
    <s v="NL"/>
    <x v="3"/>
    <x v="2354"/>
    <n v="1430938104"/>
    <b v="0"/>
    <n v="0"/>
    <b v="0"/>
    <s v="technology/web"/>
    <n v="0"/>
    <n v="-10000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x v="2355"/>
    <n v="1442501578"/>
    <b v="0"/>
    <n v="0"/>
    <b v="0"/>
    <s v="technology/web"/>
    <n v="0"/>
    <n v="-27000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x v="2356"/>
    <n v="1417818036"/>
    <b v="0"/>
    <n v="0"/>
    <b v="0"/>
    <s v="technology/web"/>
    <n v="0"/>
    <n v="-1500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x v="2357"/>
    <n v="1433432124"/>
    <b v="0"/>
    <n v="3"/>
    <b v="0"/>
    <s v="technology/web"/>
    <n v="14.680000000000001"/>
    <n v="-6399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x v="2358"/>
    <n v="1452272280"/>
    <b v="0"/>
    <n v="1"/>
    <b v="0"/>
    <s v="technology/web"/>
    <n v="0.04"/>
    <n v="-4998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x v="2359"/>
    <n v="1459975008"/>
    <b v="0"/>
    <n v="0"/>
    <b v="0"/>
    <s v="technology/web"/>
    <n v="0"/>
    <n v="-200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x v="2360"/>
    <n v="1415723470"/>
    <b v="0"/>
    <n v="2"/>
    <b v="0"/>
    <s v="technology/web"/>
    <n v="28.571428571428569"/>
    <n v="-30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x v="2361"/>
    <n v="1447460200"/>
    <b v="0"/>
    <n v="0"/>
    <b v="0"/>
    <s v="technology/web"/>
    <n v="0"/>
    <n v="-175000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x v="2362"/>
    <n v="1441146356"/>
    <b v="0"/>
    <n v="0"/>
    <b v="0"/>
    <s v="technology/web"/>
    <n v="0"/>
    <n v="-128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x v="2363"/>
    <n v="1449596425"/>
    <b v="0"/>
    <n v="0"/>
    <b v="0"/>
    <s v="technology/web"/>
    <n v="0"/>
    <n v="-1000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x v="2364"/>
    <n v="1442839533"/>
    <b v="0"/>
    <n v="27"/>
    <b v="0"/>
    <s v="technology/web"/>
    <n v="10.52"/>
    <n v="-22370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x v="2365"/>
    <n v="1456442216"/>
    <b v="0"/>
    <n v="14"/>
    <b v="0"/>
    <s v="technology/web"/>
    <n v="1.34"/>
    <n v="-49330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x v="2366"/>
    <n v="1425143965"/>
    <b v="0"/>
    <n v="2"/>
    <b v="0"/>
    <s v="technology/web"/>
    <n v="0.25"/>
    <n v="-3990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x v="2367"/>
    <n v="1452540611"/>
    <b v="0"/>
    <n v="0"/>
    <b v="0"/>
    <s v="technology/web"/>
    <n v="0"/>
    <n v="-25000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x v="2368"/>
    <n v="1416285141"/>
    <b v="0"/>
    <n v="4"/>
    <b v="0"/>
    <s v="technology/web"/>
    <n v="0.32800000000000001"/>
    <n v="-24918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x v="2369"/>
    <n v="1432665596"/>
    <b v="0"/>
    <n v="0"/>
    <b v="0"/>
    <s v="technology/web"/>
    <n v="0"/>
    <n v="-2000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x v="2370"/>
    <n v="1427247571"/>
    <b v="0"/>
    <n v="6"/>
    <b v="0"/>
    <s v="technology/web"/>
    <n v="3.2727272727272729"/>
    <n v="-532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1"/>
    <s v="SE"/>
    <x v="9"/>
    <x v="2371"/>
    <n v="1438271624"/>
    <b v="0"/>
    <n v="1"/>
    <b v="0"/>
    <s v="technology/web"/>
    <n v="5.8823529411764705E-3"/>
    <n v="-8499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x v="2372"/>
    <n v="1421180060"/>
    <b v="0"/>
    <n v="1"/>
    <b v="0"/>
    <s v="technology/web"/>
    <n v="4.5454545454545456E-2"/>
    <n v="-2199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x v="2373"/>
    <n v="1470859437"/>
    <b v="0"/>
    <n v="0"/>
    <b v="0"/>
    <s v="technology/web"/>
    <n v="0"/>
    <n v="-10000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x v="2374"/>
    <n v="1447193566"/>
    <b v="0"/>
    <n v="4"/>
    <b v="0"/>
    <s v="technology/web"/>
    <n v="10.877666666666666"/>
    <n v="-2673.67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x v="2375"/>
    <n v="1477515183"/>
    <b v="0"/>
    <n v="0"/>
    <b v="0"/>
    <s v="technology/web"/>
    <n v="0"/>
    <n v="-2500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1"/>
    <s v="US"/>
    <x v="0"/>
    <x v="2376"/>
    <n v="1438042730"/>
    <b v="0"/>
    <n v="0"/>
    <b v="0"/>
    <s v="technology/web"/>
    <n v="0"/>
    <n v="-110000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1"/>
    <s v="US"/>
    <x v="0"/>
    <x v="2377"/>
    <n v="1440116616"/>
    <b v="0"/>
    <n v="0"/>
    <b v="0"/>
    <s v="technology/web"/>
    <n v="0"/>
    <n v="-30000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x v="2378"/>
    <n v="1441134142"/>
    <b v="0"/>
    <n v="3"/>
    <b v="0"/>
    <s v="technology/web"/>
    <n v="0.36666666666666664"/>
    <n v="-14945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x v="2379"/>
    <n v="1426112848"/>
    <b v="0"/>
    <n v="7"/>
    <b v="0"/>
    <s v="technology/web"/>
    <n v="1.8193398957730169"/>
    <n v="-84779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x v="2380"/>
    <n v="1436502603"/>
    <b v="0"/>
    <n v="2"/>
    <b v="0"/>
    <s v="technology/web"/>
    <n v="2.5"/>
    <n v="-292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x v="2381"/>
    <n v="1421976107"/>
    <b v="0"/>
    <n v="3"/>
    <b v="0"/>
    <s v="technology/web"/>
    <n v="4.3499999999999996"/>
    <n v="-956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x v="2382"/>
    <n v="1413337043"/>
    <b v="0"/>
    <n v="8"/>
    <b v="0"/>
    <s v="technology/web"/>
    <n v="0.8"/>
    <n v="-992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x v="2383"/>
    <n v="1436201432"/>
    <b v="0"/>
    <n v="7"/>
    <b v="0"/>
    <s v="technology/web"/>
    <n v="1.2123076923076923"/>
    <n v="-64212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x v="2384"/>
    <n v="1415736424"/>
    <b v="0"/>
    <n v="0"/>
    <b v="0"/>
    <s v="technology/web"/>
    <n v="0"/>
    <n v="-30000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x v="2385"/>
    <n v="1465311740"/>
    <b v="0"/>
    <n v="3"/>
    <b v="0"/>
    <s v="technology/web"/>
    <n v="0.68399999999999994"/>
    <n v="-148974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x v="2386"/>
    <n v="1418761759"/>
    <b v="0"/>
    <n v="8"/>
    <b v="0"/>
    <s v="technology/web"/>
    <n v="1.2513513513513512"/>
    <n v="-36537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x v="2387"/>
    <n v="1435160452"/>
    <b v="0"/>
    <n v="1"/>
    <b v="0"/>
    <s v="technology/web"/>
    <n v="0.1875"/>
    <n v="-1597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x v="2388"/>
    <n v="1416896264"/>
    <b v="0"/>
    <n v="0"/>
    <b v="0"/>
    <s v="technology/web"/>
    <n v="0"/>
    <n v="-510000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x v="2389"/>
    <n v="1425236644"/>
    <b v="0"/>
    <n v="1"/>
    <b v="0"/>
    <s v="technology/web"/>
    <n v="0.125"/>
    <n v="-1997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x v="2390"/>
    <n v="1443495223"/>
    <b v="0"/>
    <n v="0"/>
    <b v="0"/>
    <s v="technology/web"/>
    <n v="0"/>
    <n v="-4200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x v="2391"/>
    <n v="1436456017"/>
    <b v="0"/>
    <n v="1"/>
    <b v="0"/>
    <s v="technology/web"/>
    <n v="0.05"/>
    <n v="-999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x v="2392"/>
    <n v="1422348093"/>
    <b v="0"/>
    <n v="2"/>
    <b v="0"/>
    <s v="technology/web"/>
    <n v="0.06"/>
    <n v="-4997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x v="2393"/>
    <n v="1481597687"/>
    <b v="0"/>
    <n v="0"/>
    <b v="0"/>
    <s v="technology/web"/>
    <n v="0"/>
    <n v="-33000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x v="2394"/>
    <n v="1442348558"/>
    <b v="0"/>
    <n v="1"/>
    <b v="0"/>
    <s v="technology/web"/>
    <n v="0.2"/>
    <n v="-499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x v="2395"/>
    <n v="1417641256"/>
    <b v="0"/>
    <n v="0"/>
    <b v="0"/>
    <s v="technology/web"/>
    <n v="0"/>
    <n v="-124000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x v="2396"/>
    <n v="1433282384"/>
    <b v="0"/>
    <n v="0"/>
    <b v="0"/>
    <s v="technology/web"/>
    <n v="0"/>
    <n v="-4000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x v="2397"/>
    <n v="1415910506"/>
    <b v="0"/>
    <n v="0"/>
    <b v="0"/>
    <s v="technology/web"/>
    <n v="0"/>
    <n v="-13000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x v="2398"/>
    <n v="1458023164"/>
    <b v="0"/>
    <n v="0"/>
    <b v="0"/>
    <s v="technology/web"/>
    <n v="0"/>
    <n v="-50000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x v="2399"/>
    <n v="1452023096"/>
    <b v="0"/>
    <n v="9"/>
    <b v="0"/>
    <s v="food/food trucks"/>
    <n v="0.71785714285714286"/>
    <n v="-27799"/>
    <x v="7"/>
    <s v="food trucks"/>
    <x v="2399"/>
    <d v="2016-01-05T14:44:56"/>
  </r>
  <r>
    <n v="2402"/>
    <s v="Cupcake Truck Unite"/>
    <s v="Small town, delicious treats, and a mobile truck"/>
    <n v="12000"/>
    <n v="52"/>
    <x v="2"/>
    <s v="US"/>
    <x v="0"/>
    <x v="2400"/>
    <n v="1428941931"/>
    <b v="0"/>
    <n v="1"/>
    <b v="0"/>
    <s v="food/food trucks"/>
    <n v="0.43333333333333329"/>
    <n v="-11948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x v="2401"/>
    <n v="1454188258"/>
    <b v="0"/>
    <n v="12"/>
    <b v="0"/>
    <s v="food/food trucks"/>
    <n v="16.833333333333332"/>
    <n v="-998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x v="2402"/>
    <n v="1449190607"/>
    <b v="0"/>
    <n v="0"/>
    <b v="0"/>
    <s v="food/food trucks"/>
    <n v="0"/>
    <n v="-15000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2"/>
    <s v="US"/>
    <x v="0"/>
    <x v="2403"/>
    <n v="1471096975"/>
    <b v="0"/>
    <n v="20"/>
    <b v="0"/>
    <s v="food/food trucks"/>
    <n v="22.52"/>
    <n v="-3874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x v="2404"/>
    <n v="1418179190"/>
    <b v="0"/>
    <n v="16"/>
    <b v="0"/>
    <s v="food/food trucks"/>
    <n v="41.384615384615387"/>
    <n v="-190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x v="2405"/>
    <n v="1426772928"/>
    <b v="0"/>
    <n v="33"/>
    <b v="0"/>
    <s v="food/food trucks"/>
    <n v="25.259090909090908"/>
    <n v="-16443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2"/>
    <s v="US"/>
    <x v="0"/>
    <x v="2406"/>
    <n v="1412652157"/>
    <b v="0"/>
    <n v="2"/>
    <b v="0"/>
    <s v="food/food trucks"/>
    <n v="0.2"/>
    <n v="-14970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x v="2407"/>
    <n v="1437339675"/>
    <b v="0"/>
    <n v="6"/>
    <b v="0"/>
    <s v="food/food trucks"/>
    <n v="1.8399999999999999"/>
    <n v="-24540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x v="2408"/>
    <n v="1439027275"/>
    <b v="0"/>
    <n v="0"/>
    <b v="0"/>
    <s v="food/food trucks"/>
    <n v="0"/>
    <n v="-15000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x v="2409"/>
    <n v="1437932082"/>
    <b v="0"/>
    <n v="3"/>
    <b v="0"/>
    <s v="food/food trucks"/>
    <n v="0.60399999999999998"/>
    <n v="-24849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x v="2410"/>
    <n v="1476294073"/>
    <b v="0"/>
    <n v="0"/>
    <b v="0"/>
    <s v="food/food trucks"/>
    <n v="0"/>
    <n v="-8000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x v="2411"/>
    <n v="1398911882"/>
    <b v="0"/>
    <n v="3"/>
    <b v="0"/>
    <s v="food/food trucks"/>
    <n v="0.83333333333333337"/>
    <n v="-2975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x v="2412"/>
    <n v="1436805660"/>
    <b v="0"/>
    <n v="13"/>
    <b v="0"/>
    <s v="food/food trucks"/>
    <n v="3.0666666666666664"/>
    <n v="-14540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x v="2413"/>
    <n v="1466023346"/>
    <b v="0"/>
    <n v="6"/>
    <b v="0"/>
    <s v="food/food trucks"/>
    <n v="0.55833333333333335"/>
    <n v="-59665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x v="2414"/>
    <n v="1421343743"/>
    <b v="0"/>
    <n v="1"/>
    <b v="0"/>
    <s v="food/food trucks"/>
    <n v="2.5000000000000001E-2"/>
    <n v="-1999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x v="2415"/>
    <n v="1405113187"/>
    <b v="0"/>
    <n v="0"/>
    <b v="0"/>
    <s v="food/food trucks"/>
    <n v="0"/>
    <n v="-1000"/>
    <x v="7"/>
    <s v="food trucks"/>
    <x v="2415"/>
    <d v="2014-07-11T16:13:07"/>
  </r>
  <r>
    <n v="2418"/>
    <s v="Mexican food truck"/>
    <s v="I want to start my food truck business."/>
    <n v="25000"/>
    <n v="5"/>
    <x v="2"/>
    <s v="US"/>
    <x v="0"/>
    <x v="2416"/>
    <n v="1422045244"/>
    <b v="0"/>
    <n v="5"/>
    <b v="0"/>
    <s v="food/food trucks"/>
    <n v="0.02"/>
    <n v="-24995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x v="2417"/>
    <n v="1419097389"/>
    <b v="0"/>
    <n v="0"/>
    <b v="0"/>
    <s v="food/food trucks"/>
    <n v="0"/>
    <n v="-3000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x v="2418"/>
    <n v="1410396095"/>
    <b v="0"/>
    <n v="36"/>
    <b v="0"/>
    <s v="food/food trucks"/>
    <n v="14.825133372851216"/>
    <n v="-14369"/>
    <x v="7"/>
    <s v="food trucks"/>
    <x v="2418"/>
    <d v="2014-09-10T19:41:35"/>
  </r>
  <r>
    <n v="2421"/>
    <s v="hot dog cart"/>
    <s v="help me start Merrill's first hot dog cart in this empty lot"/>
    <n v="6000"/>
    <n v="1"/>
    <x v="2"/>
    <s v="US"/>
    <x v="0"/>
    <x v="2419"/>
    <n v="1421944196"/>
    <b v="0"/>
    <n v="1"/>
    <b v="0"/>
    <s v="food/food trucks"/>
    <n v="1.6666666666666666E-2"/>
    <n v="-5999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2"/>
    <s v="US"/>
    <x v="0"/>
    <x v="2420"/>
    <n v="1423502636"/>
    <b v="0"/>
    <n v="1"/>
    <b v="0"/>
    <s v="food/food trucks"/>
    <n v="0.2"/>
    <n v="-499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2"/>
    <s v="US"/>
    <x v="0"/>
    <x v="2421"/>
    <n v="1417452890"/>
    <b v="0"/>
    <n v="1"/>
    <b v="0"/>
    <s v="food/food trucks"/>
    <n v="1.3333333333333334E-2"/>
    <n v="-59992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2"/>
    <s v="US"/>
    <x v="0"/>
    <x v="2422"/>
    <n v="1411853108"/>
    <b v="0"/>
    <n v="9"/>
    <b v="0"/>
    <s v="food/food trucks"/>
    <n v="1.24"/>
    <n v="-24690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x v="2423"/>
    <n v="1463090149"/>
    <b v="0"/>
    <n v="1"/>
    <b v="0"/>
    <s v="food/food trucks"/>
    <n v="2.8571428571428574E-2"/>
    <n v="-3499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x v="2424"/>
    <n v="1433822692"/>
    <b v="0"/>
    <n v="0"/>
    <b v="0"/>
    <s v="food/food trucks"/>
    <n v="0"/>
    <n v="-20000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2"/>
    <s v="US"/>
    <x v="0"/>
    <x v="2425"/>
    <n v="1455262733"/>
    <b v="0"/>
    <n v="1"/>
    <b v="0"/>
    <s v="food/food trucks"/>
    <n v="2E-3"/>
    <n v="-49999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2"/>
    <s v="US"/>
    <x v="0"/>
    <x v="2426"/>
    <n v="1423594151"/>
    <b v="0"/>
    <n v="1"/>
    <b v="0"/>
    <s v="food/food trucks"/>
    <n v="2.8571428571428571E-3"/>
    <n v="-34999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x v="2427"/>
    <n v="1483131966"/>
    <b v="0"/>
    <n v="4"/>
    <b v="0"/>
    <s v="food/food trucks"/>
    <n v="1.4321428571428572"/>
    <n v="-13799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x v="2428"/>
    <n v="1452654504"/>
    <b v="0"/>
    <n v="2"/>
    <b v="0"/>
    <s v="food/food trucks"/>
    <n v="0.70000000000000007"/>
    <n v="-2979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2"/>
    <s v="US"/>
    <x v="0"/>
    <x v="2429"/>
    <n v="1461896613"/>
    <b v="0"/>
    <n v="2"/>
    <b v="0"/>
    <s v="food/food trucks"/>
    <n v="2E-3"/>
    <n v="-99998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x v="2430"/>
    <n v="1423199697"/>
    <b v="0"/>
    <n v="2"/>
    <b v="0"/>
    <s v="food/food trucks"/>
    <n v="1.4285714285714287E-2"/>
    <n v="-13998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x v="2431"/>
    <n v="1454016943"/>
    <b v="0"/>
    <n v="0"/>
    <b v="0"/>
    <s v="food/food trucks"/>
    <n v="0"/>
    <n v="-10000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x v="2432"/>
    <n v="1435206474"/>
    <b v="0"/>
    <n v="2"/>
    <b v="0"/>
    <s v="food/food trucks"/>
    <n v="0.13"/>
    <n v="-19974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x v="2433"/>
    <n v="1441435186"/>
    <b v="0"/>
    <n v="4"/>
    <b v="0"/>
    <s v="food/food trucks"/>
    <n v="0.48960000000000004"/>
    <n v="-24877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x v="2434"/>
    <n v="1448894770"/>
    <b v="0"/>
    <n v="2"/>
    <b v="0"/>
    <s v="food/food trucks"/>
    <n v="3.8461538461538464E-2"/>
    <n v="-11695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2"/>
    <s v="US"/>
    <x v="0"/>
    <x v="2435"/>
    <n v="1422400188"/>
    <b v="0"/>
    <n v="0"/>
    <b v="0"/>
    <s v="food/food trucks"/>
    <n v="0"/>
    <n v="-8000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s v="US"/>
    <x v="0"/>
    <x v="2436"/>
    <n v="1444341462"/>
    <b v="0"/>
    <n v="1"/>
    <b v="0"/>
    <s v="food/food trucks"/>
    <n v="0.33333333333333337"/>
    <n v="-149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x v="2437"/>
    <n v="1442605129"/>
    <b v="0"/>
    <n v="0"/>
    <b v="0"/>
    <s v="food/food trucks"/>
    <n v="0"/>
    <n v="-10000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2"/>
    <s v="BE"/>
    <x v="3"/>
    <x v="2438"/>
    <n v="1452807313"/>
    <b v="0"/>
    <n v="2"/>
    <b v="0"/>
    <s v="food/food trucks"/>
    <n v="0.2"/>
    <n v="-4990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x v="0"/>
    <x v="2439"/>
    <n v="1435806054"/>
    <b v="0"/>
    <n v="109"/>
    <b v="1"/>
    <s v="food/small batch"/>
    <n v="107.88"/>
    <n v="591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x v="2440"/>
    <n v="1424188828"/>
    <b v="0"/>
    <n v="372"/>
    <b v="1"/>
    <s v="food/small batch"/>
    <n v="125.94166666666666"/>
    <n v="6226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x v="2441"/>
    <n v="1405522822"/>
    <b v="0"/>
    <n v="311"/>
    <b v="1"/>
    <s v="food/small batch"/>
    <n v="202.51495"/>
    <n v="20502.989999999998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x v="2442"/>
    <n v="1461607591"/>
    <b v="0"/>
    <n v="61"/>
    <b v="1"/>
    <s v="food/small batch"/>
    <n v="108.60000000000001"/>
    <n v="258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x v="2443"/>
    <n v="1440650021"/>
    <b v="0"/>
    <n v="115"/>
    <b v="1"/>
    <s v="food/small batch"/>
    <n v="172.8"/>
    <n v="3640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x v="2444"/>
    <n v="1477578471"/>
    <b v="0"/>
    <n v="111"/>
    <b v="1"/>
    <s v="food/small batch"/>
    <n v="167.98"/>
    <n v="3399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x v="2445"/>
    <n v="1476184593"/>
    <b v="0"/>
    <n v="337"/>
    <b v="1"/>
    <s v="food/small batch"/>
    <n v="427.20000000000005"/>
    <n v="8180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x v="2446"/>
    <n v="1472110513"/>
    <b v="0"/>
    <n v="9"/>
    <b v="1"/>
    <s v="food/small batch"/>
    <n v="107.5"/>
    <n v="30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x v="2447"/>
    <n v="1414725915"/>
    <b v="0"/>
    <n v="120"/>
    <b v="1"/>
    <s v="food/small batch"/>
    <n v="108"/>
    <n v="80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x v="2448"/>
    <n v="1411177456"/>
    <b v="0"/>
    <n v="102"/>
    <b v="1"/>
    <s v="food/small batch"/>
    <n v="101.53353333333335"/>
    <n v="230.03000000000065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x v="2449"/>
    <n v="1487022490"/>
    <b v="0"/>
    <n v="186"/>
    <b v="1"/>
    <s v="food/small batch"/>
    <n v="115.45"/>
    <n v="1545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x v="2450"/>
    <n v="1448914500"/>
    <b v="0"/>
    <n v="15"/>
    <b v="1"/>
    <s v="food/small batch"/>
    <n v="133.5"/>
    <n v="201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x v="2451"/>
    <n v="1483461409"/>
    <b v="0"/>
    <n v="67"/>
    <b v="1"/>
    <s v="food/small batch"/>
    <n v="154.69999999999999"/>
    <n v="1641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x v="2452"/>
    <n v="1486183808"/>
    <b v="0"/>
    <n v="130"/>
    <b v="1"/>
    <s v="food/small batch"/>
    <n v="100.84571428571429"/>
    <n v="296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x v="2453"/>
    <n v="1458758750"/>
    <b v="0"/>
    <n v="16"/>
    <b v="1"/>
    <s v="food/small batch"/>
    <n v="182"/>
    <n v="246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x v="2454"/>
    <n v="1485471839"/>
    <b v="0"/>
    <n v="67"/>
    <b v="1"/>
    <s v="food/small batch"/>
    <n v="180.86666666666667"/>
    <n v="1213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x v="2455"/>
    <n v="1456237656"/>
    <b v="0"/>
    <n v="124"/>
    <b v="1"/>
    <s v="food/small batch"/>
    <n v="102.30434782608695"/>
    <n v="530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x v="2456"/>
    <n v="1462481718"/>
    <b v="0"/>
    <n v="80"/>
    <b v="1"/>
    <s v="food/small batch"/>
    <n v="110.17999999999999"/>
    <n v="509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x v="2457"/>
    <n v="1454858285"/>
    <b v="0"/>
    <n v="282"/>
    <b v="1"/>
    <s v="food/small batch"/>
    <n v="102.25"/>
    <n v="67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x v="2458"/>
    <n v="1480480167"/>
    <b v="0"/>
    <n v="68"/>
    <b v="1"/>
    <s v="food/small batch"/>
    <n v="100.78823529411764"/>
    <n v="67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x v="1837"/>
    <n v="1314577097"/>
    <b v="0"/>
    <n v="86"/>
    <b v="1"/>
    <s v="music/indie rock"/>
    <n v="103.8"/>
    <n v="285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x v="2459"/>
    <n v="1340944096"/>
    <b v="0"/>
    <n v="115"/>
    <b v="1"/>
    <s v="music/indie rock"/>
    <n v="110.70833333333334"/>
    <n v="321.25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x v="0"/>
    <x v="2460"/>
    <n v="1362710425"/>
    <b v="0"/>
    <n v="75"/>
    <b v="1"/>
    <s v="music/indie rock"/>
    <n v="116.25000000000001"/>
    <n v="325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x v="2461"/>
    <n v="1441143397"/>
    <b v="0"/>
    <n v="43"/>
    <b v="1"/>
    <s v="music/indie rock"/>
    <n v="111.1"/>
    <n v="222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x v="2462"/>
    <n v="1345828548"/>
    <b v="0"/>
    <n v="48"/>
    <b v="1"/>
    <s v="music/indie rock"/>
    <n v="180.14285714285714"/>
    <n v="561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x v="2463"/>
    <n v="1365474453"/>
    <b v="0"/>
    <n v="52"/>
    <b v="1"/>
    <s v="music/indie rock"/>
    <n v="100"/>
    <n v="0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x v="2464"/>
    <n v="1335473931"/>
    <b v="0"/>
    <n v="43"/>
    <b v="1"/>
    <s v="music/indie rock"/>
    <n v="118.5"/>
    <n v="185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x v="2465"/>
    <n v="1348285321"/>
    <b v="0"/>
    <n v="58"/>
    <b v="1"/>
    <s v="music/indie rock"/>
    <n v="107.21700000000001"/>
    <n v="144.34000000000015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x v="2466"/>
    <n v="1295000329"/>
    <b v="0"/>
    <n v="47"/>
    <b v="1"/>
    <s v="music/indie rock"/>
    <n v="113.66666666666667"/>
    <n v="164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x v="2467"/>
    <n v="1335232055"/>
    <b v="0"/>
    <n v="36"/>
    <b v="1"/>
    <s v="music/indie rock"/>
    <n v="103.16400000000002"/>
    <n v="31.6400000000001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x v="2468"/>
    <n v="1324079392"/>
    <b v="0"/>
    <n v="17"/>
    <b v="1"/>
    <s v="music/indie rock"/>
    <n v="128"/>
    <n v="140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x v="2469"/>
    <n v="1277433980"/>
    <b v="0"/>
    <n v="104"/>
    <b v="1"/>
    <s v="music/indie rock"/>
    <n v="135.76026666666667"/>
    <n v="2682.0200000000004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x v="2470"/>
    <n v="1349978269"/>
    <b v="0"/>
    <n v="47"/>
    <b v="1"/>
    <s v="music/indie rock"/>
    <n v="100"/>
    <n v="0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x v="2471"/>
    <n v="1282868176"/>
    <b v="0"/>
    <n v="38"/>
    <b v="1"/>
    <s v="music/indie rock"/>
    <n v="100.00360000000002"/>
    <n v="0.18000000000029104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x v="2472"/>
    <n v="1273647255"/>
    <b v="0"/>
    <n v="81"/>
    <b v="1"/>
    <s v="music/indie rock"/>
    <n v="104.71999999999998"/>
    <n v="118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x v="2473"/>
    <n v="1412149970"/>
    <b v="0"/>
    <n v="55"/>
    <b v="1"/>
    <s v="music/indie rock"/>
    <n v="105.02249999999999"/>
    <n v="160.7199999999998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x v="0"/>
    <x v="2474"/>
    <n v="1340901345"/>
    <b v="0"/>
    <n v="41"/>
    <b v="1"/>
    <s v="music/indie rock"/>
    <n v="171.33333333333334"/>
    <n v="53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x v="2475"/>
    <n v="1355525313"/>
    <b v="0"/>
    <n v="79"/>
    <b v="1"/>
    <s v="music/indie rock"/>
    <n v="127.49999999999999"/>
    <n v="2200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x v="0"/>
    <x v="2476"/>
    <n v="1342545994"/>
    <b v="0"/>
    <n v="16"/>
    <b v="1"/>
    <s v="music/indie rock"/>
    <n v="133.44333333333333"/>
    <n v="100.32999999999998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x v="2477"/>
    <n v="1439332084"/>
    <b v="0"/>
    <n v="8"/>
    <b v="1"/>
    <s v="music/indie rock"/>
    <n v="100"/>
    <n v="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x v="2478"/>
    <n v="1333207808"/>
    <b v="0"/>
    <n v="95"/>
    <b v="1"/>
    <s v="music/indie rock"/>
    <n v="112.91099999999999"/>
    <n v="516.4399999999996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x v="2479"/>
    <n v="1308336383"/>
    <b v="0"/>
    <n v="25"/>
    <b v="1"/>
    <s v="music/indie rock"/>
    <n v="100.1"/>
    <n v="1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x v="2480"/>
    <n v="1330711203"/>
    <b v="0"/>
    <n v="19"/>
    <b v="1"/>
    <s v="music/indie rock"/>
    <n v="113.72727272727272"/>
    <n v="151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x v="2481"/>
    <n v="1313532003"/>
    <b v="0"/>
    <n v="90"/>
    <b v="1"/>
    <s v="music/indie rock"/>
    <n v="119.31742857142855"/>
    <n v="676.10999999999967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x v="2482"/>
    <n v="1315439879"/>
    <b v="0"/>
    <n v="41"/>
    <b v="1"/>
    <s v="music/indie rock"/>
    <n v="103.25"/>
    <n v="65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x v="2483"/>
    <n v="1332521976"/>
    <b v="0"/>
    <n v="30"/>
    <b v="1"/>
    <s v="music/indie rock"/>
    <n v="265.66666666666669"/>
    <n v="497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x v="2484"/>
    <n v="1335491997"/>
    <b v="0"/>
    <n v="38"/>
    <b v="1"/>
    <s v="music/indie rock"/>
    <n v="100.05066666666667"/>
    <n v="0.75999999999999091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x v="2485"/>
    <n v="1318864308"/>
    <b v="0"/>
    <n v="65"/>
    <b v="1"/>
    <s v="music/indie rock"/>
    <n v="106.69999999999999"/>
    <n v="201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x v="2486"/>
    <n v="1365525239"/>
    <b v="0"/>
    <n v="75"/>
    <b v="1"/>
    <s v="music/indie rock"/>
    <n v="133.67142857142858"/>
    <n v="1178.5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x v="2487"/>
    <n v="1335245276"/>
    <b v="0"/>
    <n v="16"/>
    <b v="1"/>
    <s v="music/indie rock"/>
    <n v="121.39999999999999"/>
    <n v="107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x v="2488"/>
    <n v="1293739714"/>
    <b v="0"/>
    <n v="10"/>
    <b v="1"/>
    <s v="music/indie rock"/>
    <n v="103.2"/>
    <n v="1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x v="0"/>
    <x v="2489"/>
    <n v="1335397188"/>
    <b v="0"/>
    <n v="27"/>
    <b v="1"/>
    <s v="music/indie rock"/>
    <n v="125"/>
    <n v="150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x v="2490"/>
    <n v="1363320140"/>
    <b v="0"/>
    <n v="259"/>
    <b v="1"/>
    <s v="music/indie rock"/>
    <n v="128.69999999999999"/>
    <n v="5740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x v="2491"/>
    <n v="1335194944"/>
    <b v="0"/>
    <n v="39"/>
    <b v="1"/>
    <s v="music/indie rock"/>
    <n v="101.00533333333333"/>
    <n v="15.079999999999927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x v="2492"/>
    <n v="1336430575"/>
    <b v="0"/>
    <n v="42"/>
    <b v="1"/>
    <s v="music/indie rock"/>
    <n v="127.53666666666665"/>
    <n v="413.04999999999995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x v="2493"/>
    <n v="1361577292"/>
    <b v="0"/>
    <n v="10"/>
    <b v="1"/>
    <s v="music/indie rock"/>
    <n v="100"/>
    <n v="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x v="2494"/>
    <n v="1309986338"/>
    <b v="0"/>
    <n v="56"/>
    <b v="1"/>
    <s v="music/indie rock"/>
    <n v="112.7715"/>
    <n v="510.85999999999967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x v="2495"/>
    <n v="1421190787"/>
    <b v="0"/>
    <n v="20"/>
    <b v="1"/>
    <s v="music/indie rock"/>
    <n v="105.60000000000001"/>
    <n v="56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x v="2496"/>
    <n v="1352820837"/>
    <b v="0"/>
    <n v="170"/>
    <b v="1"/>
    <s v="music/indie rock"/>
    <n v="202.625"/>
    <n v="4105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x v="2497"/>
    <n v="1337884375"/>
    <b v="0"/>
    <n v="29"/>
    <b v="1"/>
    <s v="music/indie rock"/>
    <n v="113.33333333333333"/>
    <n v="80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x v="2498"/>
    <n v="1440787104"/>
    <b v="0"/>
    <n v="7"/>
    <b v="0"/>
    <s v="food/restaurants"/>
    <n v="2.5545454545454547"/>
    <n v="-10719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x v="2499"/>
    <n v="1407440918"/>
    <b v="0"/>
    <n v="5"/>
    <b v="0"/>
    <s v="food/restaurants"/>
    <n v="7.8181818181818186E-2"/>
    <n v="-109914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x v="2500"/>
    <n v="1462743308"/>
    <b v="0"/>
    <n v="0"/>
    <b v="0"/>
    <s v="food/restaurants"/>
    <n v="0"/>
    <n v="-10000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2"/>
    <s v="US"/>
    <x v="0"/>
    <x v="2501"/>
    <n v="1413418934"/>
    <b v="0"/>
    <n v="0"/>
    <b v="0"/>
    <s v="food/restaurants"/>
    <n v="0"/>
    <n v="-35000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x v="2502"/>
    <n v="1423704016"/>
    <b v="0"/>
    <n v="0"/>
    <b v="0"/>
    <s v="food/restaurants"/>
    <n v="0"/>
    <n v="-7000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x v="2503"/>
    <n v="1441955269"/>
    <b v="0"/>
    <n v="2"/>
    <b v="0"/>
    <s v="food/restaurants"/>
    <n v="0.6"/>
    <n v="-4970"/>
    <x v="7"/>
    <s v="restaurants"/>
    <x v="2503"/>
    <d v="2015-09-11T02:07:49"/>
  </r>
  <r>
    <n v="2507"/>
    <s v="Help Cafe Talavera get a New Kitchen!"/>
    <s v="Unique dishes for a unique city!."/>
    <n v="42850"/>
    <n v="0"/>
    <x v="2"/>
    <s v="US"/>
    <x v="0"/>
    <x v="2504"/>
    <n v="1428716704"/>
    <b v="0"/>
    <n v="0"/>
    <b v="0"/>
    <s v="food/restaurants"/>
    <n v="0"/>
    <n v="-42850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x v="2505"/>
    <n v="1405464634"/>
    <b v="0"/>
    <n v="0"/>
    <b v="0"/>
    <s v="food/restaurants"/>
    <n v="0"/>
    <n v="-20000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x v="2506"/>
    <n v="1424719549"/>
    <b v="0"/>
    <n v="28"/>
    <b v="0"/>
    <s v="food/restaurants"/>
    <n v="1.0526315789473684"/>
    <n v="-94000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x v="2507"/>
    <n v="1426463772"/>
    <b v="0"/>
    <n v="2"/>
    <b v="0"/>
    <s v="food/restaurants"/>
    <n v="0.15"/>
    <n v="-4992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x v="2508"/>
    <n v="1451731413"/>
    <b v="0"/>
    <n v="0"/>
    <b v="0"/>
    <s v="food/restaurants"/>
    <n v="0"/>
    <n v="-100000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x v="2509"/>
    <n v="1417208561"/>
    <b v="0"/>
    <n v="0"/>
    <b v="0"/>
    <s v="food/restaurants"/>
    <n v="0"/>
    <n v="-1150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x v="2510"/>
    <n v="1482883789"/>
    <b v="0"/>
    <n v="0"/>
    <b v="0"/>
    <s v="food/restaurants"/>
    <n v="0"/>
    <n v="-180000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x v="2511"/>
    <n v="1407057677"/>
    <b v="0"/>
    <n v="4"/>
    <b v="0"/>
    <s v="food/restaurants"/>
    <n v="1.7500000000000002"/>
    <n v="-11790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x v="2512"/>
    <n v="1422043753"/>
    <b v="0"/>
    <n v="12"/>
    <b v="0"/>
    <s v="food/restaurants"/>
    <n v="18.600000000000001"/>
    <n v="-4070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x v="2513"/>
    <n v="1414683652"/>
    <b v="0"/>
    <n v="0"/>
    <b v="0"/>
    <s v="food/restaurants"/>
    <n v="0"/>
    <n v="-22000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x v="2514"/>
    <n v="1424200530"/>
    <b v="0"/>
    <n v="33"/>
    <b v="0"/>
    <s v="food/restaurants"/>
    <n v="9.8166666666666664"/>
    <n v="-16233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x v="2515"/>
    <n v="1413303628"/>
    <b v="0"/>
    <n v="0"/>
    <b v="0"/>
    <s v="food/restaurants"/>
    <n v="0"/>
    <n v="-5000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2"/>
    <s v="US"/>
    <x v="0"/>
    <x v="2516"/>
    <n v="1403149404"/>
    <b v="0"/>
    <n v="4"/>
    <b v="0"/>
    <s v="food/restaurants"/>
    <n v="4.3333333333333335E-2"/>
    <n v="-14993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x v="2517"/>
    <n v="1472567085"/>
    <b v="0"/>
    <n v="0"/>
    <b v="0"/>
    <s v="food/restaurants"/>
    <n v="0"/>
    <n v="-100000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x v="2518"/>
    <n v="1442963621"/>
    <b v="0"/>
    <n v="132"/>
    <b v="1"/>
    <s v="music/classical music"/>
    <n v="109.48792"/>
    <n v="1185.9899999999998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x v="2519"/>
    <n v="1459431960"/>
    <b v="0"/>
    <n v="27"/>
    <b v="1"/>
    <s v="music/classical music"/>
    <n v="100"/>
    <n v="0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x v="2520"/>
    <n v="1413674692"/>
    <b v="0"/>
    <n v="26"/>
    <b v="1"/>
    <s v="music/classical music"/>
    <n v="156.44444444444446"/>
    <n v="508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x v="0"/>
    <x v="2521"/>
    <n v="1416338557"/>
    <b v="0"/>
    <n v="43"/>
    <b v="1"/>
    <s v="music/classical music"/>
    <n v="101.6"/>
    <n v="120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x v="2522"/>
    <n v="1338322571"/>
    <b v="0"/>
    <n v="80"/>
    <b v="1"/>
    <s v="music/classical music"/>
    <n v="100.325"/>
    <n v="26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x v="2523"/>
    <n v="1415585474"/>
    <b v="0"/>
    <n v="33"/>
    <b v="1"/>
    <s v="music/classical music"/>
    <n v="112.94999999999999"/>
    <n v="518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x v="2524"/>
    <n v="1380477691"/>
    <b v="0"/>
    <n v="71"/>
    <b v="1"/>
    <s v="music/classical music"/>
    <n v="102.125"/>
    <n v="85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x v="2525"/>
    <n v="1438459303"/>
    <b v="0"/>
    <n v="81"/>
    <b v="1"/>
    <s v="music/classical music"/>
    <n v="107.24974999999999"/>
    <n v="289.98999999999978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x v="0"/>
    <x v="2526"/>
    <n v="1328752575"/>
    <b v="0"/>
    <n v="76"/>
    <b v="1"/>
    <s v="music/classical music"/>
    <n v="104.28333333333333"/>
    <n v="257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x v="2527"/>
    <n v="1426711505"/>
    <b v="0"/>
    <n v="48"/>
    <b v="1"/>
    <s v="music/classical music"/>
    <n v="100"/>
    <n v="0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x v="2528"/>
    <n v="1437668354"/>
    <b v="0"/>
    <n v="61"/>
    <b v="1"/>
    <s v="music/classical music"/>
    <n v="100.4"/>
    <n v="18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x v="2529"/>
    <n v="1342556566"/>
    <b v="0"/>
    <n v="60"/>
    <b v="1"/>
    <s v="music/classical music"/>
    <n v="126.125"/>
    <n v="1045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x v="2530"/>
    <n v="1359568911"/>
    <b v="0"/>
    <n v="136"/>
    <b v="1"/>
    <s v="music/classical music"/>
    <n v="110.66666666666667"/>
    <n v="800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x v="2531"/>
    <n v="1257871712"/>
    <b v="0"/>
    <n v="14"/>
    <b v="1"/>
    <s v="music/classical music"/>
    <n v="105"/>
    <n v="10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x v="0"/>
    <x v="2532"/>
    <n v="1414781945"/>
    <b v="0"/>
    <n v="78"/>
    <b v="1"/>
    <s v="music/classical music"/>
    <n v="103.77499999999999"/>
    <n v="755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x v="2533"/>
    <n v="1373337166"/>
    <b v="0"/>
    <n v="4"/>
    <b v="1"/>
    <s v="music/classical music"/>
    <n v="115.99999999999999"/>
    <n v="4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x v="2534"/>
    <n v="1307028855"/>
    <b v="0"/>
    <n v="11"/>
    <b v="1"/>
    <s v="music/classical music"/>
    <n v="110.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x v="0"/>
    <x v="2535"/>
    <n v="1359029661"/>
    <b v="0"/>
    <n v="185"/>
    <b v="1"/>
    <s v="music/classical music"/>
    <n v="113.01761111111111"/>
    <n v="2343.1699999999983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x v="2536"/>
    <n v="1417729152"/>
    <b v="0"/>
    <n v="59"/>
    <b v="1"/>
    <s v="music/classical music"/>
    <n v="100.25"/>
    <n v="25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x v="2537"/>
    <n v="1314720721"/>
    <b v="0"/>
    <n v="27"/>
    <b v="1"/>
    <s v="music/classical music"/>
    <n v="103.4"/>
    <n v="85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x v="2538"/>
    <n v="1375008418"/>
    <b v="0"/>
    <n v="63"/>
    <b v="1"/>
    <s v="music/classical music"/>
    <n v="107.02857142857142"/>
    <n v="246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x v="2539"/>
    <n v="1377252857"/>
    <b v="0"/>
    <n v="13"/>
    <b v="1"/>
    <s v="music/classical music"/>
    <n v="103.57142857142858"/>
    <n v="25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x v="2540"/>
    <n v="1291257298"/>
    <b v="0"/>
    <n v="13"/>
    <b v="1"/>
    <s v="music/classical music"/>
    <n v="156.4"/>
    <n v="141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x v="0"/>
    <x v="2541"/>
    <n v="1339158569"/>
    <b v="0"/>
    <n v="57"/>
    <b v="1"/>
    <s v="music/classical music"/>
    <n v="100.82"/>
    <n v="41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x v="2542"/>
    <n v="1421983138"/>
    <b v="0"/>
    <n v="61"/>
    <b v="1"/>
    <s v="music/classical music"/>
    <n v="195.3"/>
    <n v="1906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x v="2543"/>
    <n v="1378586179"/>
    <b v="0"/>
    <n v="65"/>
    <b v="1"/>
    <s v="music/classical music"/>
    <n v="111.71428571428572"/>
    <n v="410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x v="2544"/>
    <n v="1330972403"/>
    <b v="0"/>
    <n v="134"/>
    <b v="1"/>
    <s v="music/classical music"/>
    <n v="119.85454545454546"/>
    <n v="1092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x v="2545"/>
    <n v="1473087637"/>
    <b v="0"/>
    <n v="37"/>
    <b v="1"/>
    <s v="music/classical music"/>
    <n v="101.85"/>
    <n v="111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x v="2546"/>
    <n v="1366999870"/>
    <b v="0"/>
    <n v="37"/>
    <b v="1"/>
    <s v="music/classical music"/>
    <n v="102.80254777070064"/>
    <n v="44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x v="2547"/>
    <n v="1439392406"/>
    <b v="0"/>
    <n v="150"/>
    <b v="1"/>
    <s v="music/classical music"/>
    <n v="100.84615384615385"/>
    <n v="55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x v="2548"/>
    <n v="1329890585"/>
    <b v="0"/>
    <n v="56"/>
    <b v="1"/>
    <s v="music/classical music"/>
    <n v="102.73469387755102"/>
    <n v="100.5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x v="2549"/>
    <n v="1486149981"/>
    <b v="0"/>
    <n v="18"/>
    <b v="1"/>
    <s v="music/classical music"/>
    <n v="106.5"/>
    <n v="19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x v="2550"/>
    <n v="1343018807"/>
    <b v="0"/>
    <n v="60"/>
    <b v="1"/>
    <s v="music/classical music"/>
    <n v="155.53333333333333"/>
    <n v="8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x v="2551"/>
    <n v="1430445163"/>
    <b v="0"/>
    <n v="67"/>
    <b v="1"/>
    <s v="music/classical music"/>
    <n v="122.8"/>
    <n v="684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x v="2552"/>
    <n v="1335541393"/>
    <b v="0"/>
    <n v="35"/>
    <b v="1"/>
    <s v="music/classical music"/>
    <n v="107.35"/>
    <n v="147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x v="2553"/>
    <n v="1352504857"/>
    <b v="0"/>
    <n v="34"/>
    <b v="1"/>
    <s v="music/classical music"/>
    <n v="105.50335570469798"/>
    <n v="41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x v="1"/>
    <x v="2554"/>
    <n v="1397584386"/>
    <b v="0"/>
    <n v="36"/>
    <b v="1"/>
    <s v="music/classical music"/>
    <n v="118.44444444444444"/>
    <n v="166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x v="2555"/>
    <n v="1427747906"/>
    <b v="0"/>
    <n v="18"/>
    <b v="1"/>
    <s v="music/classical music"/>
    <n v="108.88"/>
    <n v="111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x v="2556"/>
    <n v="1318539484"/>
    <b v="0"/>
    <n v="25"/>
    <b v="1"/>
    <s v="music/classical music"/>
    <n v="111.25"/>
    <n v="90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x v="2557"/>
    <n v="1423090174"/>
    <b v="0"/>
    <n v="21"/>
    <b v="1"/>
    <s v="music/classical music"/>
    <n v="100.1"/>
    <n v="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x v="2558"/>
    <n v="1442148089"/>
    <b v="0"/>
    <n v="0"/>
    <b v="0"/>
    <s v="food/food trucks"/>
    <n v="0"/>
    <n v="-100000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x v="2559"/>
    <n v="1471005339"/>
    <b v="0"/>
    <n v="3"/>
    <b v="0"/>
    <s v="food/food trucks"/>
    <n v="0.75"/>
    <n v="-99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1"/>
    <s v="US"/>
    <x v="0"/>
    <x v="2560"/>
    <n v="1433042451"/>
    <b v="0"/>
    <n v="0"/>
    <b v="0"/>
    <s v="food/food trucks"/>
    <n v="0"/>
    <n v="-20000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x v="2561"/>
    <n v="1404262699"/>
    <b v="0"/>
    <n v="0"/>
    <b v="0"/>
    <s v="food/food trucks"/>
    <n v="0"/>
    <n v="-40000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x v="2562"/>
    <n v="1457710589"/>
    <b v="0"/>
    <n v="1"/>
    <b v="0"/>
    <s v="food/food trucks"/>
    <n v="1"/>
    <n v="-99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x v="2563"/>
    <n v="1406071948"/>
    <b v="0"/>
    <n v="0"/>
    <b v="0"/>
    <s v="food/food trucks"/>
    <n v="0"/>
    <n v="-35000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x v="2564"/>
    <n v="1427231138"/>
    <b v="0"/>
    <n v="2"/>
    <b v="0"/>
    <s v="food/food trucks"/>
    <n v="0.26666666666666666"/>
    <n v="-4488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x v="2565"/>
    <n v="1470153594"/>
    <b v="0"/>
    <n v="1"/>
    <b v="0"/>
    <s v="food/food trucks"/>
    <n v="0.5"/>
    <n v="-99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x v="2566"/>
    <n v="1439865112"/>
    <b v="0"/>
    <n v="2"/>
    <b v="0"/>
    <s v="food/food trucks"/>
    <n v="2.2307692307692308"/>
    <n v="-635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x v="2567"/>
    <n v="1483998035"/>
    <b v="0"/>
    <n v="2"/>
    <b v="0"/>
    <s v="food/food trucks"/>
    <n v="0.84285714285714297"/>
    <n v="-6941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x v="2568"/>
    <n v="1458461521"/>
    <b v="0"/>
    <n v="4"/>
    <b v="0"/>
    <s v="food/food trucks"/>
    <n v="0.25"/>
    <n v="-99750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x v="2569"/>
    <n v="1426301517"/>
    <b v="0"/>
    <n v="0"/>
    <b v="0"/>
    <s v="food/food trucks"/>
    <n v="0"/>
    <n v="-30000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x v="2570"/>
    <n v="1404915149"/>
    <b v="0"/>
    <n v="0"/>
    <b v="0"/>
    <s v="food/food trucks"/>
    <n v="0"/>
    <n v="-8000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x v="2571"/>
    <n v="1461786545"/>
    <b v="0"/>
    <n v="0"/>
    <b v="0"/>
    <s v="food/food trucks"/>
    <n v="0"/>
    <n v="-10000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x v="2572"/>
    <n v="1418438194"/>
    <b v="0"/>
    <n v="0"/>
    <b v="0"/>
    <s v="food/food trucks"/>
    <n v="0"/>
    <n v="-85000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1"/>
    <s v="US"/>
    <x v="0"/>
    <x v="2573"/>
    <n v="1424823247"/>
    <b v="0"/>
    <n v="0"/>
    <b v="0"/>
    <s v="food/food trucks"/>
    <n v="0"/>
    <n v="-10000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x v="2574"/>
    <n v="1405021297"/>
    <b v="0"/>
    <n v="0"/>
    <b v="0"/>
    <s v="food/food trucks"/>
    <n v="0"/>
    <n v="-15000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x v="2575"/>
    <n v="1440203579"/>
    <b v="0"/>
    <n v="0"/>
    <b v="0"/>
    <s v="food/food trucks"/>
    <n v="0"/>
    <n v="-6000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x v="2576"/>
    <n v="1405626903"/>
    <b v="0"/>
    <n v="12"/>
    <b v="0"/>
    <s v="food/food trucks"/>
    <n v="0.13849999999999998"/>
    <n v="-199723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x v="2577"/>
    <n v="1429170603"/>
    <b v="0"/>
    <n v="2"/>
    <b v="0"/>
    <s v="food/food trucks"/>
    <n v="0.6"/>
    <n v="-8449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x v="2578"/>
    <n v="1445094298"/>
    <b v="0"/>
    <n v="11"/>
    <b v="0"/>
    <s v="food/food trucks"/>
    <n v="10.6"/>
    <n v="-4470"/>
    <x v="7"/>
    <s v="food trucks"/>
    <x v="2578"/>
    <d v="2015-10-17T10:04:58"/>
  </r>
  <r>
    <n v="2582"/>
    <s v="Drunken Wings"/>
    <s v="The place where chicken meets liquor for the first time!"/>
    <n v="90000"/>
    <n v="1"/>
    <x v="2"/>
    <s v="US"/>
    <x v="0"/>
    <x v="2579"/>
    <n v="1475192634"/>
    <b v="0"/>
    <n v="1"/>
    <b v="0"/>
    <s v="food/food trucks"/>
    <n v="1.1111111111111111E-3"/>
    <n v="-89999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2"/>
    <s v="US"/>
    <x v="0"/>
    <x v="2580"/>
    <n v="1421346480"/>
    <b v="0"/>
    <n v="5"/>
    <b v="0"/>
    <s v="food/food trucks"/>
    <n v="0.5"/>
    <n v="-995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2"/>
    <s v="US"/>
    <x v="0"/>
    <x v="2581"/>
    <n v="1431749369"/>
    <b v="0"/>
    <n v="0"/>
    <b v="0"/>
    <s v="food/food trucks"/>
    <n v="0"/>
    <n v="-10000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x v="2582"/>
    <n v="1402009632"/>
    <b v="0"/>
    <n v="1"/>
    <b v="0"/>
    <s v="food/food trucks"/>
    <n v="0.16666666666666669"/>
    <n v="-299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2"/>
    <s v="GB"/>
    <x v="1"/>
    <x v="2583"/>
    <n v="1448438136"/>
    <b v="0"/>
    <n v="1"/>
    <b v="0"/>
    <s v="food/food trucks"/>
    <n v="0.16666666666666669"/>
    <n v="-299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x v="2584"/>
    <n v="1448899953"/>
    <b v="0"/>
    <n v="6"/>
    <b v="0"/>
    <s v="food/food trucks"/>
    <n v="2.4340000000000002"/>
    <n v="-48783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x v="2585"/>
    <n v="1423325626"/>
    <b v="0"/>
    <n v="8"/>
    <b v="0"/>
    <s v="food/food trucks"/>
    <n v="3.8833333333333329"/>
    <n v="-5767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x v="2586"/>
    <n v="1456145527"/>
    <b v="0"/>
    <n v="1"/>
    <b v="0"/>
    <s v="food/food trucks"/>
    <n v="0.01"/>
    <n v="-4999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x v="2587"/>
    <n v="1453212497"/>
    <b v="0"/>
    <n v="0"/>
    <b v="0"/>
    <s v="food/food trucks"/>
    <n v="0"/>
    <n v="-3000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x v="2588"/>
    <n v="1452721524"/>
    <b v="0"/>
    <n v="2"/>
    <b v="0"/>
    <s v="food/food trucks"/>
    <n v="1.7333333333333332"/>
    <n v="-1474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x v="2589"/>
    <n v="1409944421"/>
    <b v="0"/>
    <n v="1"/>
    <b v="0"/>
    <s v="food/food trucks"/>
    <n v="0.16666666666666669"/>
    <n v="-299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x v="2590"/>
    <n v="1427401026"/>
    <b v="0"/>
    <n v="0"/>
    <b v="0"/>
    <s v="food/food trucks"/>
    <n v="0"/>
    <n v="-10000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x v="2591"/>
    <n v="1404861228"/>
    <b v="0"/>
    <n v="1"/>
    <b v="0"/>
    <s v="food/food trucks"/>
    <n v="1.25E-3"/>
    <n v="-79999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2"/>
    <s v="US"/>
    <x v="0"/>
    <x v="2592"/>
    <n v="1485323500"/>
    <b v="0"/>
    <n v="19"/>
    <b v="0"/>
    <s v="food/food trucks"/>
    <n v="12.166666666666668"/>
    <n v="-13175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x v="2593"/>
    <n v="1404835009"/>
    <b v="0"/>
    <n v="27"/>
    <b v="0"/>
    <s v="food/food trucks"/>
    <n v="23.588571428571427"/>
    <n v="-26744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x v="2594"/>
    <n v="1463731917"/>
    <b v="0"/>
    <n v="7"/>
    <b v="0"/>
    <s v="food/food trucks"/>
    <n v="5.6666666666666661"/>
    <n v="-1415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x v="2595"/>
    <n v="1440447001"/>
    <b v="0"/>
    <n v="14"/>
    <b v="0"/>
    <s v="food/food trucks"/>
    <n v="39"/>
    <n v="-1830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2"/>
    <s v="US"/>
    <x v="0"/>
    <x v="2596"/>
    <n v="1403201147"/>
    <b v="0"/>
    <n v="5"/>
    <b v="0"/>
    <s v="food/food trucks"/>
    <n v="0.99546510341776351"/>
    <n v="-8951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x v="2597"/>
    <n v="1453757800"/>
    <b v="0"/>
    <n v="30"/>
    <b v="0"/>
    <s v="food/food trucks"/>
    <n v="6.9320000000000004"/>
    <n v="-46534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x v="2598"/>
    <n v="1346276349"/>
    <b v="1"/>
    <n v="151"/>
    <b v="1"/>
    <s v="technology/space exploration"/>
    <n v="661.4"/>
    <n v="2807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x v="2599"/>
    <n v="1412358968"/>
    <b v="1"/>
    <n v="489"/>
    <b v="1"/>
    <s v="technology/space exploration"/>
    <n v="326.0916666666667"/>
    <n v="27131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x v="0"/>
    <x v="2600"/>
    <n v="1386626054"/>
    <b v="1"/>
    <n v="50"/>
    <b v="1"/>
    <s v="technology/space exploration"/>
    <n v="101.48571428571429"/>
    <n v="26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x v="2601"/>
    <n v="1333070023"/>
    <b v="1"/>
    <n v="321"/>
    <b v="1"/>
    <s v="technology/space exploration"/>
    <n v="104.21799999999999"/>
    <n v="843.59999999999854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x v="2602"/>
    <n v="1463576390"/>
    <b v="1"/>
    <n v="1762"/>
    <b v="1"/>
    <s v="technology/space exploration"/>
    <n v="107.42157000000002"/>
    <n v="7421.570000000007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x v="2603"/>
    <n v="1396026382"/>
    <b v="1"/>
    <n v="385"/>
    <b v="1"/>
    <s v="technology/space exploration"/>
    <n v="110.05454545454545"/>
    <n v="1106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x v="2604"/>
    <n v="1435611572"/>
    <b v="1"/>
    <n v="398"/>
    <b v="1"/>
    <s v="technology/space exploration"/>
    <n v="407.7"/>
    <n v="24616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x v="2605"/>
    <n v="1485976468"/>
    <b v="1"/>
    <n v="304"/>
    <b v="1"/>
    <s v="technology/space exploration"/>
    <n v="223.92500000000001"/>
    <n v="9914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x v="2606"/>
    <n v="1339738951"/>
    <b v="1"/>
    <n v="676"/>
    <b v="1"/>
    <s v="technology/space exploration"/>
    <n v="303.80111428571428"/>
    <n v="71330.39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x v="2607"/>
    <n v="1468444125"/>
    <b v="1"/>
    <n v="577"/>
    <b v="1"/>
    <s v="technology/space exploration"/>
    <n v="141.3251043268175"/>
    <n v="9407.66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x v="2608"/>
    <n v="1480493014"/>
    <b v="1"/>
    <n v="3663"/>
    <b v="1"/>
    <s v="technology/space exploration"/>
    <n v="2790.6363636363635"/>
    <n v="295970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x v="2609"/>
    <n v="1418095570"/>
    <b v="1"/>
    <n v="294"/>
    <b v="1"/>
    <s v="technology/space exploration"/>
    <n v="171.76130000000001"/>
    <n v="7176.130000000001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x v="2610"/>
    <n v="1345664294"/>
    <b v="1"/>
    <n v="28"/>
    <b v="1"/>
    <s v="technology/space exploration"/>
    <n v="101.01333333333334"/>
    <n v="7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x v="2611"/>
    <n v="1396371612"/>
    <b v="1"/>
    <n v="100"/>
    <b v="1"/>
    <s v="technology/space exploration"/>
    <n v="102"/>
    <n v="210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x v="2612"/>
    <n v="1458820564"/>
    <b v="0"/>
    <n v="72"/>
    <b v="1"/>
    <s v="technology/space exploration"/>
    <n v="169.76511744127936"/>
    <n v="1396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x v="2613"/>
    <n v="1437954729"/>
    <b v="1"/>
    <n v="238"/>
    <b v="1"/>
    <s v="technology/space exploration"/>
    <n v="114.53400000000001"/>
    <n v="3633.5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x v="2614"/>
    <n v="1411246751"/>
    <b v="1"/>
    <n v="159"/>
    <b v="1"/>
    <s v="technology/space exploration"/>
    <n v="877.6"/>
    <n v="3888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x v="0"/>
    <x v="2615"/>
    <n v="1443812461"/>
    <b v="1"/>
    <n v="77"/>
    <b v="1"/>
    <s v="technology/space exploration"/>
    <n v="105.38666666666667"/>
    <n v="808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x v="2616"/>
    <n v="1443302004"/>
    <b v="1"/>
    <n v="53"/>
    <b v="1"/>
    <s v="technology/space exploration"/>
    <n v="188.39999999999998"/>
    <n v="884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x v="2617"/>
    <n v="1441339242"/>
    <b v="1"/>
    <n v="1251"/>
    <b v="1"/>
    <s v="technology/space exploration"/>
    <n v="143.65230769230772"/>
    <n v="28374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x v="2618"/>
    <n v="1429638988"/>
    <b v="1"/>
    <n v="465"/>
    <b v="1"/>
    <s v="technology/space exploration"/>
    <n v="145.88"/>
    <n v="6882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x v="2619"/>
    <n v="1479232216"/>
    <b v="0"/>
    <n v="74"/>
    <b v="1"/>
    <s v="technology/space exploration"/>
    <n v="131.184"/>
    <n v="467.76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x v="2620"/>
    <n v="1479449366"/>
    <b v="0"/>
    <n v="62"/>
    <b v="1"/>
    <s v="technology/space exploration"/>
    <n v="113.99999999999999"/>
    <n v="280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x v="2621"/>
    <n v="1345716422"/>
    <b v="0"/>
    <n v="3468"/>
    <b v="1"/>
    <s v="technology/space exploration"/>
    <n v="1379.4206249999997"/>
    <n v="102353.65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x v="2622"/>
    <n v="1476559608"/>
    <b v="0"/>
    <n v="52"/>
    <b v="1"/>
    <s v="technology/space exploration"/>
    <n v="956"/>
    <n v="1284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x v="2623"/>
    <n v="1430751869"/>
    <b v="0"/>
    <n v="50"/>
    <b v="1"/>
    <s v="technology/space exploration"/>
    <n v="112.00000000000001"/>
    <n v="300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x v="2624"/>
    <n v="1445975661"/>
    <b v="0"/>
    <n v="45"/>
    <b v="1"/>
    <s v="technology/space exploration"/>
    <n v="646.66666666666663"/>
    <n v="820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x v="0"/>
    <x v="2625"/>
    <n v="1415661067"/>
    <b v="0"/>
    <n v="21"/>
    <b v="1"/>
    <s v="technology/space exploration"/>
    <n v="110.36948748510132"/>
    <n v="87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x v="2626"/>
    <n v="1429016122"/>
    <b v="0"/>
    <n v="100"/>
    <b v="1"/>
    <s v="technology/space exploration"/>
    <n v="127.74000000000001"/>
    <n v="13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x v="2627"/>
    <n v="1464921112"/>
    <b v="0"/>
    <n v="81"/>
    <b v="1"/>
    <s v="technology/space exploration"/>
    <n v="157.9"/>
    <n v="1158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x v="2628"/>
    <n v="1438488227"/>
    <b v="0"/>
    <n v="286"/>
    <b v="1"/>
    <s v="technology/space exploration"/>
    <n v="114.66525000000001"/>
    <n v="2933.0499999999993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x v="2629"/>
    <n v="1462325339"/>
    <b v="0"/>
    <n v="42"/>
    <b v="1"/>
    <s v="technology/space exploration"/>
    <n v="137.00934579439252"/>
    <n v="396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x v="2630"/>
    <n v="1390938332"/>
    <b v="0"/>
    <n v="199"/>
    <b v="1"/>
    <s v="technology/space exploration"/>
    <n v="354.62"/>
    <n v="12731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x v="2631"/>
    <n v="1472571921"/>
    <b v="0"/>
    <n v="25"/>
    <b v="1"/>
    <s v="technology/space exploration"/>
    <n v="106.02150537634409"/>
    <n v="56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x v="2632"/>
    <n v="1422917361"/>
    <b v="0"/>
    <n v="84"/>
    <b v="1"/>
    <s v="technology/space exploration"/>
    <n v="100"/>
    <n v="0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x v="2633"/>
    <n v="1474641914"/>
    <b v="0"/>
    <n v="50"/>
    <b v="1"/>
    <s v="technology/space exploration"/>
    <n v="187.3"/>
    <n v="873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x v="0"/>
    <x v="2634"/>
    <n v="1474895475"/>
    <b v="0"/>
    <n v="26"/>
    <b v="1"/>
    <s v="technology/space exploration"/>
    <n v="166.2"/>
    <n v="331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x v="2635"/>
    <n v="1418766895"/>
    <b v="0"/>
    <n v="14"/>
    <b v="1"/>
    <s v="technology/space exploration"/>
    <n v="101.72910662824208"/>
    <n v="6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x v="2636"/>
    <n v="1421786748"/>
    <b v="0"/>
    <n v="49"/>
    <b v="1"/>
    <s v="technology/space exploration"/>
    <n v="164"/>
    <n v="19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x v="2637"/>
    <n v="1428551474"/>
    <b v="0"/>
    <n v="69"/>
    <b v="1"/>
    <s v="technology/space exploration"/>
    <n v="105.66666666666666"/>
    <n v="170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x v="2638"/>
    <n v="1409341863"/>
    <b v="0"/>
    <n v="1"/>
    <b v="0"/>
    <s v="technology/space exploration"/>
    <n v="1"/>
    <n v="-148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x v="2639"/>
    <n v="1465970108"/>
    <b v="0"/>
    <n v="0"/>
    <b v="0"/>
    <s v="technology/space exploration"/>
    <n v="0"/>
    <n v="-500000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x v="323"/>
    <n v="1479218315"/>
    <b v="1"/>
    <n v="1501"/>
    <b v="0"/>
    <s v="technology/space exploration"/>
    <n v="33.559730999999999"/>
    <n v="-664402.68999999994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x v="2640"/>
    <n v="1486580435"/>
    <b v="1"/>
    <n v="52"/>
    <b v="0"/>
    <s v="technology/space exploration"/>
    <n v="2.0529999999999999"/>
    <n v="-97947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x v="2641"/>
    <n v="1412885603"/>
    <b v="1"/>
    <n v="23"/>
    <b v="0"/>
    <s v="technology/space exploration"/>
    <n v="10.5"/>
    <n v="-17900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x v="2642"/>
    <n v="1439191869"/>
    <b v="1"/>
    <n v="535"/>
    <b v="0"/>
    <s v="technology/space exploration"/>
    <n v="8.4172840000000004"/>
    <n v="-457913.58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x v="2643"/>
    <n v="1436941019"/>
    <b v="0"/>
    <n v="3"/>
    <b v="0"/>
    <s v="technology/space exploration"/>
    <n v="1.44"/>
    <n v="-2464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x v="2644"/>
    <n v="1454951360"/>
    <b v="0"/>
    <n v="6"/>
    <b v="0"/>
    <s v="technology/space exploration"/>
    <n v="0.88333333333333341"/>
    <n v="-11894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1"/>
    <s v="US"/>
    <x v="0"/>
    <x v="2645"/>
    <n v="1449186941"/>
    <b v="0"/>
    <n v="3"/>
    <b v="0"/>
    <s v="technology/space exploration"/>
    <n v="9.920000000000001E-2"/>
    <n v="-12487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x v="2646"/>
    <n v="1479740343"/>
    <b v="0"/>
    <n v="5"/>
    <b v="0"/>
    <s v="technology/space exploration"/>
    <n v="0.59666666666666668"/>
    <n v="-59642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x v="2647"/>
    <n v="1447960809"/>
    <b v="0"/>
    <n v="17"/>
    <b v="0"/>
    <s v="technology/space exploration"/>
    <n v="1.8689285714285715"/>
    <n v="-27476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x v="2648"/>
    <n v="1415591325"/>
    <b v="0"/>
    <n v="11"/>
    <b v="0"/>
    <s v="technology/space exploration"/>
    <n v="0.88500000000000001"/>
    <n v="-99115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x v="2649"/>
    <n v="1399909127"/>
    <b v="0"/>
    <n v="70"/>
    <b v="0"/>
    <s v="technology/space exploration"/>
    <n v="11.52156862745098"/>
    <n v="-45124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x v="2650"/>
    <n v="1424442326"/>
    <b v="0"/>
    <n v="6"/>
    <b v="0"/>
    <s v="technology/space exploration"/>
    <n v="5.1000000000000004E-2"/>
    <n v="-99949"/>
    <x v="2"/>
    <s v="space exploration"/>
    <x v="2650"/>
    <d v="2015-02-20T09:25:26"/>
  </r>
  <r>
    <n v="2655"/>
    <s v="Balloons (Canceled)"/>
    <s v="Thank you for your support!"/>
    <n v="15000"/>
    <n v="3155"/>
    <x v="1"/>
    <s v="US"/>
    <x v="0"/>
    <x v="2651"/>
    <n v="1452631647"/>
    <b v="0"/>
    <n v="43"/>
    <b v="0"/>
    <s v="technology/space exploration"/>
    <n v="21.033333333333335"/>
    <n v="-1184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1"/>
    <s v="US"/>
    <x v="0"/>
    <x v="2652"/>
    <n v="1485966688"/>
    <b v="0"/>
    <n v="152"/>
    <b v="0"/>
    <s v="technology/space exploration"/>
    <n v="11.436666666666667"/>
    <n v="-132845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x v="2653"/>
    <n v="1467325053"/>
    <b v="0"/>
    <n v="59"/>
    <b v="0"/>
    <s v="technology/space exploration"/>
    <n v="18.737933333333334"/>
    <n v="-24378.62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x v="2654"/>
    <n v="1467321194"/>
    <b v="0"/>
    <n v="4"/>
    <b v="0"/>
    <s v="technology/space exploration"/>
    <n v="9.285714285714286E-2"/>
    <n v="-97909"/>
    <x v="2"/>
    <s v="space exploration"/>
    <x v="2654"/>
    <d v="2016-06-30T16:13:14"/>
  </r>
  <r>
    <n v="2659"/>
    <s v="test (Canceled)"/>
    <s v="test"/>
    <n v="49000"/>
    <n v="1333"/>
    <x v="1"/>
    <s v="US"/>
    <x v="0"/>
    <x v="2655"/>
    <n v="1426729210"/>
    <b v="0"/>
    <n v="10"/>
    <b v="0"/>
    <s v="technology/space exploration"/>
    <n v="2.7204081632653061"/>
    <n v="-47667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x v="2656"/>
    <n v="1443200818"/>
    <b v="0"/>
    <n v="5"/>
    <b v="0"/>
    <s v="technology/space exploration"/>
    <n v="9.5000000000000001E-2"/>
    <n v="-19981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x v="2657"/>
    <n v="1380150010"/>
    <b v="0"/>
    <n v="60"/>
    <b v="1"/>
    <s v="technology/makerspaces"/>
    <n v="102.89999999999999"/>
    <n v="14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x v="2658"/>
    <n v="1437587713"/>
    <b v="0"/>
    <n v="80"/>
    <b v="1"/>
    <s v="technology/makerspaces"/>
    <n v="106.80000000000001"/>
    <n v="1360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x v="2659"/>
    <n v="1438873007"/>
    <b v="0"/>
    <n v="56"/>
    <b v="1"/>
    <s v="technology/makerspaces"/>
    <n v="104.59625"/>
    <n v="919.25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x v="2660"/>
    <n v="1446683797"/>
    <b v="0"/>
    <n v="104"/>
    <b v="1"/>
    <s v="technology/makerspaces"/>
    <n v="103.42857142857143"/>
    <n v="600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x v="2661"/>
    <n v="1426886974"/>
    <b v="0"/>
    <n v="46"/>
    <b v="1"/>
    <s v="technology/makerspaces"/>
    <n v="123.14285714285715"/>
    <n v="810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x v="2662"/>
    <n v="1440008439"/>
    <b v="0"/>
    <n v="206"/>
    <b v="1"/>
    <s v="technology/makerspaces"/>
    <n v="159.29509999999999"/>
    <n v="5929.51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x v="2663"/>
    <n v="1452550416"/>
    <b v="0"/>
    <n v="18"/>
    <b v="1"/>
    <s v="technology/makerspaces"/>
    <n v="110.66666666666667"/>
    <n v="160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x v="5"/>
    <x v="2664"/>
    <n v="1443449265"/>
    <b v="0"/>
    <n v="28"/>
    <b v="1"/>
    <s v="technology/makerspaces"/>
    <n v="170.70000000000002"/>
    <n v="707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x v="2665"/>
    <n v="1447203096"/>
    <b v="0"/>
    <n v="11"/>
    <b v="1"/>
    <s v="technology/makerspaces"/>
    <n v="125.125"/>
    <n v="20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x v="2666"/>
    <n v="1404174580"/>
    <b v="1"/>
    <n v="60"/>
    <b v="0"/>
    <s v="technology/makerspaces"/>
    <n v="6.4158609339642041"/>
    <n v="-36393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x v="2667"/>
    <n v="1416419916"/>
    <b v="1"/>
    <n v="84"/>
    <b v="0"/>
    <s v="technology/makerspaces"/>
    <n v="11.343999999999999"/>
    <n v="-22164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x v="2668"/>
    <n v="1449436390"/>
    <b v="1"/>
    <n v="47"/>
    <b v="0"/>
    <s v="technology/makerspaces"/>
    <n v="33.19"/>
    <n v="-6681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x v="2669"/>
    <n v="1412081999"/>
    <b v="1"/>
    <n v="66"/>
    <b v="0"/>
    <s v="technology/makerspaces"/>
    <n v="27.58"/>
    <n v="-28968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x v="2670"/>
    <n v="1465398670"/>
    <b v="1"/>
    <n v="171"/>
    <b v="0"/>
    <s v="technology/makerspaces"/>
    <n v="62.839999999999996"/>
    <n v="-1300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x v="2671"/>
    <n v="1413059689"/>
    <b v="1"/>
    <n v="29"/>
    <b v="0"/>
    <s v="technology/makerspaces"/>
    <n v="7.5880000000000001"/>
    <n v="-23103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x v="2672"/>
    <n v="1461337174"/>
    <b v="0"/>
    <n v="9"/>
    <b v="0"/>
    <s v="technology/makerspaces"/>
    <n v="50.38095238095238"/>
    <n v="-1042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x v="2673"/>
    <n v="1401756143"/>
    <b v="0"/>
    <n v="27"/>
    <b v="0"/>
    <s v="technology/makerspaces"/>
    <n v="17.512820512820511"/>
    <n v="-16085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x v="2674"/>
    <n v="1440529765"/>
    <b v="0"/>
    <n v="2"/>
    <b v="0"/>
    <s v="technology/makerspaces"/>
    <n v="1.375E-2"/>
    <n v="-799890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x v="2675"/>
    <n v="1422489694"/>
    <b v="0"/>
    <n v="3"/>
    <b v="0"/>
    <s v="technology/makerspaces"/>
    <n v="0.33"/>
    <n v="-39868"/>
    <x v="2"/>
    <s v="makerspaces"/>
    <x v="2675"/>
    <d v="2015-01-28T19:01:34"/>
  </r>
  <r>
    <n v="2680"/>
    <s v="iHeart Pillow"/>
    <s v="iHeartPillow, Connecting loved ones"/>
    <n v="32000"/>
    <n v="276"/>
    <x v="2"/>
    <s v="ES"/>
    <x v="3"/>
    <x v="2676"/>
    <n v="1457327091"/>
    <b v="0"/>
    <n v="4"/>
    <b v="0"/>
    <s v="technology/makerspaces"/>
    <n v="0.86250000000000004"/>
    <n v="-31724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x v="2677"/>
    <n v="1402867750"/>
    <b v="0"/>
    <n v="2"/>
    <b v="0"/>
    <s v="food/food trucks"/>
    <n v="0.6875"/>
    <n v="-794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x v="2678"/>
    <n v="1413838540"/>
    <b v="0"/>
    <n v="20"/>
    <b v="0"/>
    <s v="food/food trucks"/>
    <n v="28.299999999999997"/>
    <n v="-4302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x v="2679"/>
    <n v="1422641240"/>
    <b v="0"/>
    <n v="3"/>
    <b v="0"/>
    <s v="food/food trucks"/>
    <n v="0.24"/>
    <n v="-14964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x v="2680"/>
    <n v="1404165425"/>
    <b v="0"/>
    <n v="4"/>
    <b v="0"/>
    <s v="food/food trucks"/>
    <n v="1.1428571428571428"/>
    <n v="-69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x v="2681"/>
    <n v="1424968930"/>
    <b v="0"/>
    <n v="1"/>
    <b v="0"/>
    <s v="food/food trucks"/>
    <n v="0.02"/>
    <n v="-4999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x v="2682"/>
    <n v="1410391423"/>
    <b v="0"/>
    <n v="0"/>
    <b v="0"/>
    <s v="food/food trucks"/>
    <n v="0"/>
    <n v="-30000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2"/>
    <s v="US"/>
    <x v="0"/>
    <x v="2683"/>
    <n v="1432999318"/>
    <b v="0"/>
    <n v="0"/>
    <b v="0"/>
    <s v="food/food trucks"/>
    <n v="0"/>
    <n v="-15000"/>
    <x v="7"/>
    <s v="food trucks"/>
    <x v="2683"/>
    <d v="2015-05-30T10:21:58"/>
  </r>
  <r>
    <n v="2688"/>
    <s v="Mac N Cheez Food Truck"/>
    <s v="The amazing gourmet Mac N Cheez Food Truck Campaigne!"/>
    <n v="50000"/>
    <n v="74"/>
    <x v="2"/>
    <s v="US"/>
    <x v="0"/>
    <x v="2684"/>
    <n v="1422067870"/>
    <b v="0"/>
    <n v="14"/>
    <b v="0"/>
    <s v="food/food trucks"/>
    <n v="0.14799999999999999"/>
    <n v="-4992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x v="2685"/>
    <n v="1467327890"/>
    <b v="0"/>
    <n v="1"/>
    <b v="0"/>
    <s v="food/food trucks"/>
    <n v="2.8571428571428571E-3"/>
    <n v="-34999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x v="2686"/>
    <n v="1429410676"/>
    <b v="0"/>
    <n v="118"/>
    <b v="0"/>
    <s v="food/food trucks"/>
    <n v="10.7325"/>
    <n v="-71414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2"/>
    <s v="CA"/>
    <x v="5"/>
    <x v="2687"/>
    <n v="1427390557"/>
    <b v="0"/>
    <n v="2"/>
    <b v="0"/>
    <s v="food/food trucks"/>
    <n v="5.3846153846153842E-2"/>
    <n v="-6496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x v="2688"/>
    <n v="1424678460"/>
    <b v="0"/>
    <n v="1"/>
    <b v="0"/>
    <s v="food/food trucks"/>
    <n v="0.7142857142857143"/>
    <n v="-347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x v="2689"/>
    <n v="1405307966"/>
    <b v="0"/>
    <n v="3"/>
    <b v="0"/>
    <s v="food/food trucks"/>
    <n v="0.8"/>
    <n v="-4960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x v="2690"/>
    <n v="1409109739"/>
    <b v="0"/>
    <n v="1"/>
    <b v="0"/>
    <s v="food/food trucks"/>
    <n v="3.3333333333333335E-3"/>
    <n v="-29999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2"/>
    <s v="US"/>
    <x v="0"/>
    <x v="2691"/>
    <n v="1423801318"/>
    <b v="0"/>
    <n v="3"/>
    <b v="0"/>
    <s v="food/food trucks"/>
    <n v="0.47333333333333333"/>
    <n v="-14929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x v="2692"/>
    <n v="1416600960"/>
    <b v="0"/>
    <n v="38"/>
    <b v="0"/>
    <s v="food/food trucks"/>
    <n v="5.65"/>
    <n v="-56610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x v="2693"/>
    <n v="1435876423"/>
    <b v="0"/>
    <n v="52"/>
    <b v="0"/>
    <s v="food/food trucks"/>
    <n v="26.35217391304348"/>
    <n v="-16939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x v="2694"/>
    <n v="1401312808"/>
    <b v="0"/>
    <n v="2"/>
    <b v="0"/>
    <s v="food/food trucks"/>
    <n v="0.325125"/>
    <n v="-7973.99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2"/>
    <s v="CA"/>
    <x v="5"/>
    <x v="2695"/>
    <n v="1404941463"/>
    <b v="0"/>
    <n v="0"/>
    <b v="0"/>
    <s v="food/food trucks"/>
    <n v="0"/>
    <n v="-2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x v="2696"/>
    <n v="1408481972"/>
    <b v="0"/>
    <n v="4"/>
    <b v="0"/>
    <s v="food/food trucks"/>
    <n v="0.7000700070007001"/>
    <n v="-9929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x v="2697"/>
    <n v="1488911734"/>
    <b v="0"/>
    <n v="46"/>
    <b v="0"/>
    <s v="theater/spaces"/>
    <n v="46.176470588235297"/>
    <n v="-1830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x v="2698"/>
    <n v="1488827677"/>
    <b v="1"/>
    <n v="26"/>
    <b v="0"/>
    <s v="theater/spaces"/>
    <n v="34.410000000000004"/>
    <n v="-6559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x v="10"/>
    <x v="2699"/>
    <n v="1485016430"/>
    <b v="0"/>
    <n v="45"/>
    <b v="0"/>
    <s v="theater/spaces"/>
    <n v="103.75000000000001"/>
    <n v="1500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x v="2700"/>
    <n v="1487709714"/>
    <b v="0"/>
    <n v="7"/>
    <b v="0"/>
    <s v="theater/spaces"/>
    <n v="6.0263157894736841"/>
    <n v="-17855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x v="0"/>
    <x v="2701"/>
    <n v="1486504758"/>
    <b v="0"/>
    <n v="8"/>
    <b v="0"/>
    <s v="theater/spaces"/>
    <n v="10.539393939393939"/>
    <n v="-14761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x v="2702"/>
    <n v="1410937483"/>
    <b v="1"/>
    <n v="263"/>
    <b v="1"/>
    <s v="theater/spaces"/>
    <n v="112.29714285714284"/>
    <n v="4304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x v="2703"/>
    <n v="1367088443"/>
    <b v="1"/>
    <n v="394"/>
    <b v="1"/>
    <s v="theater/spaces"/>
    <n v="350.84462500000001"/>
    <n v="20067.57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x v="1"/>
    <x v="2704"/>
    <n v="1463935526"/>
    <b v="1"/>
    <n v="1049"/>
    <b v="1"/>
    <s v="theater/spaces"/>
    <n v="233.21535"/>
    <n v="26643.07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x v="2705"/>
    <n v="1472528141"/>
    <b v="1"/>
    <n v="308"/>
    <b v="1"/>
    <s v="theater/spaces"/>
    <n v="101.60599999999999"/>
    <n v="803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x v="0"/>
    <x v="2706"/>
    <n v="1404797428"/>
    <b v="1"/>
    <n v="1088"/>
    <b v="1"/>
    <s v="theater/spaces"/>
    <n v="153.90035000000003"/>
    <n v="32340.210000000006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x v="2707"/>
    <n v="1400694790"/>
    <b v="1"/>
    <n v="73"/>
    <b v="1"/>
    <s v="theater/spaces"/>
    <n v="100.7161125319693"/>
    <n v="28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x v="2708"/>
    <n v="1370568560"/>
    <b v="1"/>
    <n v="143"/>
    <b v="1"/>
    <s v="theater/spaces"/>
    <n v="131.38181818181818"/>
    <n v="1726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x v="2709"/>
    <n v="1447515684"/>
    <b v="1"/>
    <n v="1420"/>
    <b v="1"/>
    <s v="theater/spaces"/>
    <n v="102.24133333333334"/>
    <n v="3362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x v="0"/>
    <x v="2710"/>
    <n v="1474040596"/>
    <b v="1"/>
    <n v="305"/>
    <b v="1"/>
    <s v="theater/spaces"/>
    <n v="116.35599999999999"/>
    <n v="4089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x v="2711"/>
    <n v="1453109628"/>
    <b v="1"/>
    <n v="551"/>
    <b v="1"/>
    <s v="theater/spaces"/>
    <n v="264.62241666666665"/>
    <n v="19754.689999999999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x v="2712"/>
    <n v="1441699193"/>
    <b v="1"/>
    <n v="187"/>
    <b v="1"/>
    <s v="theater/spaces"/>
    <n v="119.98010000000001"/>
    <n v="1998.0100000000002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x v="2713"/>
    <n v="1414015049"/>
    <b v="1"/>
    <n v="325"/>
    <b v="1"/>
    <s v="theater/spaces"/>
    <n v="120.10400000000001"/>
    <n v="5026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x v="2714"/>
    <n v="1459865945"/>
    <b v="1"/>
    <n v="148"/>
    <b v="1"/>
    <s v="theater/spaces"/>
    <n v="103.58333333333334"/>
    <n v="645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x v="2715"/>
    <n v="1455756294"/>
    <b v="0"/>
    <n v="69"/>
    <b v="1"/>
    <s v="theater/spaces"/>
    <n v="108.83333333333334"/>
    <n v="530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x v="0"/>
    <x v="2716"/>
    <n v="1476270653"/>
    <b v="0"/>
    <n v="173"/>
    <b v="1"/>
    <s v="theater/spaces"/>
    <n v="118.12400000000001"/>
    <n v="4531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x v="2717"/>
    <n v="1375880598"/>
    <b v="0"/>
    <n v="269"/>
    <b v="1"/>
    <s v="technology/hardware"/>
    <n v="1462"/>
    <n v="10215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x v="2718"/>
    <n v="1480538053"/>
    <b v="0"/>
    <n v="185"/>
    <b v="1"/>
    <s v="technology/hardware"/>
    <n v="252.54"/>
    <n v="7627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x v="2719"/>
    <n v="1414872488"/>
    <b v="0"/>
    <n v="176"/>
    <b v="1"/>
    <s v="technology/hardware"/>
    <n v="140.05000000000001"/>
    <n v="480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x v="2720"/>
    <n v="1436860259"/>
    <b v="0"/>
    <n v="1019"/>
    <b v="1"/>
    <s v="technology/hardware"/>
    <n v="296.87520259319291"/>
    <n v="4858.88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x v="2721"/>
    <n v="1484070735"/>
    <b v="0"/>
    <n v="113"/>
    <b v="1"/>
    <s v="technology/hardware"/>
    <n v="144.54249999999999"/>
    <n v="17817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x v="0"/>
    <x v="2722"/>
    <n v="1458741311"/>
    <b v="0"/>
    <n v="404"/>
    <b v="1"/>
    <s v="technology/hardware"/>
    <n v="105.745"/>
    <n v="5745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x v="2723"/>
    <n v="1436804063"/>
    <b v="0"/>
    <n v="707"/>
    <b v="1"/>
    <s v="technology/hardware"/>
    <n v="493.21000000000004"/>
    <n v="39321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x v="0"/>
    <x v="2724"/>
    <n v="1448461434"/>
    <b v="0"/>
    <n v="392"/>
    <b v="1"/>
    <s v="technology/hardware"/>
    <n v="201.82666666666668"/>
    <n v="15274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x v="2725"/>
    <n v="1427867197"/>
    <b v="0"/>
    <n v="23"/>
    <b v="1"/>
    <s v="technology/hardware"/>
    <n v="104.44"/>
    <n v="333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x v="2726"/>
    <n v="1363611575"/>
    <b v="0"/>
    <n v="682"/>
    <b v="1"/>
    <s v="technology/hardware"/>
    <n v="170.29262962962963"/>
    <n v="18979.010000000002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x v="2727"/>
    <n v="1408624622"/>
    <b v="0"/>
    <n v="37"/>
    <b v="1"/>
    <s v="technology/hardware"/>
    <n v="104.30333333333333"/>
    <n v="129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x v="2728"/>
    <n v="1366917828"/>
    <b v="0"/>
    <n v="146"/>
    <b v="1"/>
    <s v="technology/hardware"/>
    <n v="118.25000000000001"/>
    <n v="2190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x v="2729"/>
    <n v="1423463574"/>
    <b v="0"/>
    <n v="119"/>
    <b v="1"/>
    <s v="technology/hardware"/>
    <n v="107.538"/>
    <n v="3769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x v="2730"/>
    <n v="1473782592"/>
    <b v="0"/>
    <n v="163"/>
    <b v="1"/>
    <s v="technology/hardware"/>
    <n v="2260300"/>
    <n v="22602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x v="2731"/>
    <n v="1360551250"/>
    <b v="0"/>
    <n v="339"/>
    <b v="1"/>
    <s v="technology/hardware"/>
    <n v="978.13466666666682"/>
    <n v="6586.0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x v="2732"/>
    <n v="1395676773"/>
    <b v="0"/>
    <n v="58"/>
    <b v="1"/>
    <s v="technology/hardware"/>
    <n v="122.9"/>
    <n v="1832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x v="2733"/>
    <n v="1386108087"/>
    <b v="0"/>
    <n v="456"/>
    <b v="1"/>
    <s v="technology/hardware"/>
    <n v="246.0608"/>
    <n v="43818.240000000005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x v="2734"/>
    <n v="1473218804"/>
    <b v="0"/>
    <n v="15"/>
    <b v="1"/>
    <s v="technology/hardware"/>
    <n v="147.94"/>
    <n v="2397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x v="2735"/>
    <n v="1395436717"/>
    <b v="0"/>
    <n v="191"/>
    <b v="1"/>
    <s v="technology/hardware"/>
    <n v="384.09090909090907"/>
    <n v="3125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x v="2736"/>
    <n v="1423529152"/>
    <b v="0"/>
    <n v="17"/>
    <b v="1"/>
    <s v="technology/hardware"/>
    <n v="103.33333333333334"/>
    <n v="10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2"/>
    <s v="US"/>
    <x v="0"/>
    <x v="2737"/>
    <n v="1412005602"/>
    <b v="0"/>
    <n v="4"/>
    <b v="0"/>
    <s v="publishing/children's books"/>
    <n v="0.43750000000000006"/>
    <n v="-796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2"/>
    <s v="US"/>
    <x v="0"/>
    <x v="2738"/>
    <n v="1335892587"/>
    <b v="0"/>
    <n v="18"/>
    <b v="0"/>
    <s v="publishing/children's books"/>
    <n v="29.24"/>
    <n v="-1769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x v="2739"/>
    <n v="1474271607"/>
    <b v="0"/>
    <n v="0"/>
    <b v="0"/>
    <s v="publishing/children's books"/>
    <n v="0"/>
    <n v="-5999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x v="2740"/>
    <n v="1327886998"/>
    <b v="0"/>
    <n v="22"/>
    <b v="0"/>
    <s v="publishing/children's books"/>
    <n v="5.21875"/>
    <n v="-15165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x v="2741"/>
    <n v="1337125368"/>
    <b v="0"/>
    <n v="49"/>
    <b v="0"/>
    <s v="publishing/children's books"/>
    <n v="21.887499999999999"/>
    <n v="-6249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x v="2742"/>
    <n v="1406745911"/>
    <b v="0"/>
    <n v="19"/>
    <b v="0"/>
    <s v="publishing/children's books"/>
    <n v="26.700000000000003"/>
    <n v="-2199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x v="2743"/>
    <n v="1337095997"/>
    <b v="0"/>
    <n v="4"/>
    <b v="0"/>
    <s v="publishing/children's books"/>
    <n v="28.000000000000004"/>
    <n v="-360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x v="2744"/>
    <n v="1470243802"/>
    <b v="0"/>
    <n v="4"/>
    <b v="0"/>
    <s v="publishing/children's books"/>
    <n v="1.06"/>
    <n v="-4947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2"/>
    <s v="US"/>
    <x v="0"/>
    <x v="2745"/>
    <n v="1425582637"/>
    <b v="0"/>
    <n v="2"/>
    <b v="0"/>
    <s v="publishing/children's books"/>
    <n v="1.0999999999999999"/>
    <n v="-9890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x v="2746"/>
    <n v="1340055345"/>
    <b v="0"/>
    <n v="0"/>
    <b v="0"/>
    <s v="publishing/children's books"/>
    <n v="0"/>
    <n v="-1999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x v="2747"/>
    <n v="1397855842"/>
    <b v="0"/>
    <n v="0"/>
    <b v="0"/>
    <s v="publishing/children's books"/>
    <n v="0"/>
    <n v="-3274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x v="2748"/>
    <n v="1320776504"/>
    <b v="0"/>
    <n v="14"/>
    <b v="0"/>
    <s v="publishing/children's books"/>
    <n v="11.458333333333332"/>
    <n v="-4250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x v="2749"/>
    <n v="1343425023"/>
    <b v="0"/>
    <n v="8"/>
    <b v="0"/>
    <s v="publishing/children's books"/>
    <n v="19"/>
    <n v="-1620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x v="2750"/>
    <n v="1407856551"/>
    <b v="0"/>
    <n v="0"/>
    <b v="0"/>
    <s v="publishing/children's books"/>
    <n v="0"/>
    <n v="-10000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x v="2751"/>
    <n v="1425927527"/>
    <b v="0"/>
    <n v="15"/>
    <b v="0"/>
    <s v="publishing/children's books"/>
    <n v="52"/>
    <n v="-240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x v="2752"/>
    <n v="1386884201"/>
    <b v="0"/>
    <n v="33"/>
    <b v="0"/>
    <s v="publishing/children's books"/>
    <n v="10.48"/>
    <n v="-8952"/>
    <x v="3"/>
    <s v="children's books"/>
    <x v="2752"/>
    <d v="2013-12-12T16:36:41"/>
  </r>
  <r>
    <n v="2757"/>
    <s v="C is for Crooked"/>
    <s v="A children's letter book that Lampoons Hillary Clinton"/>
    <n v="1500"/>
    <n v="10"/>
    <x v="2"/>
    <s v="US"/>
    <x v="0"/>
    <x v="2753"/>
    <n v="1469202332"/>
    <b v="0"/>
    <n v="2"/>
    <b v="0"/>
    <s v="publishing/children's books"/>
    <n v="0.66666666666666674"/>
    <n v="-1490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x v="2754"/>
    <n v="1474886183"/>
    <b v="0"/>
    <n v="6"/>
    <b v="0"/>
    <s v="publishing/children's books"/>
    <n v="11.700000000000001"/>
    <n v="-1766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x v="2755"/>
    <n v="1464943666"/>
    <b v="0"/>
    <n v="2"/>
    <b v="0"/>
    <s v="publishing/children's books"/>
    <n v="10.5"/>
    <n v="-89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x v="2756"/>
    <n v="1369134258"/>
    <b v="0"/>
    <n v="0"/>
    <b v="0"/>
    <s v="publishing/children's books"/>
    <n v="0"/>
    <n v="-5000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x v="2757"/>
    <n v="1354584693"/>
    <b v="0"/>
    <n v="4"/>
    <b v="0"/>
    <s v="publishing/children's books"/>
    <n v="0.72"/>
    <n v="-4964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x v="2758"/>
    <n v="1326934395"/>
    <b v="0"/>
    <n v="1"/>
    <b v="0"/>
    <s v="publishing/children's books"/>
    <n v="0.76923076923076927"/>
    <n v="-32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2"/>
    <s v="US"/>
    <x v="0"/>
    <x v="2759"/>
    <n v="1365515684"/>
    <b v="0"/>
    <n v="3"/>
    <b v="0"/>
    <s v="publishing/children's books"/>
    <n v="0.22842639593908631"/>
    <n v="-3931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x v="2760"/>
    <n v="1335855631"/>
    <b v="0"/>
    <n v="4"/>
    <b v="0"/>
    <s v="publishing/children's books"/>
    <n v="1.125"/>
    <n v="-395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x v="2761"/>
    <n v="1350050028"/>
    <b v="0"/>
    <n v="0"/>
    <b v="0"/>
    <s v="publishing/children's books"/>
    <n v="0"/>
    <n v="-4000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x v="2762"/>
    <n v="1310486518"/>
    <b v="0"/>
    <n v="4"/>
    <b v="0"/>
    <s v="publishing/children's books"/>
    <n v="2"/>
    <n v="-4900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2"/>
    <s v="CA"/>
    <x v="5"/>
    <x v="2763"/>
    <n v="1434582050"/>
    <b v="0"/>
    <n v="3"/>
    <b v="0"/>
    <s v="publishing/children's books"/>
    <n v="0.85000000000000009"/>
    <n v="-3966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x v="2764"/>
    <n v="1330440323"/>
    <b v="0"/>
    <n v="34"/>
    <b v="0"/>
    <s v="publishing/children's books"/>
    <n v="14.314285714285715"/>
    <n v="-5998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x v="2765"/>
    <n v="1397677790"/>
    <b v="0"/>
    <n v="2"/>
    <b v="0"/>
    <s v="publishing/children's books"/>
    <n v="0.25"/>
    <n v="-798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x v="2766"/>
    <n v="1392569730"/>
    <b v="0"/>
    <n v="33"/>
    <b v="0"/>
    <s v="publishing/children's books"/>
    <n v="10.411249999999999"/>
    <n v="-17917.75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x v="2767"/>
    <n v="1355489140"/>
    <b v="0"/>
    <n v="0"/>
    <b v="0"/>
    <s v="publishing/children's books"/>
    <n v="0"/>
    <n v="-19980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x v="2768"/>
    <n v="1379710294"/>
    <b v="0"/>
    <n v="0"/>
    <b v="0"/>
    <s v="publishing/children's books"/>
    <n v="0"/>
    <n v="-8000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x v="2769"/>
    <n v="1460666721"/>
    <b v="0"/>
    <n v="1"/>
    <b v="0"/>
    <s v="publishing/children's books"/>
    <n v="0.18867924528301888"/>
    <n v="-529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x v="2770"/>
    <n v="1360119728"/>
    <b v="0"/>
    <n v="13"/>
    <b v="0"/>
    <s v="publishing/children's books"/>
    <n v="14.249999999999998"/>
    <n v="-3430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x v="2771"/>
    <n v="1321402754"/>
    <b v="0"/>
    <n v="2"/>
    <b v="0"/>
    <s v="publishing/children's books"/>
    <n v="3"/>
    <n v="-4850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x v="2772"/>
    <n v="1431414476"/>
    <b v="0"/>
    <n v="36"/>
    <b v="0"/>
    <s v="publishing/children's books"/>
    <n v="7.8809523809523814"/>
    <n v="-19345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x v="2773"/>
    <n v="1434557004"/>
    <b v="0"/>
    <n v="1"/>
    <b v="0"/>
    <s v="publishing/children's books"/>
    <n v="0.33333333333333337"/>
    <n v="-299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x v="2774"/>
    <n v="1406417306"/>
    <b v="0"/>
    <n v="15"/>
    <b v="0"/>
    <s v="publishing/children's books"/>
    <n v="25.545454545454543"/>
    <n v="-4095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x v="2775"/>
    <n v="1445609021"/>
    <b v="0"/>
    <n v="1"/>
    <b v="0"/>
    <s v="publishing/children's books"/>
    <n v="2.12"/>
    <n v="-2447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2"/>
    <s v="IT"/>
    <x v="3"/>
    <x v="2776"/>
    <n v="1486550688"/>
    <b v="0"/>
    <n v="0"/>
    <b v="0"/>
    <s v="publishing/children's books"/>
    <n v="0"/>
    <n v="-100000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x v="2777"/>
    <n v="1421274954"/>
    <b v="0"/>
    <n v="28"/>
    <b v="1"/>
    <s v="theater/plays"/>
    <n v="105.28"/>
    <n v="66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x v="2778"/>
    <n v="1421964718"/>
    <b v="0"/>
    <n v="18"/>
    <b v="1"/>
    <s v="theater/plays"/>
    <n v="120"/>
    <n v="200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x v="2779"/>
    <n v="1428583846"/>
    <b v="0"/>
    <n v="61"/>
    <b v="1"/>
    <s v="theater/plays"/>
    <n v="114.5"/>
    <n v="145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x v="2780"/>
    <n v="1412794443"/>
    <b v="0"/>
    <n v="108"/>
    <b v="1"/>
    <s v="theater/plays"/>
    <n v="119"/>
    <n v="1140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x v="2781"/>
    <n v="1467865967"/>
    <b v="0"/>
    <n v="142"/>
    <b v="1"/>
    <s v="theater/plays"/>
    <n v="104.67999999999999"/>
    <n v="234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x v="1"/>
    <x v="2782"/>
    <n v="1403703580"/>
    <b v="0"/>
    <n v="74"/>
    <b v="1"/>
    <s v="theater/plays"/>
    <n v="117.83999999999999"/>
    <n v="446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x v="2783"/>
    <n v="1403066752"/>
    <b v="0"/>
    <n v="38"/>
    <b v="1"/>
    <s v="theater/plays"/>
    <n v="119.7"/>
    <n v="197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x v="0"/>
    <x v="2784"/>
    <n v="1467219043"/>
    <b v="0"/>
    <n v="20"/>
    <b v="1"/>
    <s v="theater/plays"/>
    <n v="102.49999999999999"/>
    <n v="50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x v="0"/>
    <x v="2785"/>
    <n v="1424477934"/>
    <b v="0"/>
    <n v="24"/>
    <b v="1"/>
    <s v="theater/plays"/>
    <n v="101.16666666666667"/>
    <n v="35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x v="2786"/>
    <n v="1421101903"/>
    <b v="0"/>
    <n v="66"/>
    <b v="1"/>
    <s v="theater/plays"/>
    <n v="105.33333333333333"/>
    <n v="160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x v="2787"/>
    <n v="1470778559"/>
    <b v="0"/>
    <n v="28"/>
    <b v="1"/>
    <s v="theater/plays"/>
    <n v="102.49999999999999"/>
    <n v="50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x v="2788"/>
    <n v="1435469559"/>
    <b v="0"/>
    <n v="24"/>
    <b v="1"/>
    <s v="theater/plays"/>
    <n v="107.60000000000001"/>
    <n v="152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x v="2789"/>
    <n v="1434881005"/>
    <b v="0"/>
    <n v="73"/>
    <b v="1"/>
    <s v="theater/plays"/>
    <n v="110.5675"/>
    <n v="1056.75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x v="2790"/>
    <n v="1455640559"/>
    <b v="0"/>
    <n v="3"/>
    <b v="1"/>
    <s v="theater/plays"/>
    <n v="150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x v="2791"/>
    <n v="1400675841"/>
    <b v="0"/>
    <n v="20"/>
    <b v="1"/>
    <s v="theater/plays"/>
    <n v="104.28571428571429"/>
    <n v="30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x v="2792"/>
    <n v="1401972028"/>
    <b v="0"/>
    <n v="21"/>
    <b v="1"/>
    <s v="theater/plays"/>
    <n v="115.5"/>
    <n v="12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x v="2793"/>
    <n v="1402266840"/>
    <b v="0"/>
    <n v="94"/>
    <b v="1"/>
    <s v="theater/plays"/>
    <n v="102.64512500000001"/>
    <n v="211.61000000000058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x v="2794"/>
    <n v="1437063121"/>
    <b v="0"/>
    <n v="139"/>
    <b v="1"/>
    <s v="theater/plays"/>
    <n v="101.4"/>
    <n v="70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x v="2795"/>
    <n v="1463466070"/>
    <b v="0"/>
    <n v="130"/>
    <b v="1"/>
    <s v="theater/plays"/>
    <n v="116.6348"/>
    <n v="831.73999999999978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x v="2796"/>
    <n v="1415193366"/>
    <b v="0"/>
    <n v="31"/>
    <b v="1"/>
    <s v="theater/plays"/>
    <n v="133"/>
    <n v="330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x v="2"/>
    <x v="2797"/>
    <n v="1411019409"/>
    <b v="0"/>
    <n v="13"/>
    <b v="1"/>
    <s v="theater/plays"/>
    <n v="133.20000000000002"/>
    <n v="166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x v="2798"/>
    <n v="1436283107"/>
    <b v="0"/>
    <n v="90"/>
    <b v="1"/>
    <s v="theater/plays"/>
    <n v="101.83333333333333"/>
    <n v="55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x v="2799"/>
    <n v="1433295276"/>
    <b v="0"/>
    <n v="141"/>
    <b v="1"/>
    <s v="theater/plays"/>
    <n v="127.95"/>
    <n v="2795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x v="2800"/>
    <n v="1409395990"/>
    <b v="0"/>
    <n v="23"/>
    <b v="1"/>
    <s v="theater/plays"/>
    <n v="114.99999999999999"/>
    <n v="1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x v="2801"/>
    <n v="1438085273"/>
    <b v="0"/>
    <n v="18"/>
    <b v="1"/>
    <s v="theater/plays"/>
    <n v="110.00000000000001"/>
    <n v="40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x v="2802"/>
    <n v="1435645490"/>
    <b v="0"/>
    <n v="76"/>
    <b v="1"/>
    <s v="theater/plays"/>
    <n v="112.1"/>
    <n v="363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x v="0"/>
    <x v="2803"/>
    <n v="1433019438"/>
    <b v="0"/>
    <n v="93"/>
    <b v="1"/>
    <s v="theater/plays"/>
    <n v="126"/>
    <n v="1300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x v="2804"/>
    <n v="1437682735"/>
    <b v="0"/>
    <n v="69"/>
    <b v="1"/>
    <s v="theater/plays"/>
    <n v="100.24444444444444"/>
    <n v="11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x v="2805"/>
    <n v="1458647725"/>
    <b v="0"/>
    <n v="21"/>
    <b v="1"/>
    <s v="theater/plays"/>
    <n v="102.4"/>
    <n v="60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x v="2806"/>
    <n v="1398828064"/>
    <b v="0"/>
    <n v="57"/>
    <b v="1"/>
    <s v="theater/plays"/>
    <n v="108.2"/>
    <n v="205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x v="2807"/>
    <n v="1422100503"/>
    <b v="0"/>
    <n v="108"/>
    <b v="1"/>
    <s v="theater/plays"/>
    <n v="100.27"/>
    <n v="27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x v="2808"/>
    <n v="1424368298"/>
    <b v="0"/>
    <n v="83"/>
    <b v="1"/>
    <s v="theater/plays"/>
    <n v="113.3"/>
    <n v="665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x v="2809"/>
    <n v="1479577761"/>
    <b v="0"/>
    <n v="96"/>
    <b v="1"/>
    <s v="theater/plays"/>
    <n v="127.57571428571428"/>
    <n v="772.11999999999989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x v="2810"/>
    <n v="1428572115"/>
    <b v="0"/>
    <n v="64"/>
    <b v="1"/>
    <s v="theater/plays"/>
    <n v="107.73333333333332"/>
    <n v="116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x v="2811"/>
    <n v="1468003109"/>
    <b v="0"/>
    <n v="14"/>
    <b v="1"/>
    <s v="theater/plays"/>
    <n v="242"/>
    <n v="35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x v="2812"/>
    <n v="1435921992"/>
    <b v="0"/>
    <n v="169"/>
    <b v="1"/>
    <s v="theater/plays"/>
    <n v="141.56666666666666"/>
    <n v="1247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x v="2813"/>
    <n v="1421680462"/>
    <b v="0"/>
    <n v="33"/>
    <b v="1"/>
    <s v="theater/plays"/>
    <n v="130"/>
    <n v="180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x v="2814"/>
    <n v="1441290086"/>
    <b v="0"/>
    <n v="102"/>
    <b v="1"/>
    <s v="theater/plays"/>
    <n v="106.03"/>
    <n v="603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x v="2815"/>
    <n v="1431693409"/>
    <b v="0"/>
    <n v="104"/>
    <b v="1"/>
    <s v="theater/plays"/>
    <n v="104.80000000000001"/>
    <n v="240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x v="2816"/>
    <n v="1454337589"/>
    <b v="0"/>
    <n v="20"/>
    <b v="1"/>
    <s v="theater/plays"/>
    <n v="136"/>
    <n v="72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x v="2817"/>
    <n v="1408918135"/>
    <b v="0"/>
    <n v="35"/>
    <b v="1"/>
    <s v="theater/plays"/>
    <n v="100"/>
    <n v="0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x v="2818"/>
    <n v="1424881492"/>
    <b v="0"/>
    <n v="94"/>
    <b v="1"/>
    <s v="theater/plays"/>
    <n v="100"/>
    <n v="0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x v="2819"/>
    <n v="1425428206"/>
    <b v="0"/>
    <n v="14"/>
    <b v="1"/>
    <s v="theater/plays"/>
    <n v="124"/>
    <n v="24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x v="0"/>
    <x v="2820"/>
    <n v="1431412196"/>
    <b v="0"/>
    <n v="15"/>
    <b v="1"/>
    <s v="theater/plays"/>
    <n v="116.92307692307693"/>
    <n v="110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x v="2821"/>
    <n v="1446663686"/>
    <b v="0"/>
    <n v="51"/>
    <b v="1"/>
    <s v="theater/plays"/>
    <n v="103.33333333333334"/>
    <n v="100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x v="2822"/>
    <n v="1434415812"/>
    <b v="0"/>
    <n v="19"/>
    <b v="1"/>
    <s v="theater/plays"/>
    <n v="107.74999999999999"/>
    <n v="15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x v="2823"/>
    <n v="1462379066"/>
    <b v="0"/>
    <n v="23"/>
    <b v="1"/>
    <s v="theater/plays"/>
    <n v="120.24999999999999"/>
    <n v="405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x v="2824"/>
    <n v="1441606869"/>
    <b v="0"/>
    <n v="97"/>
    <b v="1"/>
    <s v="theater/plays"/>
    <n v="100.37894736842105"/>
    <n v="36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x v="2825"/>
    <n v="1462443918"/>
    <b v="0"/>
    <n v="76"/>
    <b v="1"/>
    <s v="theater/plays"/>
    <n v="106.52"/>
    <n v="163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x v="0"/>
    <x v="2826"/>
    <n v="1398802148"/>
    <b v="0"/>
    <n v="11"/>
    <b v="1"/>
    <s v="theater/plays"/>
    <n v="100"/>
    <n v="0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x v="0"/>
    <x v="2827"/>
    <n v="1434484070"/>
    <b v="0"/>
    <n v="52"/>
    <b v="1"/>
    <s v="theater/plays"/>
    <n v="110.66666666666667"/>
    <n v="320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x v="2828"/>
    <n v="1414342894"/>
    <b v="0"/>
    <n v="95"/>
    <b v="1"/>
    <s v="theater/plays"/>
    <n v="114.71959999999999"/>
    <n v="367.98999999999978"/>
    <x v="1"/>
    <s v="plays"/>
    <x v="2828"/>
    <d v="2014-10-26T12:01:34"/>
  </r>
  <r>
    <n v="2833"/>
    <s v="Star Man Rocket Man"/>
    <s v="A new play about exploring outer space"/>
    <n v="2700"/>
    <n v="2923"/>
    <x v="0"/>
    <s v="US"/>
    <x v="0"/>
    <x v="2829"/>
    <n v="1442804633"/>
    <b v="0"/>
    <n v="35"/>
    <b v="1"/>
    <s v="theater/plays"/>
    <n v="108.25925925925925"/>
    <n v="223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x v="2830"/>
    <n v="1421362930"/>
    <b v="0"/>
    <n v="21"/>
    <b v="1"/>
    <s v="theater/plays"/>
    <n v="170"/>
    <n v="560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x v="2831"/>
    <n v="1446742417"/>
    <b v="0"/>
    <n v="93"/>
    <b v="1"/>
    <s v="theater/plays"/>
    <n v="187.09899999999999"/>
    <n v="870.99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x v="2832"/>
    <n v="1484115418"/>
    <b v="0"/>
    <n v="11"/>
    <b v="1"/>
    <s v="theater/plays"/>
    <n v="107.77777777777777"/>
    <n v="35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x v="2833"/>
    <n v="1446241684"/>
    <b v="0"/>
    <n v="21"/>
    <b v="1"/>
    <s v="theater/plays"/>
    <n v="100"/>
    <n v="0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x v="2834"/>
    <n v="1406039696"/>
    <b v="0"/>
    <n v="54"/>
    <b v="1"/>
    <s v="theater/plays"/>
    <n v="120.24999999999999"/>
    <n v="405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x v="2835"/>
    <n v="1406958354"/>
    <b v="0"/>
    <n v="31"/>
    <b v="1"/>
    <s v="theater/plays"/>
    <n v="111.42857142857143"/>
    <n v="400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x v="2836"/>
    <n v="1424825479"/>
    <b v="0"/>
    <n v="132"/>
    <b v="1"/>
    <s v="theater/plays"/>
    <n v="104"/>
    <n v="100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x v="2837"/>
    <n v="1444844697"/>
    <b v="0"/>
    <n v="1"/>
    <b v="0"/>
    <s v="theater/plays"/>
    <n v="1"/>
    <n v="-99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x v="2838"/>
    <n v="1401058295"/>
    <b v="0"/>
    <n v="0"/>
    <b v="0"/>
    <s v="theater/plays"/>
    <n v="0"/>
    <n v="-1500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x v="2839"/>
    <n v="1462210950"/>
    <b v="0"/>
    <n v="0"/>
    <b v="0"/>
    <s v="theater/plays"/>
    <n v="0"/>
    <n v="-1200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x v="2840"/>
    <n v="1480943180"/>
    <b v="0"/>
    <n v="1"/>
    <b v="0"/>
    <s v="theater/plays"/>
    <n v="5.4545454545454541"/>
    <n v="-52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x v="2841"/>
    <n v="1428539033"/>
    <b v="0"/>
    <n v="39"/>
    <b v="0"/>
    <s v="theater/plays"/>
    <n v="31.546666666666667"/>
    <n v="-513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x v="2842"/>
    <n v="1429029394"/>
    <b v="0"/>
    <n v="0"/>
    <b v="0"/>
    <s v="theater/plays"/>
    <n v="0"/>
    <n v="-8000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x v="2843"/>
    <n v="1458847265"/>
    <b v="0"/>
    <n v="0"/>
    <b v="0"/>
    <s v="theater/plays"/>
    <n v="0"/>
    <n v="-2000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x v="2844"/>
    <n v="1430321659"/>
    <b v="0"/>
    <n v="3"/>
    <b v="0"/>
    <s v="theater/plays"/>
    <n v="0.2"/>
    <n v="-34930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x v="2845"/>
    <n v="1458814600"/>
    <b v="0"/>
    <n v="1"/>
    <b v="0"/>
    <s v="theater/plays"/>
    <n v="1"/>
    <n v="-49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x v="2846"/>
    <n v="1407370211"/>
    <b v="0"/>
    <n v="13"/>
    <b v="0"/>
    <s v="theater/plays"/>
    <n v="3.8875000000000002"/>
    <n v="-7689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x v="2847"/>
    <n v="1453334629"/>
    <b v="0"/>
    <n v="0"/>
    <b v="0"/>
    <s v="theater/plays"/>
    <n v="0"/>
    <n v="-4500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2"/>
    <s v="US"/>
    <x v="0"/>
    <x v="2848"/>
    <n v="1400720703"/>
    <b v="0"/>
    <n v="6"/>
    <b v="0"/>
    <s v="theater/plays"/>
    <n v="1.9"/>
    <n v="-4905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x v="2849"/>
    <n v="1405485297"/>
    <b v="0"/>
    <n v="0"/>
    <b v="0"/>
    <s v="theater/plays"/>
    <n v="0"/>
    <n v="-9500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x v="2850"/>
    <n v="1429290719"/>
    <b v="0"/>
    <n v="14"/>
    <b v="0"/>
    <s v="theater/plays"/>
    <n v="41.699999999999996"/>
    <n v="-583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x v="2851"/>
    <n v="1451607071"/>
    <b v="0"/>
    <n v="5"/>
    <b v="0"/>
    <s v="theater/plays"/>
    <n v="50"/>
    <n v="-30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x v="2852"/>
    <n v="1433897647"/>
    <b v="0"/>
    <n v="6"/>
    <b v="0"/>
    <s v="theater/plays"/>
    <n v="4.8666666666666663"/>
    <n v="-2854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x v="2853"/>
    <n v="1482444295"/>
    <b v="0"/>
    <n v="15"/>
    <b v="0"/>
    <s v="theater/plays"/>
    <n v="19.736842105263158"/>
    <n v="-30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x v="2854"/>
    <n v="1415711095"/>
    <b v="0"/>
    <n v="0"/>
    <b v="0"/>
    <s v="theater/plays"/>
    <n v="0"/>
    <n v="-1000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2"/>
    <s v="AU"/>
    <x v="2"/>
    <x v="2855"/>
    <n v="1439800904"/>
    <b v="0"/>
    <n v="1"/>
    <b v="0"/>
    <s v="theater/plays"/>
    <n v="1.7500000000000002"/>
    <n v="-196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x v="2856"/>
    <n v="1461179576"/>
    <b v="0"/>
    <n v="9"/>
    <b v="0"/>
    <s v="theater/plays"/>
    <n v="6.65"/>
    <n v="-3734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x v="2857"/>
    <n v="1441894248"/>
    <b v="0"/>
    <n v="3"/>
    <b v="0"/>
    <s v="theater/plays"/>
    <n v="32"/>
    <n v="-170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x v="2858"/>
    <n v="1401044229"/>
    <b v="0"/>
    <n v="3"/>
    <b v="0"/>
    <s v="theater/plays"/>
    <n v="0.43307086614173229"/>
    <n v="-12645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x v="2859"/>
    <n v="1405095123"/>
    <b v="0"/>
    <n v="1"/>
    <b v="0"/>
    <s v="theater/plays"/>
    <n v="0.04"/>
    <n v="-49980"/>
    <x v="1"/>
    <s v="plays"/>
    <x v="2859"/>
    <d v="2014-07-11T11:12:03"/>
  </r>
  <r>
    <n v="2864"/>
    <s v="'Haunting Julia' by Alan Ayckbourn"/>
    <s v="Accessible, original theatre for all!"/>
    <n v="2500"/>
    <n v="40"/>
    <x v="2"/>
    <s v="GB"/>
    <x v="1"/>
    <x v="2860"/>
    <n v="1434552207"/>
    <b v="0"/>
    <n v="3"/>
    <b v="0"/>
    <s v="theater/plays"/>
    <n v="1.6"/>
    <n v="-2460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x v="2861"/>
    <n v="1415328259"/>
    <b v="0"/>
    <n v="0"/>
    <b v="0"/>
    <s v="theater/plays"/>
    <n v="0"/>
    <n v="-2888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x v="2862"/>
    <n v="1473893721"/>
    <b v="0"/>
    <n v="2"/>
    <b v="0"/>
    <s v="theater/plays"/>
    <n v="0.89999999999999991"/>
    <n v="-495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x v="2863"/>
    <n v="1465533672"/>
    <b v="0"/>
    <n v="10"/>
    <b v="0"/>
    <s v="theater/plays"/>
    <n v="20.16"/>
    <n v="-1996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x v="2864"/>
    <n v="1473105054"/>
    <b v="0"/>
    <n v="60"/>
    <b v="0"/>
    <s v="theater/plays"/>
    <n v="42.011733333333332"/>
    <n v="-8698.2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x v="2865"/>
    <n v="1466345681"/>
    <b v="0"/>
    <n v="5"/>
    <b v="0"/>
    <s v="theater/plays"/>
    <n v="0.88500000000000001"/>
    <n v="-19823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x v="2866"/>
    <n v="1397709165"/>
    <b v="0"/>
    <n v="9"/>
    <b v="0"/>
    <s v="theater/plays"/>
    <n v="15"/>
    <n v="-4250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x v="2867"/>
    <n v="1417455813"/>
    <b v="0"/>
    <n v="13"/>
    <b v="0"/>
    <s v="theater/plays"/>
    <n v="4.67"/>
    <n v="-9533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2"/>
    <s v="US"/>
    <x v="0"/>
    <x v="2868"/>
    <n v="1429584438"/>
    <b v="0"/>
    <n v="0"/>
    <b v="0"/>
    <s v="theater/plays"/>
    <n v="0"/>
    <n v="-3000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x v="2869"/>
    <n v="1419881831"/>
    <b v="0"/>
    <n v="8"/>
    <b v="0"/>
    <s v="theater/plays"/>
    <n v="38.119999999999997"/>
    <n v="-1547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x v="2870"/>
    <n v="1482092186"/>
    <b v="0"/>
    <n v="3"/>
    <b v="0"/>
    <s v="theater/plays"/>
    <n v="5.42"/>
    <n v="-47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x v="2871"/>
    <n v="1459825493"/>
    <b v="0"/>
    <n v="3"/>
    <b v="0"/>
    <s v="theater/plays"/>
    <n v="3.4999999999999996E-2"/>
    <n v="-19993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x v="2872"/>
    <n v="1434477079"/>
    <b v="0"/>
    <n v="0"/>
    <b v="0"/>
    <s v="theater/plays"/>
    <n v="0"/>
    <n v="-150000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x v="2873"/>
    <n v="1477781724"/>
    <b v="0"/>
    <n v="6"/>
    <b v="0"/>
    <s v="theater/plays"/>
    <n v="10.833333333333334"/>
    <n v="-5350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x v="2874"/>
    <n v="1430750795"/>
    <b v="0"/>
    <n v="4"/>
    <b v="0"/>
    <s v="theater/plays"/>
    <n v="2.1"/>
    <n v="-2937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x v="2875"/>
    <n v="1450718661"/>
    <b v="0"/>
    <n v="1"/>
    <b v="0"/>
    <s v="theater/plays"/>
    <n v="0.2589285714285714"/>
    <n v="-11171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x v="2876"/>
    <n v="1436305452"/>
    <b v="0"/>
    <n v="29"/>
    <b v="0"/>
    <s v="theater/plays"/>
    <n v="23.333333333333332"/>
    <n v="-9200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x v="2877"/>
    <n v="1412432436"/>
    <b v="0"/>
    <n v="0"/>
    <b v="0"/>
    <s v="theater/plays"/>
    <n v="0"/>
    <n v="-5500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x v="2878"/>
    <n v="1459520318"/>
    <b v="0"/>
    <n v="4"/>
    <b v="0"/>
    <s v="theater/plays"/>
    <n v="33.6"/>
    <n v="-498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x v="2879"/>
    <n v="1451684437"/>
    <b v="0"/>
    <n v="5"/>
    <b v="0"/>
    <s v="theater/plays"/>
    <n v="19.079999999999998"/>
    <n v="-8092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2"/>
    <s v="US"/>
    <x v="0"/>
    <x v="2880"/>
    <n v="1415208435"/>
    <b v="0"/>
    <n v="4"/>
    <b v="0"/>
    <s v="theater/plays"/>
    <n v="0.41111111111111115"/>
    <n v="-4481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2"/>
    <s v="US"/>
    <x v="0"/>
    <x v="2881"/>
    <n v="1423705801"/>
    <b v="0"/>
    <n v="5"/>
    <b v="0"/>
    <s v="theater/plays"/>
    <n v="32.5"/>
    <n v="-270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x v="2882"/>
    <n v="1442243484"/>
    <b v="0"/>
    <n v="1"/>
    <b v="0"/>
    <s v="theater/plays"/>
    <n v="5"/>
    <n v="-19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x v="2883"/>
    <n v="1418379324"/>
    <b v="0"/>
    <n v="1"/>
    <b v="0"/>
    <s v="theater/plays"/>
    <n v="0.16666666666666669"/>
    <n v="-299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x v="2884"/>
    <n v="1412945440"/>
    <b v="0"/>
    <n v="0"/>
    <b v="0"/>
    <s v="theater/plays"/>
    <n v="0"/>
    <n v="-30000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x v="2885"/>
    <n v="1406752985"/>
    <b v="0"/>
    <n v="14"/>
    <b v="0"/>
    <s v="theater/plays"/>
    <n v="38.066666666666663"/>
    <n v="-1858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x v="2886"/>
    <n v="1405100992"/>
    <b v="0"/>
    <n v="3"/>
    <b v="0"/>
    <s v="theater/plays"/>
    <n v="1.05"/>
    <n v="-1979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x v="2887"/>
    <n v="1455570728"/>
    <b v="0"/>
    <n v="10"/>
    <b v="0"/>
    <s v="theater/plays"/>
    <n v="2.73"/>
    <n v="-9727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x v="2888"/>
    <n v="1408381704"/>
    <b v="0"/>
    <n v="17"/>
    <b v="0"/>
    <s v="theater/plays"/>
    <n v="9.0909090909090917"/>
    <n v="-5000"/>
    <x v="1"/>
    <s v="plays"/>
    <x v="2888"/>
    <d v="2014-08-18T12:08:24"/>
  </r>
  <r>
    <n v="2893"/>
    <s v="REDISCOVERING KIA THE PLAY"/>
    <s v="Fundraising for REDISCOVERING KIA THE PLAY"/>
    <n v="5000"/>
    <n v="25"/>
    <x v="2"/>
    <s v="US"/>
    <x v="0"/>
    <x v="2889"/>
    <n v="1415644395"/>
    <b v="0"/>
    <n v="2"/>
    <b v="0"/>
    <s v="theater/plays"/>
    <n v="0.5"/>
    <n v="-497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2"/>
    <s v="US"/>
    <x v="0"/>
    <x v="2890"/>
    <n v="1422920415"/>
    <b v="0"/>
    <n v="0"/>
    <b v="0"/>
    <s v="theater/plays"/>
    <n v="0"/>
    <n v="-50000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x v="2891"/>
    <n v="1403356792"/>
    <b v="0"/>
    <n v="4"/>
    <b v="0"/>
    <s v="theater/plays"/>
    <n v="4.5999999999999996"/>
    <n v="-477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x v="2892"/>
    <n v="1480283321"/>
    <b v="0"/>
    <n v="12"/>
    <b v="0"/>
    <s v="theater/plays"/>
    <n v="20.833333333333336"/>
    <n v="-2375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x v="2893"/>
    <n v="1441985458"/>
    <b v="0"/>
    <n v="3"/>
    <b v="0"/>
    <s v="theater/plays"/>
    <n v="4.583333333333333"/>
    <n v="-11450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x v="2894"/>
    <n v="1443715053"/>
    <b v="0"/>
    <n v="12"/>
    <b v="0"/>
    <s v="theater/plays"/>
    <n v="4.2133333333333338"/>
    <n v="-7184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x v="2895"/>
    <n v="1464141158"/>
    <b v="0"/>
    <n v="0"/>
    <b v="0"/>
    <s v="theater/plays"/>
    <n v="0"/>
    <n v="-10000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x v="2896"/>
    <n v="1404970632"/>
    <b v="0"/>
    <n v="7"/>
    <b v="0"/>
    <s v="theater/plays"/>
    <n v="61.909090909090914"/>
    <n v="-2095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x v="2897"/>
    <n v="1418161339"/>
    <b v="0"/>
    <n v="2"/>
    <b v="0"/>
    <s v="theater/plays"/>
    <n v="0.8"/>
    <n v="-744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x v="2898"/>
    <n v="1437820396"/>
    <b v="0"/>
    <n v="1"/>
    <b v="0"/>
    <s v="theater/plays"/>
    <n v="1.6666666666666666E-2"/>
    <n v="-14997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x v="2899"/>
    <n v="1436587218"/>
    <b v="0"/>
    <n v="4"/>
    <b v="0"/>
    <s v="theater/plays"/>
    <n v="0.77999999999999992"/>
    <n v="-4961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x v="2900"/>
    <n v="1414538031"/>
    <b v="0"/>
    <n v="4"/>
    <b v="0"/>
    <s v="theater/plays"/>
    <n v="5"/>
    <n v="-142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x v="2901"/>
    <n v="1472001713"/>
    <b v="0"/>
    <n v="17"/>
    <b v="0"/>
    <s v="theater/plays"/>
    <n v="17.771428571428572"/>
    <n v="-2878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x v="2902"/>
    <n v="1436888066"/>
    <b v="0"/>
    <n v="7"/>
    <b v="0"/>
    <s v="theater/plays"/>
    <n v="9.4166666666666661"/>
    <n v="-5435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x v="2903"/>
    <n v="1458075837"/>
    <b v="0"/>
    <n v="2"/>
    <b v="0"/>
    <s v="theater/plays"/>
    <n v="0.08"/>
    <n v="-2498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x v="2904"/>
    <n v="1462815219"/>
    <b v="0"/>
    <n v="5"/>
    <b v="0"/>
    <s v="theater/plays"/>
    <n v="2.75"/>
    <n v="-9336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x v="2905"/>
    <n v="1413527001"/>
    <b v="0"/>
    <n v="1"/>
    <b v="0"/>
    <s v="theater/plays"/>
    <n v="1.1111111111111112E-2"/>
    <n v="-17998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s v="GB"/>
    <x v="1"/>
    <x v="2906"/>
    <n v="1428955887"/>
    <b v="0"/>
    <n v="1"/>
    <b v="0"/>
    <s v="theater/plays"/>
    <n v="3.3333333333333335E-3"/>
    <n v="-29999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x v="2907"/>
    <n v="1431973626"/>
    <b v="0"/>
    <n v="14"/>
    <b v="0"/>
    <s v="theater/plays"/>
    <n v="36.5"/>
    <n v="-1143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x v="2908"/>
    <n v="1450235374"/>
    <b v="0"/>
    <n v="26"/>
    <b v="0"/>
    <s v="theater/plays"/>
    <n v="14.058171745152354"/>
    <n v="-12410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x v="2909"/>
    <n v="1404857339"/>
    <b v="0"/>
    <n v="2"/>
    <b v="0"/>
    <s v="theater/plays"/>
    <n v="0.02"/>
    <n v="-9998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2"/>
    <s v="GB"/>
    <x v="1"/>
    <x v="2910"/>
    <n v="1421185594"/>
    <b v="0"/>
    <n v="1"/>
    <b v="0"/>
    <s v="theater/plays"/>
    <n v="4.0000000000000001E-3"/>
    <n v="-24999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x v="2911"/>
    <n v="1455528790"/>
    <b v="0"/>
    <n v="3"/>
    <b v="0"/>
    <s v="theater/plays"/>
    <n v="61.1"/>
    <n v="-389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x v="2912"/>
    <n v="1398511589"/>
    <b v="0"/>
    <n v="7"/>
    <b v="0"/>
    <s v="theater/plays"/>
    <n v="7.8378378378378386"/>
    <n v="-170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x v="2913"/>
    <n v="1440826647"/>
    <b v="0"/>
    <n v="9"/>
    <b v="0"/>
    <s v="theater/plays"/>
    <n v="21.85"/>
    <n v="-1563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x v="2914"/>
    <n v="1443712007"/>
    <b v="0"/>
    <n v="20"/>
    <b v="0"/>
    <s v="theater/plays"/>
    <n v="27.24"/>
    <n v="-3638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x v="2915"/>
    <n v="1404658329"/>
    <b v="0"/>
    <n v="6"/>
    <b v="0"/>
    <s v="theater/plays"/>
    <n v="8.5"/>
    <n v="-549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x v="2916"/>
    <n v="1424718070"/>
    <b v="0"/>
    <n v="13"/>
    <b v="0"/>
    <s v="theater/plays"/>
    <n v="26.840000000000003"/>
    <n v="-1829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x v="2917"/>
    <n v="1409087804"/>
    <b v="0"/>
    <n v="3"/>
    <b v="1"/>
    <s v="theater/musical"/>
    <n v="129"/>
    <n v="29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x v="2918"/>
    <n v="1428094727"/>
    <b v="0"/>
    <n v="6"/>
    <b v="1"/>
    <s v="theater/musical"/>
    <n v="100"/>
    <n v="0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x v="2919"/>
    <n v="1420774779"/>
    <b v="0"/>
    <n v="10"/>
    <b v="1"/>
    <s v="theater/musical"/>
    <n v="100"/>
    <n v="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x v="2920"/>
    <n v="1428585710"/>
    <b v="0"/>
    <n v="147"/>
    <b v="1"/>
    <s v="theater/musical"/>
    <n v="103.2"/>
    <n v="800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x v="2921"/>
    <n v="1407852068"/>
    <b v="0"/>
    <n v="199"/>
    <b v="1"/>
    <s v="theater/musical"/>
    <n v="102.44597777777777"/>
    <n v="1100.6900000000023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x v="2922"/>
    <n v="1423506179"/>
    <b v="0"/>
    <n v="50"/>
    <b v="1"/>
    <s v="theater/musical"/>
    <n v="125"/>
    <n v="750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x v="2923"/>
    <n v="1402934629"/>
    <b v="0"/>
    <n v="21"/>
    <b v="1"/>
    <s v="theater/musical"/>
    <n v="130.83333333333334"/>
    <n v="555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x v="0"/>
    <x v="2924"/>
    <n v="1454543846"/>
    <b v="0"/>
    <n v="24"/>
    <b v="1"/>
    <s v="theater/musical"/>
    <n v="100"/>
    <n v="0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x v="2925"/>
    <n v="1398432758"/>
    <b v="0"/>
    <n v="32"/>
    <b v="1"/>
    <s v="theater/musical"/>
    <n v="102.06937499999999"/>
    <n v="165.55000000000018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x v="2926"/>
    <n v="1428415264"/>
    <b v="0"/>
    <n v="62"/>
    <b v="1"/>
    <s v="theater/musical"/>
    <n v="100.92000000000002"/>
    <n v="92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x v="2927"/>
    <n v="1408604363"/>
    <b v="0"/>
    <n v="9"/>
    <b v="1"/>
    <s v="theater/musical"/>
    <n v="106"/>
    <n v="45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x v="2928"/>
    <n v="1421812637"/>
    <b v="0"/>
    <n v="38"/>
    <b v="1"/>
    <s v="theater/musical"/>
    <n v="105.0967741935484"/>
    <n v="158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x v="2929"/>
    <n v="1462489053"/>
    <b v="0"/>
    <n v="54"/>
    <b v="1"/>
    <s v="theater/musical"/>
    <n v="102.76"/>
    <n v="69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x v="2930"/>
    <n v="1400253364"/>
    <b v="0"/>
    <n v="37"/>
    <b v="1"/>
    <s v="theater/musical"/>
    <n v="108"/>
    <n v="200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x v="2931"/>
    <n v="1467468008"/>
    <b v="0"/>
    <n v="39"/>
    <b v="1"/>
    <s v="theater/musical"/>
    <n v="100.88571428571429"/>
    <n v="31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x v="2932"/>
    <n v="1412091423"/>
    <b v="0"/>
    <n v="34"/>
    <b v="1"/>
    <s v="theater/musical"/>
    <n v="128"/>
    <n v="280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x v="1"/>
    <x v="2933"/>
    <n v="1402657113"/>
    <b v="0"/>
    <n v="55"/>
    <b v="1"/>
    <s v="theater/musical"/>
    <n v="133.33333333333331"/>
    <n v="500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x v="2934"/>
    <n v="1420044814"/>
    <b v="0"/>
    <n v="32"/>
    <b v="1"/>
    <s v="theater/musical"/>
    <n v="101.375"/>
    <n v="5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x v="2935"/>
    <n v="1406316312"/>
    <b v="0"/>
    <n v="25"/>
    <b v="1"/>
    <s v="theater/musical"/>
    <n v="102.875"/>
    <n v="230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x v="2936"/>
    <n v="1418150018"/>
    <b v="0"/>
    <n v="33"/>
    <b v="1"/>
    <s v="theater/musical"/>
    <n v="107.24000000000001"/>
    <n v="181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x v="2937"/>
    <n v="1422658955"/>
    <b v="0"/>
    <n v="1"/>
    <b v="0"/>
    <s v="theater/spaces"/>
    <n v="4.0000000000000001E-3"/>
    <n v="-24999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x v="2938"/>
    <n v="1448565459"/>
    <b v="0"/>
    <n v="202"/>
    <b v="0"/>
    <s v="theater/spaces"/>
    <n v="20.424999999999997"/>
    <n v="-159150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x v="2939"/>
    <n v="1426302380"/>
    <b v="0"/>
    <n v="0"/>
    <b v="0"/>
    <s v="theater/spaces"/>
    <n v="0"/>
    <n v="-3000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x v="2940"/>
    <n v="1431122198"/>
    <b v="0"/>
    <n v="1"/>
    <b v="0"/>
    <s v="theater/spaces"/>
    <n v="1"/>
    <n v="-99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x v="2941"/>
    <n v="1429845660"/>
    <b v="0"/>
    <n v="0"/>
    <b v="0"/>
    <s v="theater/spaces"/>
    <n v="0"/>
    <n v="-50000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x v="2942"/>
    <n v="1468673092"/>
    <b v="0"/>
    <n v="2"/>
    <b v="0"/>
    <s v="theater/spaces"/>
    <n v="0.1"/>
    <n v="-1998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x v="2943"/>
    <n v="1475760567"/>
    <b v="0"/>
    <n v="13"/>
    <b v="0"/>
    <s v="theater/spaces"/>
    <n v="4.2880000000000003"/>
    <n v="-23928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x v="2944"/>
    <n v="1428075293"/>
    <b v="0"/>
    <n v="9"/>
    <b v="0"/>
    <s v="theater/spaces"/>
    <n v="4.8000000000000004E-3"/>
    <n v="-499976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x v="2945"/>
    <n v="1445370317"/>
    <b v="0"/>
    <n v="2"/>
    <b v="0"/>
    <s v="theater/spaces"/>
    <n v="2.5"/>
    <n v="-97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x v="2946"/>
    <n v="1450946752"/>
    <b v="0"/>
    <n v="0"/>
    <b v="0"/>
    <s v="theater/spaces"/>
    <n v="0"/>
    <n v="-5000000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x v="2947"/>
    <n v="1408648573"/>
    <b v="0"/>
    <n v="58"/>
    <b v="0"/>
    <s v="theater/spaces"/>
    <n v="2.1919999999999997"/>
    <n v="-48904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x v="2948"/>
    <n v="1473957239"/>
    <b v="0"/>
    <n v="8"/>
    <b v="0"/>
    <s v="theater/spaces"/>
    <n v="8.0250000000000004"/>
    <n v="-1839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x v="2949"/>
    <n v="1441738821"/>
    <b v="0"/>
    <n v="3"/>
    <b v="0"/>
    <s v="theater/spaces"/>
    <n v="0.15125"/>
    <n v="-399395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x v="2950"/>
    <n v="1487944803"/>
    <b v="0"/>
    <n v="0"/>
    <b v="0"/>
    <s v="theater/spaces"/>
    <n v="0"/>
    <n v="-15000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x v="2951"/>
    <n v="1431884849"/>
    <b v="0"/>
    <n v="11"/>
    <b v="0"/>
    <s v="theater/spaces"/>
    <n v="59.583333333333336"/>
    <n v="-48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x v="2952"/>
    <n v="1459810850"/>
    <b v="0"/>
    <n v="20"/>
    <b v="0"/>
    <s v="theater/spaces"/>
    <n v="16.734177215189874"/>
    <n v="-6578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x v="2953"/>
    <n v="1422317772"/>
    <b v="0"/>
    <n v="3"/>
    <b v="0"/>
    <s v="theater/spaces"/>
    <n v="1.8666666666666669"/>
    <n v="-14720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x v="2954"/>
    <n v="1457548917"/>
    <b v="0"/>
    <n v="0"/>
    <b v="0"/>
    <s v="theater/spaces"/>
    <n v="0"/>
    <n v="-80000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x v="2955"/>
    <n v="1462666325"/>
    <b v="0"/>
    <n v="0"/>
    <b v="0"/>
    <s v="theater/spaces"/>
    <n v="0"/>
    <n v="-10000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x v="2956"/>
    <n v="1407867023"/>
    <b v="0"/>
    <n v="0"/>
    <b v="0"/>
    <s v="theater/spaces"/>
    <n v="0"/>
    <n v="-30000000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x v="2957"/>
    <n v="1424927159"/>
    <b v="0"/>
    <n v="108"/>
    <b v="1"/>
    <s v="theater/plays"/>
    <n v="109.62"/>
    <n v="481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x v="2958"/>
    <n v="1422769906"/>
    <b v="0"/>
    <n v="20"/>
    <b v="1"/>
    <s v="theater/plays"/>
    <n v="121.8"/>
    <n v="218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x v="2959"/>
    <n v="1433243824"/>
    <b v="0"/>
    <n v="98"/>
    <b v="1"/>
    <s v="theater/plays"/>
    <n v="106.85"/>
    <n v="68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x v="2960"/>
    <n v="1404769819"/>
    <b v="0"/>
    <n v="196"/>
    <b v="1"/>
    <s v="theater/plays"/>
    <n v="100.71379999999999"/>
    <n v="35.689999999999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x v="2961"/>
    <n v="1433698233"/>
    <b v="0"/>
    <n v="39"/>
    <b v="1"/>
    <s v="theater/plays"/>
    <n v="109.00000000000001"/>
    <n v="135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x v="2962"/>
    <n v="1439833412"/>
    <b v="0"/>
    <n v="128"/>
    <b v="1"/>
    <s v="theater/plays"/>
    <n v="113.63000000000001"/>
    <n v="1363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x v="2963"/>
    <n v="1423284292"/>
    <b v="0"/>
    <n v="71"/>
    <b v="1"/>
    <s v="theater/plays"/>
    <n v="113.92"/>
    <n v="696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x v="2964"/>
    <n v="1470227660"/>
    <b v="0"/>
    <n v="47"/>
    <b v="1"/>
    <s v="theater/plays"/>
    <n v="106"/>
    <n v="210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x v="2965"/>
    <n v="1428087153"/>
    <b v="0"/>
    <n v="17"/>
    <b v="1"/>
    <s v="theater/plays"/>
    <n v="162.5"/>
    <n v="625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x v="2966"/>
    <n v="1403107451"/>
    <b v="0"/>
    <n v="91"/>
    <b v="1"/>
    <s v="theater/plays"/>
    <n v="106"/>
    <n v="360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x v="2967"/>
    <n v="1406908078"/>
    <b v="0"/>
    <n v="43"/>
    <b v="1"/>
    <s v="theater/plays"/>
    <n v="100.15624999999999"/>
    <n v="5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x v="0"/>
    <x v="2968"/>
    <n v="1479609520"/>
    <b v="0"/>
    <n v="17"/>
    <b v="1"/>
    <s v="theater/plays"/>
    <n v="105.35000000000001"/>
    <n v="107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x v="2969"/>
    <n v="1449171508"/>
    <b v="0"/>
    <n v="33"/>
    <b v="1"/>
    <s v="theater/plays"/>
    <n v="174.8"/>
    <n v="3740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x v="2970"/>
    <n v="1409275671"/>
    <b v="0"/>
    <n v="87"/>
    <b v="1"/>
    <s v="theater/plays"/>
    <n v="102"/>
    <n v="100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x v="2971"/>
    <n v="1414599886"/>
    <b v="0"/>
    <n v="113"/>
    <b v="1"/>
    <s v="theater/plays"/>
    <n v="100.125"/>
    <n v="10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x v="1"/>
    <x v="2972"/>
    <n v="1456421530"/>
    <b v="0"/>
    <n v="14"/>
    <b v="1"/>
    <s v="theater/plays"/>
    <n v="171.42857142857142"/>
    <n v="50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x v="2973"/>
    <n v="1421960934"/>
    <b v="0"/>
    <n v="30"/>
    <b v="1"/>
    <s v="theater/plays"/>
    <n v="113.56666666666666"/>
    <n v="407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x v="2974"/>
    <n v="1412954547"/>
    <b v="0"/>
    <n v="16"/>
    <b v="1"/>
    <s v="theater/plays"/>
    <n v="129.46666666666667"/>
    <n v="221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x v="2975"/>
    <n v="1419104823"/>
    <b v="0"/>
    <n v="46"/>
    <b v="1"/>
    <s v="theater/plays"/>
    <n v="101.4"/>
    <n v="70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x v="0"/>
    <x v="2976"/>
    <n v="1438639130"/>
    <b v="0"/>
    <n v="24"/>
    <b v="1"/>
    <s v="theater/plays"/>
    <n v="109.16666666666666"/>
    <n v="275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x v="2977"/>
    <n v="1439126756"/>
    <b v="1"/>
    <n v="97"/>
    <b v="1"/>
    <s v="theater/spaces"/>
    <n v="128.92500000000001"/>
    <n v="115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x v="2978"/>
    <n v="1452616143"/>
    <b v="1"/>
    <n v="59"/>
    <b v="1"/>
    <s v="theater/spaces"/>
    <n v="102.06"/>
    <n v="103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x v="2979"/>
    <n v="1410534636"/>
    <b v="1"/>
    <n v="1095"/>
    <b v="1"/>
    <s v="theater/spaces"/>
    <n v="146.53957758620692"/>
    <n v="53985.91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x v="2980"/>
    <n v="1469428881"/>
    <b v="1"/>
    <n v="218"/>
    <b v="1"/>
    <s v="theater/spaces"/>
    <n v="100.352"/>
    <n v="88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x v="2981"/>
    <n v="1476228128"/>
    <b v="0"/>
    <n v="111"/>
    <b v="1"/>
    <s v="theater/spaces"/>
    <n v="121.64999999999999"/>
    <n v="2165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x v="2982"/>
    <n v="1456920006"/>
    <b v="0"/>
    <n v="56"/>
    <b v="1"/>
    <s v="theater/spaces"/>
    <n v="105.5"/>
    <n v="132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x v="2983"/>
    <n v="1473837751"/>
    <b v="0"/>
    <n v="265"/>
    <b v="1"/>
    <s v="theater/spaces"/>
    <n v="110.4008"/>
    <n v="2600.2000000000007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x v="2984"/>
    <n v="1463820081"/>
    <b v="0"/>
    <n v="28"/>
    <b v="1"/>
    <s v="theater/spaces"/>
    <n v="100"/>
    <n v="0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x v="0"/>
    <x v="2985"/>
    <n v="1448756962"/>
    <b v="0"/>
    <n v="364"/>
    <b v="1"/>
    <s v="theater/spaces"/>
    <n v="176.535"/>
    <n v="15307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x v="2986"/>
    <n v="1449150420"/>
    <b v="0"/>
    <n v="27"/>
    <b v="1"/>
    <s v="theater/spaces"/>
    <n v="100"/>
    <n v="0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x v="2987"/>
    <n v="1483646730"/>
    <b v="0"/>
    <n v="93"/>
    <b v="1"/>
    <s v="theater/spaces"/>
    <n v="103.29411764705883"/>
    <n v="280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x v="2988"/>
    <n v="1473445510"/>
    <b v="0"/>
    <n v="64"/>
    <b v="1"/>
    <s v="theater/spaces"/>
    <n v="104.5"/>
    <n v="135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x v="0"/>
    <x v="2989"/>
    <n v="1453406867"/>
    <b v="0"/>
    <n v="22"/>
    <b v="1"/>
    <s v="theater/spaces"/>
    <n v="100.29999999999998"/>
    <n v="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x v="2990"/>
    <n v="1409743772"/>
    <b v="0"/>
    <n v="59"/>
    <b v="1"/>
    <s v="theater/spaces"/>
    <n v="457.74666666666673"/>
    <n v="1073.2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x v="2991"/>
    <n v="1482249471"/>
    <b v="0"/>
    <n v="249"/>
    <b v="1"/>
    <s v="theater/spaces"/>
    <n v="104.96000000000001"/>
    <n v="744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x v="2992"/>
    <n v="1427493240"/>
    <b v="0"/>
    <n v="392"/>
    <b v="1"/>
    <s v="theater/spaces"/>
    <n v="171.94285714285715"/>
    <n v="25180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x v="2993"/>
    <n v="1486661793"/>
    <b v="0"/>
    <n v="115"/>
    <b v="1"/>
    <s v="theater/spaces"/>
    <n v="103.73000000000002"/>
    <n v="373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x v="2994"/>
    <n v="1400474329"/>
    <b v="0"/>
    <n v="433"/>
    <b v="1"/>
    <s v="theater/spaces"/>
    <n v="103.029"/>
    <n v="1514.5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x v="807"/>
    <n v="1487094360"/>
    <b v="0"/>
    <n v="20"/>
    <b v="1"/>
    <s v="theater/spaces"/>
    <n v="118.88888888888889"/>
    <n v="25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x v="2995"/>
    <n v="1484682670"/>
    <b v="0"/>
    <n v="8"/>
    <b v="1"/>
    <s v="theater/spaces"/>
    <n v="100"/>
    <n v="0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x v="2996"/>
    <n v="1465853382"/>
    <b v="0"/>
    <n v="175"/>
    <b v="1"/>
    <s v="theater/spaces"/>
    <n v="318.69988910451895"/>
    <n v="15777.009999999998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x v="2997"/>
    <n v="1353960252"/>
    <b v="0"/>
    <n v="104"/>
    <b v="1"/>
    <s v="theater/spaces"/>
    <n v="108.50614285714286"/>
    <n v="595.43000000000029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x v="2998"/>
    <n v="1454098976"/>
    <b v="0"/>
    <n v="17"/>
    <b v="1"/>
    <s v="theater/spaces"/>
    <n v="101.16666666666667"/>
    <n v="35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x v="2999"/>
    <n v="1413493724"/>
    <b v="0"/>
    <n v="277"/>
    <b v="1"/>
    <s v="theater/spaces"/>
    <n v="112.815"/>
    <n v="5126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x v="3000"/>
    <n v="1410019905"/>
    <b v="0"/>
    <n v="118"/>
    <b v="1"/>
    <s v="theater/spaces"/>
    <n v="120.49622641509434"/>
    <n v="2172.6000000000004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x v="3001"/>
    <n v="1415988591"/>
    <b v="0"/>
    <n v="97"/>
    <b v="1"/>
    <s v="theater/spaces"/>
    <n v="107.74999999999999"/>
    <n v="620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x v="0"/>
    <x v="3002"/>
    <n v="1428124283"/>
    <b v="0"/>
    <n v="20"/>
    <b v="1"/>
    <s v="theater/spaces"/>
    <n v="180"/>
    <n v="480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x v="3003"/>
    <n v="1450760719"/>
    <b v="0"/>
    <n v="26"/>
    <b v="1"/>
    <s v="theater/spaces"/>
    <n v="101.16666666666667"/>
    <n v="35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x v="3004"/>
    <n v="1414417240"/>
    <b v="0"/>
    <n v="128"/>
    <b v="1"/>
    <s v="theater/spaces"/>
    <n v="119.756"/>
    <n v="4939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x v="3005"/>
    <n v="1419364719"/>
    <b v="0"/>
    <n v="15"/>
    <b v="1"/>
    <s v="theater/spaces"/>
    <n v="158"/>
    <n v="870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x v="3006"/>
    <n v="1448536516"/>
    <b v="0"/>
    <n v="25"/>
    <b v="1"/>
    <s v="theater/spaces"/>
    <n v="123.66666666666666"/>
    <n v="71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x v="3007"/>
    <n v="1421772730"/>
    <b v="0"/>
    <n v="55"/>
    <b v="1"/>
    <s v="theater/spaces"/>
    <n v="117.12499999999999"/>
    <n v="685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x v="3008"/>
    <n v="1432325049"/>
    <b v="0"/>
    <n v="107"/>
    <b v="1"/>
    <s v="theater/spaces"/>
    <n v="156.96"/>
    <n v="5696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x v="3009"/>
    <n v="1412737080"/>
    <b v="0"/>
    <n v="557"/>
    <b v="1"/>
    <s v="theater/spaces"/>
    <n v="113.104"/>
    <n v="3276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x v="0"/>
    <x v="3010"/>
    <n v="1401125238"/>
    <b v="0"/>
    <n v="40"/>
    <b v="1"/>
    <s v="theater/spaces"/>
    <n v="103.17647058823529"/>
    <n v="108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x v="3011"/>
    <n v="1400504952"/>
    <b v="0"/>
    <n v="36"/>
    <b v="1"/>
    <s v="theater/spaces"/>
    <n v="102.61176470588236"/>
    <n v="222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x v="3012"/>
    <n v="1405974243"/>
    <b v="0"/>
    <n v="159"/>
    <b v="1"/>
    <s v="theater/spaces"/>
    <n v="105.84090909090908"/>
    <n v="1285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x v="3013"/>
    <n v="1433747376"/>
    <b v="0"/>
    <n v="41"/>
    <b v="1"/>
    <s v="theater/spaces"/>
    <n v="100.71428571428571"/>
    <n v="30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x v="3014"/>
    <n v="1398801620"/>
    <b v="0"/>
    <n v="226"/>
    <b v="1"/>
    <s v="theater/spaces"/>
    <n v="121.23333333333332"/>
    <n v="3185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x v="3015"/>
    <n v="1434399533"/>
    <b v="0"/>
    <n v="30"/>
    <b v="1"/>
    <s v="theater/spaces"/>
    <n v="100.57142857142858"/>
    <n v="40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x v="3016"/>
    <n v="1476715869"/>
    <b v="0"/>
    <n v="103"/>
    <b v="1"/>
    <s v="theater/spaces"/>
    <n v="116.02222222222223"/>
    <n v="721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x v="3017"/>
    <n v="1468450409"/>
    <b v="0"/>
    <n v="62"/>
    <b v="1"/>
    <s v="theater/spaces"/>
    <n v="100.88"/>
    <n v="88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x v="3018"/>
    <n v="1430151186"/>
    <b v="0"/>
    <n v="6"/>
    <b v="1"/>
    <s v="theater/spaces"/>
    <n v="103"/>
    <n v="21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x v="3019"/>
    <n v="1346975475"/>
    <b v="0"/>
    <n v="182"/>
    <b v="1"/>
    <s v="theater/spaces"/>
    <n v="246.42"/>
    <n v="7321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x v="3020"/>
    <n v="1399032813"/>
    <b v="0"/>
    <n v="145"/>
    <b v="1"/>
    <s v="theater/spaces"/>
    <n v="302.2"/>
    <n v="5055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x v="3021"/>
    <n v="1487329292"/>
    <b v="0"/>
    <n v="25"/>
    <b v="1"/>
    <s v="theater/spaces"/>
    <n v="143.33333333333334"/>
    <n v="390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x v="3022"/>
    <n v="1424278451"/>
    <b v="0"/>
    <n v="320"/>
    <b v="1"/>
    <s v="theater/spaces"/>
    <n v="131.44"/>
    <n v="12576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x v="0"/>
    <x v="3023"/>
    <n v="1468650025"/>
    <b v="0"/>
    <n v="99"/>
    <b v="1"/>
    <s v="theater/spaces"/>
    <n v="168.01999999999998"/>
    <n v="3401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x v="3024"/>
    <n v="1413824447"/>
    <b v="0"/>
    <n v="348"/>
    <b v="1"/>
    <s v="theater/spaces"/>
    <n v="109.67666666666666"/>
    <n v="2903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x v="3025"/>
    <n v="1439834171"/>
    <b v="0"/>
    <n v="41"/>
    <b v="1"/>
    <s v="theater/spaces"/>
    <n v="106.6857142857143"/>
    <n v="117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x v="3026"/>
    <n v="1471295447"/>
    <b v="0"/>
    <n v="29"/>
    <b v="1"/>
    <s v="theater/spaces"/>
    <n v="100"/>
    <n v="0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x v="3027"/>
    <n v="1439341459"/>
    <b v="0"/>
    <n v="25"/>
    <b v="1"/>
    <s v="theater/spaces"/>
    <n v="127.2"/>
    <n v="272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x v="3028"/>
    <n v="1468895925"/>
    <b v="0"/>
    <n v="23"/>
    <b v="1"/>
    <s v="theater/spaces"/>
    <n v="146.53333333333333"/>
    <n v="1396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x v="3029"/>
    <n v="1475326255"/>
    <b v="0"/>
    <n v="1260"/>
    <b v="1"/>
    <s v="theater/spaces"/>
    <n v="112.53599999999999"/>
    <n v="12536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x v="0"/>
    <x v="3030"/>
    <n v="1365082009"/>
    <b v="0"/>
    <n v="307"/>
    <b v="1"/>
    <s v="theater/spaces"/>
    <n v="108.78684000000001"/>
    <n v="2196.7099999999991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x v="3031"/>
    <n v="1373568644"/>
    <b v="0"/>
    <n v="329"/>
    <b v="1"/>
    <s v="theater/spaces"/>
    <n v="126.732"/>
    <n v="6683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x v="3032"/>
    <n v="1279574773"/>
    <b v="0"/>
    <n v="32"/>
    <b v="1"/>
    <s v="theater/spaces"/>
    <n v="213.20000000000002"/>
    <n v="566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x v="3033"/>
    <n v="1451887397"/>
    <b v="0"/>
    <n v="27"/>
    <b v="1"/>
    <s v="theater/spaces"/>
    <n v="100.49999999999999"/>
    <n v="5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x v="3034"/>
    <n v="1386011038"/>
    <b v="0"/>
    <n v="236"/>
    <b v="1"/>
    <s v="theater/spaces"/>
    <n v="108.71389999999998"/>
    <n v="1742.7799999999988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x v="0"/>
    <x v="3035"/>
    <n v="1434999621"/>
    <b v="0"/>
    <n v="42"/>
    <b v="1"/>
    <s v="theater/spaces"/>
    <n v="107.5"/>
    <n v="225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x v="0"/>
    <x v="3036"/>
    <n v="1450731048"/>
    <b v="0"/>
    <n v="95"/>
    <b v="1"/>
    <s v="theater/spaces"/>
    <n v="110.48192771084338"/>
    <n v="870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x v="3037"/>
    <n v="1441557047"/>
    <b v="0"/>
    <n v="37"/>
    <b v="1"/>
    <s v="theater/spaces"/>
    <n v="128"/>
    <n v="420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x v="3038"/>
    <n v="1426815699"/>
    <b v="0"/>
    <n v="128"/>
    <b v="1"/>
    <s v="theater/spaces"/>
    <n v="110.00666666666667"/>
    <n v="1501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x v="3039"/>
    <n v="1453137998"/>
    <b v="0"/>
    <n v="156"/>
    <b v="1"/>
    <s v="theater/spaces"/>
    <n v="109.34166666666667"/>
    <n v="1121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x v="3040"/>
    <n v="1406087055"/>
    <b v="0"/>
    <n v="64"/>
    <b v="1"/>
    <s v="theater/spaces"/>
    <n v="132.70650000000001"/>
    <n v="1308.2600000000002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x v="3041"/>
    <n v="1407784586"/>
    <b v="0"/>
    <n v="58"/>
    <b v="1"/>
    <s v="theater/spaces"/>
    <n v="190.84810126582278"/>
    <n v="7177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x v="0"/>
    <x v="3042"/>
    <n v="1457999054"/>
    <b v="0"/>
    <n v="20"/>
    <b v="1"/>
    <s v="theater/spaces"/>
    <n v="149"/>
    <n v="24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x v="3043"/>
    <n v="1417556262"/>
    <b v="0"/>
    <n v="47"/>
    <b v="1"/>
    <s v="theater/spaces"/>
    <n v="166.4"/>
    <n v="3320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x v="3044"/>
    <n v="1431649255"/>
    <b v="0"/>
    <n v="54"/>
    <b v="1"/>
    <s v="theater/spaces"/>
    <n v="106.66666666666667"/>
    <n v="250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x v="0"/>
    <x v="3045"/>
    <n v="1459828960"/>
    <b v="0"/>
    <n v="9"/>
    <b v="1"/>
    <s v="theater/spaces"/>
    <n v="106"/>
    <n v="36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x v="3046"/>
    <n v="1483955945"/>
    <b v="1"/>
    <n v="35"/>
    <b v="0"/>
    <s v="theater/spaces"/>
    <n v="23.62857142857143"/>
    <n v="-267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x v="3047"/>
    <n v="1430237094"/>
    <b v="0"/>
    <n v="2"/>
    <b v="0"/>
    <s v="theater/spaces"/>
    <n v="0.15"/>
    <n v="-4992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x v="3048"/>
    <n v="1407781013"/>
    <b v="0"/>
    <n v="3"/>
    <b v="0"/>
    <s v="theater/spaces"/>
    <n v="0.4"/>
    <n v="-9960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x v="3049"/>
    <n v="1422043154"/>
    <b v="0"/>
    <n v="0"/>
    <b v="0"/>
    <s v="theater/spaces"/>
    <n v="0"/>
    <n v="-300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x v="3050"/>
    <n v="1415660390"/>
    <b v="0"/>
    <n v="1"/>
    <b v="0"/>
    <s v="theater/spaces"/>
    <n v="5.0000000000000001E-3"/>
    <n v="-19999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x v="3051"/>
    <n v="1406819784"/>
    <b v="0"/>
    <n v="0"/>
    <b v="0"/>
    <s v="theater/spaces"/>
    <n v="0"/>
    <n v="-25000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x v="3052"/>
    <n v="1457105811"/>
    <b v="0"/>
    <n v="0"/>
    <b v="0"/>
    <s v="theater/spaces"/>
    <n v="0"/>
    <n v="-50000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x v="3053"/>
    <n v="1459414740"/>
    <b v="0"/>
    <n v="3"/>
    <b v="0"/>
    <s v="theater/spaces"/>
    <n v="1.6666666666666666E-2"/>
    <n v="-17997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x v="3054"/>
    <n v="1404944846"/>
    <b v="0"/>
    <n v="11"/>
    <b v="0"/>
    <s v="theater/spaces"/>
    <n v="3.0066666666666664"/>
    <n v="-14549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2"/>
    <s v="US"/>
    <x v="0"/>
    <x v="3055"/>
    <n v="1440830134"/>
    <b v="0"/>
    <n v="6"/>
    <b v="0"/>
    <s v="theater/spaces"/>
    <n v="0.15227272727272728"/>
    <n v="-219665"/>
    <x v="1"/>
    <s v="spaces"/>
    <x v="3055"/>
    <d v="2015-08-29T01:35:34"/>
  </r>
  <r>
    <n v="3061"/>
    <s v="Help Save Parkway Cinemas!"/>
    <s v="Save a historic Local theater."/>
    <n v="1000000"/>
    <n v="0"/>
    <x v="2"/>
    <s v="US"/>
    <x v="0"/>
    <x v="3056"/>
    <n v="1405363748"/>
    <b v="0"/>
    <n v="0"/>
    <b v="0"/>
    <s v="theater/spaces"/>
    <n v="0"/>
    <n v="-1000000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x v="3057"/>
    <n v="1441111892"/>
    <b v="0"/>
    <n v="67"/>
    <b v="0"/>
    <s v="theater/spaces"/>
    <n v="66.84"/>
    <n v="-3316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2"/>
    <s v="US"/>
    <x v="0"/>
    <x v="3058"/>
    <n v="1474150138"/>
    <b v="0"/>
    <n v="23"/>
    <b v="0"/>
    <s v="theater/spaces"/>
    <n v="19.566666666666666"/>
    <n v="-2413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2"/>
    <s v="US"/>
    <x v="0"/>
    <x v="3059"/>
    <n v="1445483246"/>
    <b v="0"/>
    <n v="72"/>
    <b v="0"/>
    <s v="theater/spaces"/>
    <n v="11.294666666666666"/>
    <n v="-66529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x v="3060"/>
    <n v="1404523172"/>
    <b v="0"/>
    <n v="2"/>
    <b v="0"/>
    <s v="theater/spaces"/>
    <n v="0.04"/>
    <n v="-24990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x v="3061"/>
    <n v="1465536537"/>
    <b v="0"/>
    <n v="15"/>
    <b v="0"/>
    <s v="theater/spaces"/>
    <n v="11.985714285714286"/>
    <n v="-308050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x v="3062"/>
    <n v="1439245879"/>
    <b v="0"/>
    <n v="1"/>
    <b v="0"/>
    <s v="theater/spaces"/>
    <n v="2.5"/>
    <n v="-78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x v="3063"/>
    <n v="1442421352"/>
    <b v="0"/>
    <n v="2"/>
    <b v="0"/>
    <s v="theater/spaces"/>
    <n v="6.9999999999999993E-2"/>
    <n v="-24982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x v="3064"/>
    <n v="1415995234"/>
    <b v="0"/>
    <n v="7"/>
    <b v="0"/>
    <s v="theater/spaces"/>
    <n v="14.099999999999998"/>
    <n v="-859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x v="3065"/>
    <n v="1479317769"/>
    <b v="0"/>
    <n v="16"/>
    <b v="0"/>
    <s v="theater/spaces"/>
    <n v="3.34"/>
    <n v="-9666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x v="3066"/>
    <n v="1428082481"/>
    <b v="0"/>
    <n v="117"/>
    <b v="0"/>
    <s v="theater/spaces"/>
    <n v="59.774999999999999"/>
    <n v="-482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x v="3067"/>
    <n v="1476549262"/>
    <b v="0"/>
    <n v="2"/>
    <b v="0"/>
    <s v="theater/spaces"/>
    <n v="1.6666666666666666E-2"/>
    <n v="-11998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x v="3068"/>
    <n v="1429287900"/>
    <b v="0"/>
    <n v="7"/>
    <b v="0"/>
    <s v="theater/spaces"/>
    <n v="2.3035714285714284E-2"/>
    <n v="-2799355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x v="3069"/>
    <n v="1455025359"/>
    <b v="0"/>
    <n v="3"/>
    <b v="0"/>
    <s v="theater/spaces"/>
    <n v="8.8000000000000009E-2"/>
    <n v="-24978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x v="3070"/>
    <n v="1467253640"/>
    <b v="0"/>
    <n v="20"/>
    <b v="0"/>
    <s v="theater/spaces"/>
    <n v="8.64"/>
    <n v="-13704"/>
    <x v="1"/>
    <s v="spaces"/>
    <x v="3070"/>
    <d v="2016-06-29T21:27:20"/>
  </r>
  <r>
    <n v="3076"/>
    <s v="10,000 Hours"/>
    <s v="Helping female comedians get in their 10,000 Hours of practice!"/>
    <n v="10000"/>
    <n v="1506"/>
    <x v="2"/>
    <s v="US"/>
    <x v="0"/>
    <x v="3071"/>
    <n v="1439221123"/>
    <b v="0"/>
    <n v="50"/>
    <b v="0"/>
    <s v="theater/spaces"/>
    <n v="15.06"/>
    <n v="-8494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x v="3072"/>
    <n v="1485903478"/>
    <b v="0"/>
    <n v="2"/>
    <b v="0"/>
    <s v="theater/spaces"/>
    <n v="0.47727272727272729"/>
    <n v="-2189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x v="3073"/>
    <n v="1422328795"/>
    <b v="0"/>
    <n v="3"/>
    <b v="0"/>
    <s v="theater/spaces"/>
    <n v="0.11833333333333333"/>
    <n v="-59929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x v="3074"/>
    <n v="1424452035"/>
    <b v="0"/>
    <n v="27"/>
    <b v="0"/>
    <s v="theater/spaces"/>
    <n v="0.8417399858735245"/>
    <n v="-1322440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x v="3075"/>
    <n v="1414456844"/>
    <b v="0"/>
    <n v="7"/>
    <b v="0"/>
    <s v="theater/spaces"/>
    <n v="1.8799999999999997E-2"/>
    <n v="-1999624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x v="3076"/>
    <n v="1440130891"/>
    <b v="0"/>
    <n v="5"/>
    <b v="0"/>
    <s v="theater/spaces"/>
    <n v="0.21029999999999999"/>
    <n v="-997897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x v="3077"/>
    <n v="1445033346"/>
    <b v="0"/>
    <n v="0"/>
    <b v="0"/>
    <s v="theater/spaces"/>
    <n v="0"/>
    <n v="-9000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x v="3078"/>
    <n v="1406986278"/>
    <b v="0"/>
    <n v="3"/>
    <b v="0"/>
    <s v="theater/spaces"/>
    <n v="0.27999999999999997"/>
    <n v="-19944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x v="3079"/>
    <n v="1428340931"/>
    <b v="0"/>
    <n v="6"/>
    <b v="0"/>
    <s v="theater/spaces"/>
    <n v="11.57920670115792"/>
    <n v="-358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x v="3080"/>
    <n v="1440969159"/>
    <b v="0"/>
    <n v="9"/>
    <b v="0"/>
    <s v="theater/spaces"/>
    <n v="2.44"/>
    <n v="-24390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x v="3081"/>
    <n v="1434643559"/>
    <b v="0"/>
    <n v="3"/>
    <b v="0"/>
    <s v="theater/spaces"/>
    <n v="0.25"/>
    <n v="-19950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x v="3082"/>
    <n v="1477107390"/>
    <b v="0"/>
    <n v="2"/>
    <b v="0"/>
    <s v="theater/spaces"/>
    <n v="0.625"/>
    <n v="-1987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x v="3083"/>
    <n v="1418046247"/>
    <b v="0"/>
    <n v="3"/>
    <b v="0"/>
    <s v="theater/spaces"/>
    <n v="0.19384615384615383"/>
    <n v="-64874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x v="3084"/>
    <n v="1465304483"/>
    <b v="0"/>
    <n v="45"/>
    <b v="0"/>
    <s v="theater/spaces"/>
    <n v="23.416"/>
    <n v="-19146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x v="3085"/>
    <n v="1425325145"/>
    <b v="0"/>
    <n v="9"/>
    <b v="0"/>
    <s v="theater/spaces"/>
    <n v="5.0808888888888886"/>
    <n v="-213568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x v="3086"/>
    <n v="1468622743"/>
    <b v="0"/>
    <n v="9"/>
    <b v="0"/>
    <s v="theater/spaces"/>
    <n v="15.920000000000002"/>
    <n v="-4204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x v="3087"/>
    <n v="1441723912"/>
    <b v="0"/>
    <n v="21"/>
    <b v="0"/>
    <s v="theater/spaces"/>
    <n v="1.1831900000000002"/>
    <n v="-98816.81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x v="2806"/>
    <n v="1398980941"/>
    <b v="0"/>
    <n v="17"/>
    <b v="0"/>
    <s v="theater/spaces"/>
    <n v="22.75"/>
    <n v="-3090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x v="3088"/>
    <n v="1437591956"/>
    <b v="0"/>
    <n v="1"/>
    <b v="0"/>
    <s v="theater/spaces"/>
    <n v="2.5000000000000001E-2"/>
    <n v="-9997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x v="3089"/>
    <n v="1464827780"/>
    <b v="0"/>
    <n v="1"/>
    <b v="0"/>
    <s v="theater/spaces"/>
    <n v="0.33512064343163539"/>
    <n v="-1487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x v="3090"/>
    <n v="1429559326"/>
    <b v="0"/>
    <n v="14"/>
    <b v="0"/>
    <s v="theater/spaces"/>
    <n v="3.9750000000000001"/>
    <n v="-1920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x v="3091"/>
    <n v="1474027501"/>
    <b v="0"/>
    <n v="42"/>
    <b v="0"/>
    <s v="theater/spaces"/>
    <n v="17.150000000000002"/>
    <n v="-8285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x v="3092"/>
    <n v="1450724449"/>
    <b v="0"/>
    <n v="27"/>
    <b v="0"/>
    <s v="theater/spaces"/>
    <n v="3.6080041046690612"/>
    <n v="-46967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x v="3093"/>
    <n v="1452659591"/>
    <b v="0"/>
    <n v="5"/>
    <b v="0"/>
    <s v="theater/spaces"/>
    <n v="13.900000000000002"/>
    <n v="-1722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x v="3094"/>
    <n v="1411224975"/>
    <b v="0"/>
    <n v="13"/>
    <b v="0"/>
    <s v="theater/spaces"/>
    <n v="15.225"/>
    <n v="-10173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x v="3095"/>
    <n v="1434445937"/>
    <b v="0"/>
    <n v="12"/>
    <b v="0"/>
    <s v="theater/spaces"/>
    <n v="12"/>
    <n v="-2200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x v="3096"/>
    <n v="1467619818"/>
    <b v="0"/>
    <n v="90"/>
    <b v="0"/>
    <s v="theater/spaces"/>
    <n v="39.112499999999997"/>
    <n v="-9742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2"/>
    <s v="US"/>
    <x v="0"/>
    <x v="3097"/>
    <n v="1428896706"/>
    <b v="0"/>
    <n v="2"/>
    <b v="0"/>
    <s v="theater/spaces"/>
    <n v="0.26829268292682928"/>
    <n v="-4089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x v="3098"/>
    <n v="1420235311"/>
    <b v="0"/>
    <n v="5"/>
    <b v="0"/>
    <s v="theater/spaces"/>
    <n v="29.625"/>
    <n v="-2815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x v="3099"/>
    <n v="1408986916"/>
    <b v="0"/>
    <n v="31"/>
    <b v="0"/>
    <s v="theater/spaces"/>
    <n v="42.360992301112063"/>
    <n v="-3369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x v="3100"/>
    <n v="1440497876"/>
    <b v="0"/>
    <n v="4"/>
    <b v="0"/>
    <s v="theater/spaces"/>
    <n v="4.1000000000000005"/>
    <n v="-959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x v="3101"/>
    <n v="1430767951"/>
    <b v="0"/>
    <n v="29"/>
    <b v="0"/>
    <s v="theater/spaces"/>
    <n v="19.762499999999999"/>
    <n v="-32095"/>
    <x v="1"/>
    <s v="spaces"/>
    <x v="3101"/>
    <d v="2015-05-04T14:32:31"/>
  </r>
  <r>
    <n v="3108"/>
    <s v="Funding a home for our Children's Theater"/>
    <s v="We need a permanent home for the theater!"/>
    <n v="50000"/>
    <n v="26"/>
    <x v="2"/>
    <s v="US"/>
    <x v="0"/>
    <x v="3102"/>
    <n v="1425053994"/>
    <b v="0"/>
    <n v="2"/>
    <b v="0"/>
    <s v="theater/spaces"/>
    <n v="5.1999999999999998E-2"/>
    <n v="-49974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x v="3103"/>
    <n v="1406170810"/>
    <b v="0"/>
    <n v="114"/>
    <b v="0"/>
    <s v="theater/spaces"/>
    <n v="25.030188679245285"/>
    <n v="-19867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x v="3104"/>
    <n v="1484009119"/>
    <b v="0"/>
    <n v="1"/>
    <b v="0"/>
    <s v="theater/spaces"/>
    <n v="0.04"/>
    <n v="-2499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x v="3105"/>
    <n v="1409753820"/>
    <b v="0"/>
    <n v="76"/>
    <b v="0"/>
    <s v="theater/spaces"/>
    <n v="26.640000000000004"/>
    <n v="-14672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x v="3106"/>
    <n v="1472784934"/>
    <b v="0"/>
    <n v="9"/>
    <b v="0"/>
    <s v="theater/spaces"/>
    <n v="4.7363636363636363"/>
    <n v="-10479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x v="3107"/>
    <n v="1426699982"/>
    <b v="0"/>
    <n v="37"/>
    <b v="0"/>
    <s v="theater/spaces"/>
    <n v="4.2435339894712749"/>
    <n v="-104590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x v="3108"/>
    <n v="1406128250"/>
    <b v="0"/>
    <n v="0"/>
    <b v="0"/>
    <s v="theater/spaces"/>
    <n v="0"/>
    <n v="-75000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x v="3109"/>
    <n v="1462531427"/>
    <b v="0"/>
    <n v="1"/>
    <b v="0"/>
    <s v="theater/spaces"/>
    <n v="3"/>
    <n v="-97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2"/>
    <s v="US"/>
    <x v="0"/>
    <x v="3110"/>
    <n v="1426681325"/>
    <b v="0"/>
    <n v="10"/>
    <b v="0"/>
    <s v="theater/spaces"/>
    <n v="57.333333333333336"/>
    <n v="-320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x v="3111"/>
    <n v="1463648360"/>
    <b v="0"/>
    <n v="1"/>
    <b v="0"/>
    <s v="theater/spaces"/>
    <n v="0.1"/>
    <n v="-999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2"/>
    <s v="SE"/>
    <x v="9"/>
    <x v="3112"/>
    <n v="1465832123"/>
    <b v="0"/>
    <n v="2"/>
    <b v="0"/>
    <s v="theater/spaces"/>
    <n v="0.31"/>
    <n v="-498450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x v="3113"/>
    <n v="1424826332"/>
    <b v="0"/>
    <n v="1"/>
    <b v="0"/>
    <s v="theater/spaces"/>
    <n v="0.05"/>
    <n v="-999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x v="3114"/>
    <n v="1457303796"/>
    <b v="0"/>
    <n v="10"/>
    <b v="0"/>
    <s v="theater/spaces"/>
    <n v="9.8461538461538465E-3"/>
    <n v="-1299872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x v="3115"/>
    <n v="1406564335"/>
    <b v="0"/>
    <n v="1"/>
    <b v="0"/>
    <s v="theater/spaces"/>
    <n v="0.66666666666666674"/>
    <n v="-1490"/>
    <x v="1"/>
    <s v="spaces"/>
    <x v="3115"/>
    <d v="2014-07-28T11:18:55"/>
  </r>
  <r>
    <n v="3122"/>
    <s v="be back soon (Canceled)"/>
    <s v="cancelled until further notice"/>
    <n v="199"/>
    <n v="116"/>
    <x v="1"/>
    <s v="US"/>
    <x v="0"/>
    <x v="3116"/>
    <n v="1478298132"/>
    <b v="0"/>
    <n v="2"/>
    <b v="0"/>
    <s v="theater/spaces"/>
    <n v="58.291457286432156"/>
    <n v="-83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x v="3117"/>
    <n v="1465516198"/>
    <b v="0"/>
    <n v="348"/>
    <b v="0"/>
    <s v="theater/spaces"/>
    <n v="68.153599999999997"/>
    <n v="-39808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x v="3118"/>
    <n v="1417718601"/>
    <b v="0"/>
    <n v="4"/>
    <b v="0"/>
    <s v="theater/spaces"/>
    <n v="3.2499999999999999E-3"/>
    <n v="-799974"/>
    <x v="1"/>
    <s v="spaces"/>
    <x v="3118"/>
    <d v="2014-12-04T13:43:21"/>
  </r>
  <r>
    <n v="3125"/>
    <s v="N/A (Canceled)"/>
    <s v="N/A"/>
    <n v="1500000"/>
    <n v="0"/>
    <x v="1"/>
    <s v="US"/>
    <x v="0"/>
    <x v="3119"/>
    <n v="1449550672"/>
    <b v="0"/>
    <n v="0"/>
    <b v="0"/>
    <s v="theater/spaces"/>
    <n v="0"/>
    <n v="-1500000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x v="3120"/>
    <n v="1456532762"/>
    <b v="0"/>
    <n v="17"/>
    <b v="0"/>
    <s v="theater/spaces"/>
    <n v="4.16"/>
    <n v="-23960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x v="3121"/>
    <n v="1422650029"/>
    <b v="0"/>
    <n v="0"/>
    <b v="0"/>
    <s v="theater/spaces"/>
    <n v="0"/>
    <n v="-100000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x v="3122"/>
    <n v="1487101741"/>
    <b v="0"/>
    <n v="117"/>
    <b v="0"/>
    <s v="theater/plays"/>
    <n v="108.60666666666667"/>
    <n v="1291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x v="3123"/>
    <n v="1489090419"/>
    <b v="0"/>
    <n v="1"/>
    <b v="0"/>
    <s v="theater/plays"/>
    <n v="0.8"/>
    <n v="-124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x v="0"/>
    <x v="3124"/>
    <n v="1489504916"/>
    <b v="0"/>
    <n v="4"/>
    <b v="0"/>
    <s v="theater/plays"/>
    <n v="3.75"/>
    <n v="-962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x v="0"/>
    <x v="3125"/>
    <n v="1489067645"/>
    <b v="0"/>
    <n v="12"/>
    <b v="0"/>
    <s v="theater/plays"/>
    <n v="15.731707317073171"/>
    <n v="-345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x v="0"/>
    <x v="3126"/>
    <n v="1487579060"/>
    <b v="0"/>
    <n v="1"/>
    <b v="0"/>
    <s v="theater/plays"/>
    <n v="3.3333333333333333E-2"/>
    <n v="-2999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x v="3127"/>
    <n v="1487770434"/>
    <b v="0"/>
    <n v="16"/>
    <b v="0"/>
    <s v="theater/plays"/>
    <n v="108"/>
    <n v="40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x v="3128"/>
    <n v="1488820619"/>
    <b v="0"/>
    <n v="12"/>
    <b v="0"/>
    <s v="theater/plays"/>
    <n v="22.5"/>
    <n v="-7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x v="3129"/>
    <n v="1489376321"/>
    <b v="0"/>
    <n v="7"/>
    <b v="0"/>
    <s v="theater/plays"/>
    <n v="20.849420849420849"/>
    <n v="-615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x v="3130"/>
    <n v="1487847954"/>
    <b v="0"/>
    <n v="22"/>
    <b v="0"/>
    <s v="theater/plays"/>
    <n v="127.8"/>
    <n v="139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x v="3131"/>
    <n v="1489439669"/>
    <b v="0"/>
    <n v="1"/>
    <b v="0"/>
    <s v="theater/plays"/>
    <n v="3.3333333333333335"/>
    <n v="-14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x v="3132"/>
    <n v="1489591807"/>
    <b v="0"/>
    <n v="0"/>
    <b v="0"/>
    <s v="theater/plays"/>
    <n v="0"/>
    <n v="-200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x v="3133"/>
    <n v="1487485760"/>
    <b v="0"/>
    <n v="6"/>
    <b v="0"/>
    <s v="theater/plays"/>
    <n v="5.4"/>
    <n v="-4730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x v="3134"/>
    <n v="1488993303"/>
    <b v="0"/>
    <n v="4"/>
    <b v="0"/>
    <s v="theater/plays"/>
    <n v="0.96"/>
    <n v="-990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x v="3135"/>
    <n v="1488823488"/>
    <b v="0"/>
    <n v="8"/>
    <b v="0"/>
    <s v="theater/plays"/>
    <n v="51.6"/>
    <n v="-242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x v="3136"/>
    <n v="1487333939"/>
    <b v="0"/>
    <n v="3"/>
    <b v="0"/>
    <s v="theater/plays"/>
    <n v="1.6363636363636365"/>
    <n v="-270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x v="3137"/>
    <n v="1489480556"/>
    <b v="0"/>
    <n v="0"/>
    <b v="0"/>
    <s v="theater/plays"/>
    <n v="0"/>
    <n v="-700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x v="3138"/>
    <n v="1488459307"/>
    <b v="0"/>
    <n v="30"/>
    <b v="0"/>
    <s v="theater/plays"/>
    <n v="75.400000000000006"/>
    <n v="-2460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x v="0"/>
    <x v="3139"/>
    <n v="1485478734"/>
    <b v="0"/>
    <n v="0"/>
    <b v="0"/>
    <s v="theater/plays"/>
    <n v="0"/>
    <n v="-25000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x v="3140"/>
    <n v="1488471766"/>
    <b v="0"/>
    <n v="12"/>
    <b v="0"/>
    <s v="theater/plays"/>
    <n v="10.5"/>
    <n v="-44750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x v="3141"/>
    <n v="1411859755"/>
    <b v="1"/>
    <n v="213"/>
    <b v="1"/>
    <s v="theater/plays"/>
    <n v="117.52499999999999"/>
    <n v="3505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x v="0"/>
    <x v="3142"/>
    <n v="1410278284"/>
    <b v="1"/>
    <n v="57"/>
    <b v="1"/>
    <s v="theater/plays"/>
    <n v="131.16666666666669"/>
    <n v="561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x v="3143"/>
    <n v="1352766300"/>
    <b v="1"/>
    <n v="25"/>
    <b v="1"/>
    <s v="theater/plays"/>
    <n v="104"/>
    <n v="50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x v="3144"/>
    <n v="1288160403"/>
    <b v="1"/>
    <n v="104"/>
    <b v="1"/>
    <s v="theater/plays"/>
    <n v="101"/>
    <n v="35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x v="3145"/>
    <n v="1407787774"/>
    <b v="1"/>
    <n v="34"/>
    <b v="1"/>
    <s v="theater/plays"/>
    <n v="100.4"/>
    <n v="14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x v="3146"/>
    <n v="1380833367"/>
    <b v="1"/>
    <n v="67"/>
    <b v="1"/>
    <s v="theater/plays"/>
    <n v="105.95454545454545"/>
    <n v="131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x v="3147"/>
    <n v="1301542937"/>
    <b v="1"/>
    <n v="241"/>
    <b v="1"/>
    <s v="theater/plays"/>
    <n v="335.58333333333337"/>
    <n v="7067.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x v="3148"/>
    <n v="1330722058"/>
    <b v="1"/>
    <n v="123"/>
    <b v="1"/>
    <s v="theater/plays"/>
    <n v="112.92857142857142"/>
    <n v="905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x v="3149"/>
    <n v="1353412725"/>
    <b v="1"/>
    <n v="302"/>
    <b v="1"/>
    <s v="theater/plays"/>
    <n v="188.50460000000001"/>
    <n v="4425.2299999999996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x v="3150"/>
    <n v="1335567144"/>
    <b v="1"/>
    <n v="89"/>
    <b v="1"/>
    <s v="theater/plays"/>
    <n v="101.81818181818181"/>
    <n v="100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x v="0"/>
    <x v="3151"/>
    <n v="1404932105"/>
    <b v="1"/>
    <n v="41"/>
    <b v="1"/>
    <s v="theater/plays"/>
    <n v="101"/>
    <n v="40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x v="0"/>
    <x v="3152"/>
    <n v="1371931752"/>
    <b v="1"/>
    <n v="69"/>
    <b v="1"/>
    <s v="theater/plays"/>
    <n v="113.99999999999999"/>
    <n v="700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x v="0"/>
    <x v="3153"/>
    <n v="1323221761"/>
    <b v="1"/>
    <n v="52"/>
    <b v="1"/>
    <s v="theater/plays"/>
    <n v="133.48133333333334"/>
    <n v="502.22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x v="3154"/>
    <n v="1405923687"/>
    <b v="1"/>
    <n v="57"/>
    <b v="1"/>
    <s v="theater/plays"/>
    <n v="101.53333333333335"/>
    <n v="69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x v="3155"/>
    <n v="1410785522"/>
    <b v="1"/>
    <n v="74"/>
    <b v="1"/>
    <s v="theater/plays"/>
    <n v="105.1"/>
    <n v="102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x v="3156"/>
    <n v="1402331262"/>
    <b v="1"/>
    <n v="63"/>
    <b v="1"/>
    <s v="theater/plays"/>
    <n v="127.15"/>
    <n v="1086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x v="3157"/>
    <n v="1400263525"/>
    <b v="1"/>
    <n v="72"/>
    <b v="1"/>
    <s v="theater/plays"/>
    <n v="111.15384615384616"/>
    <n v="1450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x v="3158"/>
    <n v="1399490415"/>
    <b v="1"/>
    <n v="71"/>
    <b v="1"/>
    <s v="theater/plays"/>
    <n v="106.76"/>
    <n v="169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x v="73"/>
    <n v="1302493760"/>
    <b v="1"/>
    <n v="21"/>
    <b v="1"/>
    <s v="theater/plays"/>
    <n v="162.66666666666666"/>
    <n v="470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x v="3159"/>
    <n v="1414514153"/>
    <b v="1"/>
    <n v="930"/>
    <b v="1"/>
    <s v="theater/plays"/>
    <n v="160.22808571428573"/>
    <n v="21079.83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x v="0"/>
    <x v="3160"/>
    <n v="1405743181"/>
    <b v="1"/>
    <n v="55"/>
    <b v="1"/>
    <s v="theater/plays"/>
    <n v="116.16666666666666"/>
    <n v="485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x v="3161"/>
    <n v="1399948353"/>
    <b v="1"/>
    <n v="61"/>
    <b v="1"/>
    <s v="theater/plays"/>
    <n v="124.2"/>
    <n v="605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x v="0"/>
    <x v="3162"/>
    <n v="1384364561"/>
    <b v="1"/>
    <n v="82"/>
    <b v="1"/>
    <s v="theater/plays"/>
    <n v="103.01249999999999"/>
    <n v="241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x v="3163"/>
    <n v="1401414944"/>
    <b v="1"/>
    <n v="71"/>
    <b v="1"/>
    <s v="theater/plays"/>
    <n v="112.25"/>
    <n v="245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x v="3164"/>
    <n v="1459953358"/>
    <b v="1"/>
    <n v="117"/>
    <b v="1"/>
    <s v="theater/plays"/>
    <n v="108.8142857142857"/>
    <n v="617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x v="3165"/>
    <n v="1326648668"/>
    <b v="1"/>
    <n v="29"/>
    <b v="1"/>
    <s v="theater/plays"/>
    <n v="114.99999999999999"/>
    <n v="300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x v="3166"/>
    <n v="1409173492"/>
    <b v="1"/>
    <n v="74"/>
    <b v="1"/>
    <s v="theater/plays"/>
    <n v="103"/>
    <n v="300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x v="3167"/>
    <n v="1407789908"/>
    <b v="1"/>
    <n v="23"/>
    <b v="1"/>
    <s v="theater/plays"/>
    <n v="101.13333333333334"/>
    <n v="34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x v="3168"/>
    <n v="1292793427"/>
    <b v="1"/>
    <n v="60"/>
    <b v="1"/>
    <s v="theater/plays"/>
    <n v="109.55999999999999"/>
    <n v="478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x v="3169"/>
    <n v="1374531631"/>
    <b v="1"/>
    <n v="55"/>
    <b v="1"/>
    <s v="theater/plays"/>
    <n v="114.8421052631579"/>
    <n v="28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x v="3170"/>
    <n v="1400774409"/>
    <b v="1"/>
    <n v="51"/>
    <b v="1"/>
    <s v="theater/plays"/>
    <n v="117.39999999999999"/>
    <n v="4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x v="3171"/>
    <n v="1402929075"/>
    <b v="1"/>
    <n v="78"/>
    <b v="1"/>
    <s v="theater/plays"/>
    <n v="171.73333333333335"/>
    <n v="1076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x v="0"/>
    <x v="3172"/>
    <n v="1365699071"/>
    <b v="1"/>
    <n v="62"/>
    <b v="1"/>
    <s v="theater/plays"/>
    <n v="114.16238095238094"/>
    <n v="594.81999999999971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x v="3173"/>
    <n v="1400666049"/>
    <b v="1"/>
    <n v="45"/>
    <b v="1"/>
    <s v="theater/plays"/>
    <n v="119.75"/>
    <n v="237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x v="3174"/>
    <n v="1400570787"/>
    <b v="1"/>
    <n v="15"/>
    <b v="1"/>
    <s v="theater/plays"/>
    <n v="109.00000000000001"/>
    <n v="45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x v="3175"/>
    <n v="1323211621"/>
    <b v="1"/>
    <n v="151"/>
    <b v="1"/>
    <s v="theater/plays"/>
    <n v="100.88571428571429"/>
    <n v="62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x v="0"/>
    <x v="3176"/>
    <n v="1375729469"/>
    <b v="1"/>
    <n v="68"/>
    <b v="1"/>
    <s v="theater/plays"/>
    <n v="109.00000000000001"/>
    <n v="225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x v="3177"/>
    <n v="1401666631"/>
    <b v="1"/>
    <n v="46"/>
    <b v="1"/>
    <s v="theater/plays"/>
    <n v="107.20930232558139"/>
    <n v="310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x v="3178"/>
    <n v="1404948441"/>
    <b v="1"/>
    <n v="24"/>
    <b v="1"/>
    <s v="theater/plays"/>
    <n v="100"/>
    <n v="0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x v="3179"/>
    <n v="1408313438"/>
    <b v="1"/>
    <n v="70"/>
    <b v="1"/>
    <s v="theater/plays"/>
    <n v="102.18750000000001"/>
    <n v="70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x v="3180"/>
    <n v="1405439973"/>
    <b v="1"/>
    <n v="244"/>
    <b v="1"/>
    <s v="theater/plays"/>
    <n v="116.29333333333334"/>
    <n v="2444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x v="3181"/>
    <n v="1432115902"/>
    <b v="0"/>
    <n v="9"/>
    <b v="0"/>
    <s v="theater/musical"/>
    <n v="65"/>
    <n v="-70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x v="3182"/>
    <n v="1429863532"/>
    <b v="0"/>
    <n v="19"/>
    <b v="0"/>
    <s v="theater/musical"/>
    <n v="12.327272727272726"/>
    <n v="-48220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x v="3183"/>
    <n v="1478662675"/>
    <b v="0"/>
    <n v="0"/>
    <b v="0"/>
    <s v="theater/musical"/>
    <n v="0"/>
    <n v="-4000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x v="3184"/>
    <n v="1466186869"/>
    <b v="0"/>
    <n v="4"/>
    <b v="0"/>
    <s v="theater/musical"/>
    <n v="4.0266666666666664"/>
    <n v="-3599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x v="3185"/>
    <n v="1421274859"/>
    <b v="0"/>
    <n v="8"/>
    <b v="0"/>
    <s v="theater/musical"/>
    <n v="1.02"/>
    <n v="-9898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x v="3186"/>
    <n v="1420586056"/>
    <b v="0"/>
    <n v="24"/>
    <b v="0"/>
    <s v="theater/musical"/>
    <n v="11.74"/>
    <n v="-4413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x v="3187"/>
    <n v="1435368598"/>
    <b v="0"/>
    <n v="0"/>
    <b v="0"/>
    <s v="theater/musical"/>
    <n v="0"/>
    <n v="-11000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x v="3188"/>
    <n v="1421158542"/>
    <b v="0"/>
    <n v="39"/>
    <b v="0"/>
    <s v="theater/musical"/>
    <n v="59.142857142857139"/>
    <n v="-1430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x v="3189"/>
    <n v="1433254875"/>
    <b v="0"/>
    <n v="6"/>
    <b v="0"/>
    <s v="theater/musical"/>
    <n v="0.06"/>
    <n v="-29982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2"/>
    <s v="NO"/>
    <x v="8"/>
    <x v="3190"/>
    <n v="1420458618"/>
    <b v="0"/>
    <n v="4"/>
    <b v="0"/>
    <s v="theater/musical"/>
    <n v="11.450000000000001"/>
    <n v="-885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x v="3191"/>
    <n v="1420798277"/>
    <b v="0"/>
    <n v="3"/>
    <b v="0"/>
    <s v="theater/musical"/>
    <n v="0.36666666666666664"/>
    <n v="-29890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x v="3192"/>
    <n v="1407435418"/>
    <b v="0"/>
    <n v="53"/>
    <b v="0"/>
    <s v="theater/musical"/>
    <n v="52.16"/>
    <n v="-239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x v="3193"/>
    <n v="1459410101"/>
    <b v="0"/>
    <n v="1"/>
    <b v="0"/>
    <s v="theater/musical"/>
    <n v="2E-3"/>
    <n v="-49999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x v="3194"/>
    <n v="1407695077"/>
    <b v="0"/>
    <n v="2"/>
    <b v="0"/>
    <s v="theater/musical"/>
    <n v="1.25"/>
    <n v="-197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x v="3195"/>
    <n v="1445027346"/>
    <b v="0"/>
    <n v="25"/>
    <b v="0"/>
    <s v="theater/musical"/>
    <n v="54.52"/>
    <n v="-227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x v="3196"/>
    <n v="1440632622"/>
    <b v="0"/>
    <n v="6"/>
    <b v="0"/>
    <s v="theater/musical"/>
    <n v="25"/>
    <n v="-750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x v="3197"/>
    <n v="1434558479"/>
    <b v="0"/>
    <n v="0"/>
    <b v="0"/>
    <s v="theater/musical"/>
    <n v="0"/>
    <n v="-500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x v="3198"/>
    <n v="1427878772"/>
    <b v="0"/>
    <n v="12"/>
    <b v="0"/>
    <s v="theater/musical"/>
    <n v="3.4125000000000001"/>
    <n v="-7727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x v="3199"/>
    <n v="1440052651"/>
    <b v="0"/>
    <n v="0"/>
    <b v="0"/>
    <s v="theater/musical"/>
    <n v="0"/>
    <n v="-5000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x v="3200"/>
    <n v="1424587207"/>
    <b v="0"/>
    <n v="36"/>
    <b v="0"/>
    <s v="theater/musical"/>
    <n v="46.36363636363636"/>
    <n v="-2950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x v="3201"/>
    <n v="1404743477"/>
    <b v="1"/>
    <n v="82"/>
    <b v="1"/>
    <s v="theater/plays"/>
    <n v="103.49999999999999"/>
    <n v="1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x v="3202"/>
    <n v="1400512658"/>
    <b v="1"/>
    <n v="226"/>
    <b v="1"/>
    <s v="theater/plays"/>
    <n v="119.32315789473684"/>
    <n v="1835.7000000000007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x v="3203"/>
    <n v="1334442519"/>
    <b v="1"/>
    <n v="60"/>
    <b v="1"/>
    <s v="theater/plays"/>
    <n v="125.76666666666667"/>
    <n v="77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x v="3204"/>
    <n v="1405346680"/>
    <b v="1"/>
    <n v="322"/>
    <b v="1"/>
    <s v="theater/plays"/>
    <n v="119.74347826086958"/>
    <n v="4541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x v="0"/>
    <x v="3205"/>
    <n v="1404932751"/>
    <b v="1"/>
    <n v="94"/>
    <b v="1"/>
    <s v="theater/plays"/>
    <n v="126.25"/>
    <n v="1050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x v="3206"/>
    <n v="1434478759"/>
    <b v="1"/>
    <n v="47"/>
    <b v="1"/>
    <s v="theater/plays"/>
    <n v="100.11666666666667"/>
    <n v="7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x v="3207"/>
    <n v="1448823673"/>
    <b v="1"/>
    <n v="115"/>
    <b v="1"/>
    <s v="theater/plays"/>
    <n v="102.13333333333334"/>
    <n v="25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x v="3208"/>
    <n v="1438617471"/>
    <b v="1"/>
    <n v="134"/>
    <b v="1"/>
    <s v="theater/plays"/>
    <n v="100.35142857142858"/>
    <n v="123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x v="3209"/>
    <n v="1433934371"/>
    <b v="1"/>
    <n v="35"/>
    <b v="1"/>
    <s v="theater/plays"/>
    <n v="100.05"/>
    <n v="1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x v="0"/>
    <x v="3210"/>
    <n v="1475672784"/>
    <b v="1"/>
    <n v="104"/>
    <b v="1"/>
    <s v="theater/plays"/>
    <n v="116.02222222222223"/>
    <n v="721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x v="3211"/>
    <n v="1417132986"/>
    <b v="1"/>
    <n v="184"/>
    <b v="1"/>
    <s v="theater/plays"/>
    <n v="102.1"/>
    <n v="252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x v="3212"/>
    <n v="1424043347"/>
    <b v="1"/>
    <n v="119"/>
    <b v="1"/>
    <s v="theater/plays"/>
    <n v="100.11000000000001"/>
    <n v="22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x v="0"/>
    <x v="3213"/>
    <n v="1486411204"/>
    <b v="1"/>
    <n v="59"/>
    <b v="1"/>
    <s v="theater/plays"/>
    <n v="100.84"/>
    <n v="126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x v="3214"/>
    <n v="1433090603"/>
    <b v="1"/>
    <n v="113"/>
    <b v="1"/>
    <s v="theater/plays"/>
    <n v="103.42499999999998"/>
    <n v="137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x v="3215"/>
    <n v="1443016697"/>
    <b v="1"/>
    <n v="84"/>
    <b v="1"/>
    <s v="theater/plays"/>
    <n v="124.8"/>
    <n v="620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x v="3216"/>
    <n v="1437508976"/>
    <b v="1"/>
    <n v="74"/>
    <b v="1"/>
    <s v="theater/plays"/>
    <n v="109.51612903225806"/>
    <n v="295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x v="3217"/>
    <n v="1479932713"/>
    <b v="1"/>
    <n v="216"/>
    <b v="1"/>
    <s v="theater/plays"/>
    <n v="102.03333333333333"/>
    <n v="610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x v="3218"/>
    <n v="1463145938"/>
    <b v="1"/>
    <n v="39"/>
    <b v="1"/>
    <s v="theater/plays"/>
    <n v="102.35000000000001"/>
    <n v="47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x v="3219"/>
    <n v="1443621612"/>
    <b v="1"/>
    <n v="21"/>
    <b v="1"/>
    <s v="theater/plays"/>
    <n v="104.16666666666667"/>
    <n v="50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x v="3220"/>
    <n v="1482095436"/>
    <b v="0"/>
    <n v="30"/>
    <b v="1"/>
    <s v="theater/plays"/>
    <n v="125"/>
    <n v="30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x v="0"/>
    <x v="3221"/>
    <n v="1447606884"/>
    <b v="1"/>
    <n v="37"/>
    <b v="1"/>
    <s v="theater/plays"/>
    <n v="102.34285714285714"/>
    <n v="164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x v="3222"/>
    <n v="1413874798"/>
    <b v="1"/>
    <n v="202"/>
    <b v="1"/>
    <s v="theater/plays"/>
    <n v="107.86500000000001"/>
    <n v="1573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x v="341"/>
    <n v="1410840126"/>
    <b v="1"/>
    <n v="37"/>
    <b v="1"/>
    <s v="theater/plays"/>
    <n v="109.88461538461539"/>
    <n v="257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x v="3223"/>
    <n v="1458254347"/>
    <b v="0"/>
    <n v="28"/>
    <b v="1"/>
    <s v="theater/plays"/>
    <n v="161"/>
    <n v="610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x v="3224"/>
    <n v="1459711917"/>
    <b v="1"/>
    <n v="26"/>
    <b v="1"/>
    <s v="theater/plays"/>
    <n v="131.20000000000002"/>
    <n v="312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x v="0"/>
    <x v="3225"/>
    <n v="1485890355"/>
    <b v="0"/>
    <n v="61"/>
    <b v="1"/>
    <s v="theater/plays"/>
    <n v="118.8"/>
    <n v="940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x v="3226"/>
    <n v="1483124208"/>
    <b v="0"/>
    <n v="115"/>
    <b v="1"/>
    <s v="theater/plays"/>
    <n v="100.39275000000001"/>
    <n v="15.710000000000036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x v="3227"/>
    <n v="1464769251"/>
    <b v="1"/>
    <n v="181"/>
    <b v="1"/>
    <s v="theater/plays"/>
    <n v="103.20666666666666"/>
    <n v="481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x v="3228"/>
    <n v="1480370433"/>
    <b v="0"/>
    <n v="110"/>
    <b v="1"/>
    <s v="theater/plays"/>
    <n v="100.6"/>
    <n v="120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x v="3229"/>
    <n v="1441452184"/>
    <b v="1"/>
    <n v="269"/>
    <b v="1"/>
    <s v="theater/plays"/>
    <n v="100.78754285714287"/>
    <n v="275.63999999999942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x v="3230"/>
    <n v="1433160898"/>
    <b v="1"/>
    <n v="79"/>
    <b v="1"/>
    <s v="theater/plays"/>
    <n v="112.32142857142857"/>
    <n v="345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x v="3231"/>
    <n v="1443665293"/>
    <b v="1"/>
    <n v="104"/>
    <b v="1"/>
    <s v="theater/plays"/>
    <n v="105.91914022517912"/>
    <n v="346.97999999999956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x v="3232"/>
    <n v="1484843948"/>
    <b v="0"/>
    <n v="34"/>
    <b v="1"/>
    <s v="theater/plays"/>
    <n v="100.56666666666668"/>
    <n v="17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x v="3233"/>
    <n v="1410421670"/>
    <b v="1"/>
    <n v="167"/>
    <b v="1"/>
    <s v="theater/plays"/>
    <n v="115.30588235294117"/>
    <n v="130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x v="3234"/>
    <n v="1408558092"/>
    <b v="1"/>
    <n v="183"/>
    <b v="1"/>
    <s v="theater/plays"/>
    <n v="127.30419999999999"/>
    <n v="2730.42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x v="3235"/>
    <n v="1442283562"/>
    <b v="1"/>
    <n v="71"/>
    <b v="1"/>
    <s v="theater/plays"/>
    <n v="102.83750000000001"/>
    <n v="227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x v="3236"/>
    <n v="1478018382"/>
    <b v="0"/>
    <n v="69"/>
    <b v="1"/>
    <s v="theater/plays"/>
    <n v="102.9375"/>
    <n v="47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x v="3237"/>
    <n v="1431354258"/>
    <b v="0"/>
    <n v="270"/>
    <b v="1"/>
    <s v="theater/plays"/>
    <n v="104.3047619047619"/>
    <n v="904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x v="3238"/>
    <n v="1439551200"/>
    <b v="1"/>
    <n v="193"/>
    <b v="1"/>
    <s v="theater/plays"/>
    <n v="111.22000000000001"/>
    <n v="1122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x v="3239"/>
    <n v="1434104712"/>
    <b v="1"/>
    <n v="57"/>
    <b v="1"/>
    <s v="theater/plays"/>
    <n v="105.86"/>
    <n v="146.5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x v="0"/>
    <x v="3240"/>
    <n v="1425590357"/>
    <b v="1"/>
    <n v="200"/>
    <b v="1"/>
    <s v="theater/plays"/>
    <n v="100.79166666666666"/>
    <n v="95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x v="3241"/>
    <n v="1432230914"/>
    <b v="1"/>
    <n v="88"/>
    <b v="1"/>
    <s v="theater/plays"/>
    <n v="104.92727272727274"/>
    <n v="271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x v="3242"/>
    <n v="1412617724"/>
    <b v="1"/>
    <n v="213"/>
    <b v="1"/>
    <s v="theater/plays"/>
    <n v="101.55199999999999"/>
    <n v="38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x v="3243"/>
    <n v="1432315966"/>
    <b v="1"/>
    <n v="20"/>
    <b v="1"/>
    <s v="theater/plays"/>
    <n v="110.73333333333333"/>
    <n v="161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x v="1"/>
    <x v="3244"/>
    <n v="1470655240"/>
    <b v="1"/>
    <n v="50"/>
    <b v="1"/>
    <s v="theater/plays"/>
    <n v="127.82222222222221"/>
    <n v="626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x v="0"/>
    <x v="3245"/>
    <n v="1471701028"/>
    <b v="1"/>
    <n v="115"/>
    <b v="1"/>
    <s v="theater/plays"/>
    <n v="101.82500000000002"/>
    <n v="365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x v="3246"/>
    <n v="1424743409"/>
    <b v="1"/>
    <n v="186"/>
    <b v="1"/>
    <s v="theater/plays"/>
    <n v="101.25769230769231"/>
    <n v="163.5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x v="3247"/>
    <n v="1410114375"/>
    <b v="1"/>
    <n v="18"/>
    <b v="1"/>
    <s v="theater/plays"/>
    <n v="175"/>
    <n v="225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x v="3248"/>
    <n v="1432129577"/>
    <b v="1"/>
    <n v="176"/>
    <b v="1"/>
    <s v="theater/plays"/>
    <n v="128.06"/>
    <n v="2806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x v="3249"/>
    <n v="1485177952"/>
    <b v="0"/>
    <n v="41"/>
    <b v="1"/>
    <s v="theater/plays"/>
    <n v="106.29949999999999"/>
    <n v="125.98999999999978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x v="3250"/>
    <n v="1418159861"/>
    <b v="1"/>
    <n v="75"/>
    <b v="1"/>
    <s v="theater/plays"/>
    <n v="105.21428571428571"/>
    <n v="365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x v="3251"/>
    <n v="1472753745"/>
    <b v="1"/>
    <n v="97"/>
    <b v="1"/>
    <s v="theater/plays"/>
    <n v="106.16782608695652"/>
    <n v="1418.5999999999985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x v="3252"/>
    <n v="1445875718"/>
    <b v="1"/>
    <n v="73"/>
    <b v="1"/>
    <s v="theater/plays"/>
    <n v="109.24000000000001"/>
    <n v="462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x v="3253"/>
    <n v="1434475476"/>
    <b v="1"/>
    <n v="49"/>
    <b v="1"/>
    <s v="theater/plays"/>
    <n v="100.45454545454547"/>
    <n v="15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x v="0"/>
    <x v="3254"/>
    <n v="1416555262"/>
    <b v="1"/>
    <n v="134"/>
    <b v="1"/>
    <s v="theater/plays"/>
    <n v="103.04098360655738"/>
    <n v="371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x v="3255"/>
    <n v="1444220588"/>
    <b v="1"/>
    <n v="68"/>
    <b v="1"/>
    <s v="theater/plays"/>
    <n v="112.1664"/>
    <n v="304.15999999999985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x v="0"/>
    <x v="3256"/>
    <n v="1421089938"/>
    <b v="1"/>
    <n v="49"/>
    <b v="1"/>
    <s v="theater/plays"/>
    <n v="103"/>
    <n v="75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x v="3257"/>
    <n v="1446570315"/>
    <b v="1"/>
    <n v="63"/>
    <b v="1"/>
    <s v="theater/plays"/>
    <n v="164"/>
    <n v="1728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x v="0"/>
    <x v="3258"/>
    <n v="1431435122"/>
    <b v="1"/>
    <n v="163"/>
    <b v="1"/>
    <s v="theater/plays"/>
    <n v="131.28333333333333"/>
    <n v="1877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x v="3259"/>
    <n v="1434564660"/>
    <b v="1"/>
    <n v="288"/>
    <b v="1"/>
    <s v="theater/plays"/>
    <n v="102.1"/>
    <n v="315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x v="3260"/>
    <n v="1470692528"/>
    <b v="1"/>
    <n v="42"/>
    <b v="1"/>
    <s v="theater/plays"/>
    <n v="128"/>
    <n v="560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x v="3261"/>
    <n v="1431509397"/>
    <b v="1"/>
    <n v="70"/>
    <b v="1"/>
    <s v="theater/plays"/>
    <n v="101.49999999999999"/>
    <n v="120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x v="3262"/>
    <n v="1434113265"/>
    <b v="1"/>
    <n v="30"/>
    <b v="1"/>
    <s v="theater/plays"/>
    <n v="101.66666666666666"/>
    <n v="30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x v="1"/>
    <x v="3263"/>
    <n v="1412332175"/>
    <b v="1"/>
    <n v="51"/>
    <b v="1"/>
    <s v="theater/plays"/>
    <n v="130"/>
    <n v="450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x v="3264"/>
    <n v="1444219209"/>
    <b v="1"/>
    <n v="145"/>
    <b v="1"/>
    <s v="theater/plays"/>
    <n v="154.43"/>
    <n v="5443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x v="3265"/>
    <n v="1472498042"/>
    <b v="1"/>
    <n v="21"/>
    <b v="1"/>
    <s v="theater/plays"/>
    <n v="107.4"/>
    <n v="296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x v="3266"/>
    <n v="1454259272"/>
    <b v="1"/>
    <n v="286"/>
    <b v="1"/>
    <s v="theater/plays"/>
    <n v="101.32258064516128"/>
    <n v="205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x v="3267"/>
    <n v="1421183271"/>
    <b v="1"/>
    <n v="12"/>
    <b v="1"/>
    <s v="theater/plays"/>
    <n v="100.27777777777777"/>
    <n v="5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x v="3268"/>
    <n v="1456526879"/>
    <b v="1"/>
    <n v="100"/>
    <b v="1"/>
    <s v="theater/plays"/>
    <n v="116.84444444444443"/>
    <n v="7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x v="3269"/>
    <n v="1413735806"/>
    <b v="1"/>
    <n v="100"/>
    <b v="1"/>
    <s v="theater/plays"/>
    <n v="108.60000000000001"/>
    <n v="430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x v="3270"/>
    <n v="1430425303"/>
    <b v="1"/>
    <n v="34"/>
    <b v="1"/>
    <s v="theater/plays"/>
    <n v="103.4"/>
    <n v="85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x v="3271"/>
    <n v="1456885659"/>
    <b v="0"/>
    <n v="63"/>
    <b v="1"/>
    <s v="theater/plays"/>
    <n v="114.27586206896552"/>
    <n v="828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x v="3272"/>
    <n v="1430158198"/>
    <b v="0"/>
    <n v="30"/>
    <b v="1"/>
    <s v="theater/plays"/>
    <n v="103"/>
    <n v="60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x v="3273"/>
    <n v="1438561705"/>
    <b v="0"/>
    <n v="47"/>
    <b v="1"/>
    <s v="theater/plays"/>
    <n v="121.6"/>
    <n v="1080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x v="3274"/>
    <n v="1458103188"/>
    <b v="0"/>
    <n v="237"/>
    <b v="1"/>
    <s v="theater/plays"/>
    <n v="102.6467741935484"/>
    <n v="820.5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x v="3275"/>
    <n v="1452448298"/>
    <b v="0"/>
    <n v="47"/>
    <b v="1"/>
    <s v="theater/plays"/>
    <n v="104.75000000000001"/>
    <n v="38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x v="3276"/>
    <n v="1452546853"/>
    <b v="0"/>
    <n v="15"/>
    <b v="1"/>
    <s v="theater/plays"/>
    <n v="101.6"/>
    <n v="48"/>
    <x v="1"/>
    <s v="plays"/>
    <x v="3276"/>
    <d v="2016-01-11T16:14:13"/>
  </r>
  <r>
    <n v="3285"/>
    <s v="By Morning"/>
    <s v="A new play by Matthew Gasda"/>
    <n v="4999"/>
    <n v="5604"/>
    <x v="0"/>
    <s v="US"/>
    <x v="0"/>
    <x v="3277"/>
    <n v="1485556626"/>
    <b v="0"/>
    <n v="81"/>
    <b v="1"/>
    <s v="theater/plays"/>
    <n v="112.10242048409683"/>
    <n v="605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x v="3278"/>
    <n v="1468699782"/>
    <b v="0"/>
    <n v="122"/>
    <b v="1"/>
    <s v="theater/plays"/>
    <n v="101.76666666666667"/>
    <n v="265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x v="5"/>
    <x v="3279"/>
    <n v="1446573628"/>
    <b v="0"/>
    <n v="34"/>
    <b v="1"/>
    <s v="theater/plays"/>
    <n v="100"/>
    <n v="0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x v="3280"/>
    <n v="1463337315"/>
    <b v="0"/>
    <n v="207"/>
    <b v="1"/>
    <s v="theater/plays"/>
    <n v="100.26489999999998"/>
    <n v="26.489999999999782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x v="3281"/>
    <n v="1485161402"/>
    <b v="0"/>
    <n v="25"/>
    <b v="1"/>
    <s v="theater/plays"/>
    <n v="133.04200000000003"/>
    <n v="165.21000000000004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x v="3282"/>
    <n v="1486642891"/>
    <b v="0"/>
    <n v="72"/>
    <b v="1"/>
    <s v="theater/plays"/>
    <n v="121.2"/>
    <n v="42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x v="3283"/>
    <n v="1439743900"/>
    <b v="0"/>
    <n v="14"/>
    <b v="1"/>
    <s v="theater/plays"/>
    <n v="113.99999999999999"/>
    <n v="70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x v="3284"/>
    <n v="1444069748"/>
    <b v="0"/>
    <n v="15"/>
    <b v="1"/>
    <s v="theater/plays"/>
    <n v="286.13861386138615"/>
    <n v="188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x v="3285"/>
    <n v="1486030352"/>
    <b v="0"/>
    <n v="91"/>
    <b v="1"/>
    <s v="theater/plays"/>
    <n v="170.44444444444446"/>
    <n v="3170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x v="3286"/>
    <n v="1431867554"/>
    <b v="0"/>
    <n v="24"/>
    <b v="1"/>
    <s v="theater/plays"/>
    <n v="118.33333333333333"/>
    <n v="110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x v="3287"/>
    <n v="1472294229"/>
    <b v="0"/>
    <n v="27"/>
    <b v="1"/>
    <s v="theater/plays"/>
    <n v="102.85857142857142"/>
    <n v="20.009999999999991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x v="3288"/>
    <n v="1446401372"/>
    <b v="0"/>
    <n v="47"/>
    <b v="1"/>
    <s v="theater/plays"/>
    <n v="144.06666666666666"/>
    <n v="661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x v="3289"/>
    <n v="1436380256"/>
    <b v="0"/>
    <n v="44"/>
    <b v="1"/>
    <s v="theater/plays"/>
    <n v="100.07272727272726"/>
    <n v="4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x v="3290"/>
    <n v="1440370768"/>
    <b v="0"/>
    <n v="72"/>
    <b v="1"/>
    <s v="theater/plays"/>
    <n v="101.73"/>
    <n v="173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x v="3291"/>
    <n v="1442268063"/>
    <b v="0"/>
    <n v="63"/>
    <b v="1"/>
    <s v="theater/plays"/>
    <n v="116.19999999999999"/>
    <n v="48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x v="3292"/>
    <n v="1428515462"/>
    <b v="0"/>
    <n v="88"/>
    <b v="1"/>
    <s v="theater/plays"/>
    <n v="136.16666666666666"/>
    <n v="1085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x v="3293"/>
    <n v="1466185176"/>
    <b v="0"/>
    <n v="70"/>
    <b v="1"/>
    <s v="theater/plays"/>
    <n v="133.46666666666667"/>
    <n v="1004"/>
    <x v="1"/>
    <s v="plays"/>
    <x v="3293"/>
    <d v="2016-06-17T12:39:36"/>
  </r>
  <r>
    <n v="3302"/>
    <s v="El muro de BorÃ­s KiÃ©n"/>
    <s v="FilosofÃ­a de los anÃ³nimos"/>
    <n v="8400"/>
    <n v="8685"/>
    <x v="0"/>
    <s v="ES"/>
    <x v="3"/>
    <x v="3294"/>
    <n v="1478507176"/>
    <b v="0"/>
    <n v="50"/>
    <b v="1"/>
    <s v="theater/plays"/>
    <n v="103.39285714285715"/>
    <n v="285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x v="3295"/>
    <n v="1424533084"/>
    <b v="0"/>
    <n v="35"/>
    <b v="1"/>
    <s v="theater/plays"/>
    <n v="115.88888888888889"/>
    <n v="28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x v="3296"/>
    <n v="1479826752"/>
    <b v="0"/>
    <n v="175"/>
    <b v="1"/>
    <s v="theater/plays"/>
    <n v="104.51666666666665"/>
    <n v="677.5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x v="3297"/>
    <n v="1435782748"/>
    <b v="0"/>
    <n v="20"/>
    <b v="1"/>
    <s v="theater/plays"/>
    <n v="102.02500000000001"/>
    <n v="81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x v="3298"/>
    <n v="1462252542"/>
    <b v="0"/>
    <n v="54"/>
    <b v="1"/>
    <s v="theater/plays"/>
    <n v="175.33333333333334"/>
    <n v="1130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x v="3299"/>
    <n v="1460683339"/>
    <b v="0"/>
    <n v="20"/>
    <b v="1"/>
    <s v="theater/plays"/>
    <n v="106.67999999999999"/>
    <n v="66.799999999999955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x v="3300"/>
    <n v="1458766965"/>
    <b v="0"/>
    <n v="57"/>
    <b v="1"/>
    <s v="theater/plays"/>
    <n v="122.28571428571429"/>
    <n v="780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x v="1"/>
    <x v="3301"/>
    <n v="1473953778"/>
    <b v="0"/>
    <n v="31"/>
    <b v="1"/>
    <s v="theater/plays"/>
    <n v="159.42857142857144"/>
    <n v="20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x v="0"/>
    <x v="3302"/>
    <n v="1441577825"/>
    <b v="0"/>
    <n v="31"/>
    <b v="1"/>
    <s v="theater/plays"/>
    <n v="100.07692307692308"/>
    <n v="5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x v="3303"/>
    <n v="1442473210"/>
    <b v="0"/>
    <n v="45"/>
    <b v="1"/>
    <s v="theater/plays"/>
    <n v="109.84"/>
    <n v="24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x v="3304"/>
    <n v="1477077946"/>
    <b v="0"/>
    <n v="41"/>
    <b v="1"/>
    <s v="theater/plays"/>
    <n v="100.03999999999999"/>
    <n v="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x v="3305"/>
    <n v="1452664317"/>
    <b v="0"/>
    <n v="29"/>
    <b v="1"/>
    <s v="theater/plays"/>
    <n v="116.05000000000001"/>
    <n v="321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x v="3306"/>
    <n v="1428733511"/>
    <b v="0"/>
    <n v="58"/>
    <b v="1"/>
    <s v="theater/plays"/>
    <n v="210.75"/>
    <n v="886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x v="3307"/>
    <n v="1459927041"/>
    <b v="0"/>
    <n v="89"/>
    <b v="1"/>
    <s v="theater/plays"/>
    <n v="110.00000000000001"/>
    <n v="400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x v="3308"/>
    <n v="1404680075"/>
    <b v="0"/>
    <n v="125"/>
    <b v="1"/>
    <s v="theater/plays"/>
    <n v="100.08673425918037"/>
    <n v="10.18000000000029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x v="3309"/>
    <n v="1462755424"/>
    <b v="0"/>
    <n v="18"/>
    <b v="1"/>
    <s v="theater/plays"/>
    <n v="106.19047619047619"/>
    <n v="65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x v="5"/>
    <x v="3310"/>
    <n v="1456902893"/>
    <b v="0"/>
    <n v="32"/>
    <b v="1"/>
    <s v="theater/plays"/>
    <n v="125.6"/>
    <n v="512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x v="3311"/>
    <n v="1418824986"/>
    <b v="0"/>
    <n v="16"/>
    <b v="1"/>
    <s v="theater/plays"/>
    <n v="108"/>
    <n v="40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x v="3312"/>
    <n v="1463965557"/>
    <b v="0"/>
    <n v="38"/>
    <b v="1"/>
    <s v="theater/plays"/>
    <n v="101"/>
    <n v="25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x v="3313"/>
    <n v="1412216665"/>
    <b v="0"/>
    <n v="15"/>
    <b v="1"/>
    <s v="theater/plays"/>
    <n v="107.4"/>
    <n v="3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x v="3314"/>
    <n v="1464653696"/>
    <b v="0"/>
    <n v="23"/>
    <b v="1"/>
    <s v="theater/plays"/>
    <n v="101.51515151515152"/>
    <n v="50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x v="3315"/>
    <n v="1472201208"/>
    <b v="0"/>
    <n v="49"/>
    <b v="1"/>
    <s v="theater/plays"/>
    <n v="125.89999999999999"/>
    <n v="259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x v="3"/>
    <x v="3316"/>
    <n v="1463925590"/>
    <b v="0"/>
    <n v="10"/>
    <b v="1"/>
    <s v="theater/plays"/>
    <n v="101.66666666666666"/>
    <n v="2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x v="3317"/>
    <n v="1425235877"/>
    <b v="0"/>
    <n v="15"/>
    <b v="1"/>
    <s v="theater/plays"/>
    <n v="112.5"/>
    <n v="5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x v="3318"/>
    <n v="1423242505"/>
    <b v="0"/>
    <n v="57"/>
    <b v="1"/>
    <s v="theater/plays"/>
    <n v="101.375"/>
    <n v="110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x v="3319"/>
    <n v="1460105966"/>
    <b v="0"/>
    <n v="33"/>
    <b v="1"/>
    <s v="theater/plays"/>
    <n v="101.25"/>
    <n v="10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x v="3320"/>
    <n v="1404308883"/>
    <b v="0"/>
    <n v="9"/>
    <b v="1"/>
    <s v="theater/plays"/>
    <n v="146.38888888888889"/>
    <n v="835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x v="1"/>
    <x v="3321"/>
    <n v="1405583108"/>
    <b v="0"/>
    <n v="26"/>
    <b v="1"/>
    <s v="theater/plays"/>
    <n v="116.8"/>
    <n v="168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x v="3322"/>
    <n v="1425331068"/>
    <b v="0"/>
    <n v="69"/>
    <b v="1"/>
    <s v="theater/plays"/>
    <n v="106.26666666666667"/>
    <n v="94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x v="3323"/>
    <n v="1441125886"/>
    <b v="0"/>
    <n v="65"/>
    <b v="1"/>
    <s v="theater/plays"/>
    <n v="104.52"/>
    <n v="22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x v="3324"/>
    <n v="1403210330"/>
    <b v="0"/>
    <n v="83"/>
    <b v="1"/>
    <s v="theater/plays"/>
    <n v="100"/>
    <n v="0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x v="3325"/>
    <n v="1432484080"/>
    <b v="0"/>
    <n v="111"/>
    <b v="1"/>
    <s v="theater/plays"/>
    <n v="104.57142857142858"/>
    <n v="160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x v="3326"/>
    <n v="1435667422"/>
    <b v="0"/>
    <n v="46"/>
    <b v="1"/>
    <s v="theater/plays"/>
    <n v="138.62051149573753"/>
    <n v="1495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x v="3327"/>
    <n v="1404749446"/>
    <b v="0"/>
    <n v="63"/>
    <b v="1"/>
    <s v="theater/plays"/>
    <n v="100.32000000000001"/>
    <n v="16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x v="1"/>
    <x v="3328"/>
    <n v="1457429646"/>
    <b v="0"/>
    <n v="9"/>
    <b v="1"/>
    <s v="theater/plays"/>
    <n v="100"/>
    <n v="0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x v="3329"/>
    <n v="1411109167"/>
    <b v="0"/>
    <n v="34"/>
    <b v="1"/>
    <s v="theater/plays"/>
    <n v="110.2"/>
    <n v="255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x v="0"/>
    <x v="3330"/>
    <n v="1486129680"/>
    <b v="0"/>
    <n v="112"/>
    <b v="1"/>
    <s v="theater/plays"/>
    <n v="102.18"/>
    <n v="327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x v="3331"/>
    <n v="1467129518"/>
    <b v="0"/>
    <n v="47"/>
    <b v="1"/>
    <s v="theater/plays"/>
    <n v="104.35000000000001"/>
    <n v="348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x v="3332"/>
    <n v="1478906554"/>
    <b v="0"/>
    <n v="38"/>
    <b v="1"/>
    <s v="theater/plays"/>
    <n v="138.16666666666666"/>
    <n v="114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x v="3333"/>
    <n v="1463771421"/>
    <b v="0"/>
    <n v="28"/>
    <b v="1"/>
    <s v="theater/plays"/>
    <n v="100"/>
    <n v="0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x v="3334"/>
    <n v="1425020810"/>
    <b v="0"/>
    <n v="78"/>
    <b v="1"/>
    <s v="theater/plays"/>
    <n v="101.66666666666666"/>
    <n v="100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x v="3335"/>
    <n v="1458770384"/>
    <b v="0"/>
    <n v="23"/>
    <b v="1"/>
    <s v="theater/plays"/>
    <n v="171.42857142857142"/>
    <n v="500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x v="3336"/>
    <n v="1406782093"/>
    <b v="0"/>
    <n v="40"/>
    <b v="1"/>
    <s v="theater/plays"/>
    <n v="101.44444444444444"/>
    <n v="6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x v="3337"/>
    <n v="1424226768"/>
    <b v="0"/>
    <n v="13"/>
    <b v="1"/>
    <s v="theater/plays"/>
    <n v="130"/>
    <n v="1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x v="3338"/>
    <n v="1424306110"/>
    <b v="0"/>
    <n v="18"/>
    <b v="1"/>
    <s v="theater/plays"/>
    <n v="110.00000000000001"/>
    <n v="150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x v="3339"/>
    <n v="1461503654"/>
    <b v="0"/>
    <n v="22"/>
    <b v="1"/>
    <s v="theater/plays"/>
    <n v="119.44999999999999"/>
    <n v="38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x v="3340"/>
    <n v="1459949080"/>
    <b v="0"/>
    <n v="79"/>
    <b v="1"/>
    <s v="theater/plays"/>
    <n v="100.2909090909091"/>
    <n v="16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x v="3341"/>
    <n v="1463971172"/>
    <b v="0"/>
    <n v="14"/>
    <b v="1"/>
    <s v="theater/plays"/>
    <n v="153.4"/>
    <n v="534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x v="3342"/>
    <n v="1445791811"/>
    <b v="0"/>
    <n v="51"/>
    <b v="1"/>
    <s v="theater/plays"/>
    <n v="104.42857142857143"/>
    <n v="155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x v="3343"/>
    <n v="1402910965"/>
    <b v="0"/>
    <n v="54"/>
    <b v="1"/>
    <s v="theater/plays"/>
    <n v="101.1"/>
    <n v="55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x v="3344"/>
    <n v="1462492178"/>
    <b v="0"/>
    <n v="70"/>
    <b v="1"/>
    <s v="theater/plays"/>
    <n v="107.52"/>
    <n v="376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x v="3345"/>
    <n v="1461061350"/>
    <b v="0"/>
    <n v="44"/>
    <b v="1"/>
    <s v="theater/plays"/>
    <n v="315"/>
    <n v="1075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x v="3346"/>
    <n v="1443029206"/>
    <b v="0"/>
    <n v="55"/>
    <b v="1"/>
    <s v="theater/plays"/>
    <n v="101.93333333333334"/>
    <n v="58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x v="3347"/>
    <n v="1461941527"/>
    <b v="0"/>
    <n v="15"/>
    <b v="1"/>
    <s v="theater/plays"/>
    <n v="126.28571428571429"/>
    <n v="460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x v="3348"/>
    <n v="1466019272"/>
    <b v="0"/>
    <n v="27"/>
    <b v="1"/>
    <s v="theater/plays"/>
    <n v="101.4"/>
    <n v="21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x v="3349"/>
    <n v="1404295310"/>
    <b v="0"/>
    <n v="21"/>
    <b v="1"/>
    <s v="theater/plays"/>
    <n v="101"/>
    <n v="20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x v="3350"/>
    <n v="1413790079"/>
    <b v="0"/>
    <n v="162"/>
    <b v="1"/>
    <s v="theater/plays"/>
    <n v="102.99000000000001"/>
    <n v="299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x v="0"/>
    <x v="3351"/>
    <n v="1484097734"/>
    <b v="0"/>
    <n v="23"/>
    <b v="1"/>
    <s v="theater/plays"/>
    <n v="106.25"/>
    <n v="250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x v="12"/>
    <x v="3352"/>
    <n v="1479866343"/>
    <b v="0"/>
    <n v="72"/>
    <b v="1"/>
    <s v="theater/plays"/>
    <n v="101.37777777777779"/>
    <n v="124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x v="3353"/>
    <n v="1408062990"/>
    <b v="0"/>
    <n v="68"/>
    <b v="1"/>
    <s v="theater/plays"/>
    <n v="113.46000000000001"/>
    <n v="673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x v="3354"/>
    <n v="1424484717"/>
    <b v="0"/>
    <n v="20"/>
    <b v="1"/>
    <s v="theater/plays"/>
    <n v="218.00000000000003"/>
    <n v="590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x v="3355"/>
    <n v="1406831445"/>
    <b v="0"/>
    <n v="26"/>
    <b v="1"/>
    <s v="theater/plays"/>
    <n v="101.41935483870968"/>
    <n v="110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x v="3266"/>
    <n v="1456183649"/>
    <b v="0"/>
    <n v="72"/>
    <b v="1"/>
    <s v="theater/plays"/>
    <n v="105.93333333333332"/>
    <n v="178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x v="3356"/>
    <n v="1447381592"/>
    <b v="0"/>
    <n v="3"/>
    <b v="1"/>
    <s v="theater/plays"/>
    <n v="104"/>
    <n v="100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x v="3357"/>
    <n v="1428889037"/>
    <b v="0"/>
    <n v="18"/>
    <b v="1"/>
    <s v="theater/plays"/>
    <n v="221"/>
    <n v="605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x v="3358"/>
    <n v="1436307894"/>
    <b v="0"/>
    <n v="30"/>
    <b v="1"/>
    <s v="theater/plays"/>
    <n v="118.66666666666667"/>
    <n v="140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x v="3359"/>
    <n v="1416977259"/>
    <b v="0"/>
    <n v="23"/>
    <b v="1"/>
    <s v="theater/plays"/>
    <n v="104.60000000000001"/>
    <n v="46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x v="3360"/>
    <n v="1479257980"/>
    <b v="0"/>
    <n v="54"/>
    <b v="1"/>
    <s v="theater/plays"/>
    <n v="103.89999999999999"/>
    <n v="195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x v="3361"/>
    <n v="1479283285"/>
    <b v="0"/>
    <n v="26"/>
    <b v="1"/>
    <s v="theater/plays"/>
    <n v="117.73333333333333"/>
    <n v="266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x v="3362"/>
    <n v="1446670765"/>
    <b v="0"/>
    <n v="9"/>
    <b v="1"/>
    <s v="theater/plays"/>
    <n v="138.5"/>
    <n v="77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x v="2835"/>
    <n v="1407157756"/>
    <b v="0"/>
    <n v="27"/>
    <b v="1"/>
    <s v="theater/plays"/>
    <n v="103.49999999999999"/>
    <n v="35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x v="3363"/>
    <n v="1435177840"/>
    <b v="0"/>
    <n v="30"/>
    <b v="1"/>
    <s v="theater/plays"/>
    <n v="100.25"/>
    <n v="5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x v="3364"/>
    <n v="1443461616"/>
    <b v="0"/>
    <n v="52"/>
    <b v="1"/>
    <s v="theater/plays"/>
    <n v="106.57142857142856"/>
    <n v="230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x v="3365"/>
    <n v="1399387173"/>
    <b v="0"/>
    <n v="17"/>
    <b v="1"/>
    <s v="theater/plays"/>
    <n v="100"/>
    <n v="0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x v="3366"/>
    <n v="1424796594"/>
    <b v="0"/>
    <n v="19"/>
    <b v="1"/>
    <s v="theater/plays"/>
    <n v="100.01249999999999"/>
    <n v="1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x v="3367"/>
    <n v="1424280899"/>
    <b v="0"/>
    <n v="77"/>
    <b v="1"/>
    <s v="theater/plays"/>
    <n v="101.05"/>
    <n v="84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x v="3368"/>
    <n v="1407400306"/>
    <b v="0"/>
    <n v="21"/>
    <b v="1"/>
    <s v="theater/plays"/>
    <n v="107.63636363636364"/>
    <n v="42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x v="3369"/>
    <n v="1439122800"/>
    <b v="0"/>
    <n v="38"/>
    <b v="1"/>
    <s v="theater/plays"/>
    <n v="103.64999999999999"/>
    <n v="73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x v="3370"/>
    <n v="1414277578"/>
    <b v="0"/>
    <n v="28"/>
    <b v="1"/>
    <s v="theater/plays"/>
    <n v="104.43333333333334"/>
    <n v="133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x v="3371"/>
    <n v="1423455983"/>
    <b v="0"/>
    <n v="48"/>
    <b v="1"/>
    <s v="theater/plays"/>
    <n v="102.25"/>
    <n v="90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x v="3372"/>
    <n v="1467973256"/>
    <b v="0"/>
    <n v="46"/>
    <b v="1"/>
    <s v="theater/plays"/>
    <n v="100.74285714285713"/>
    <n v="26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x v="3373"/>
    <n v="1464979620"/>
    <b v="0"/>
    <n v="30"/>
    <b v="1"/>
    <s v="theater/plays"/>
    <n v="111.71428571428572"/>
    <n v="205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x v="3374"/>
    <n v="1444874768"/>
    <b v="0"/>
    <n v="64"/>
    <b v="1"/>
    <s v="theater/plays"/>
    <n v="100.01100000000001"/>
    <n v="0.6599999999998544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x v="3375"/>
    <n v="1415652552"/>
    <b v="0"/>
    <n v="15"/>
    <b v="1"/>
    <s v="theater/plays"/>
    <n v="100"/>
    <n v="0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x v="3376"/>
    <n v="1415028506"/>
    <b v="0"/>
    <n v="41"/>
    <b v="1"/>
    <s v="theater/plays"/>
    <n v="105"/>
    <n v="100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x v="3377"/>
    <n v="1415125088"/>
    <b v="0"/>
    <n v="35"/>
    <b v="1"/>
    <s v="theater/plays"/>
    <n v="116.86666666666667"/>
    <n v="506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x v="3378"/>
    <n v="1432033441"/>
    <b v="0"/>
    <n v="45"/>
    <b v="1"/>
    <s v="theater/plays"/>
    <n v="103.8"/>
    <n v="57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x v="3379"/>
    <n v="1462368682"/>
    <b v="0"/>
    <n v="62"/>
    <b v="1"/>
    <s v="theater/plays"/>
    <n v="114.5"/>
    <n v="1450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x v="3380"/>
    <n v="1403721345"/>
    <b v="0"/>
    <n v="22"/>
    <b v="1"/>
    <s v="theater/plays"/>
    <n v="102.4"/>
    <n v="36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x v="3381"/>
    <n v="1404997548"/>
    <b v="0"/>
    <n v="18"/>
    <b v="1"/>
    <s v="theater/plays"/>
    <n v="223"/>
    <n v="615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x v="3382"/>
    <n v="1458245855"/>
    <b v="0"/>
    <n v="12"/>
    <b v="1"/>
    <s v="theater/plays"/>
    <n v="100"/>
    <n v="0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x v="3383"/>
    <n v="1413065230"/>
    <b v="0"/>
    <n v="44"/>
    <b v="1"/>
    <s v="theater/plays"/>
    <n v="105.80000000000001"/>
    <n v="87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x v="3384"/>
    <n v="1403878645"/>
    <b v="0"/>
    <n v="27"/>
    <b v="1"/>
    <s v="theater/plays"/>
    <n v="142.36363636363635"/>
    <n v="233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x v="1"/>
    <x v="3385"/>
    <n v="1431795944"/>
    <b v="0"/>
    <n v="38"/>
    <b v="1"/>
    <s v="theater/plays"/>
    <n v="184"/>
    <n v="420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x v="2806"/>
    <n v="1399286589"/>
    <b v="0"/>
    <n v="28"/>
    <b v="1"/>
    <s v="theater/plays"/>
    <n v="104.33333333333333"/>
    <n v="65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x v="3386"/>
    <n v="1452338929"/>
    <b v="0"/>
    <n v="24"/>
    <b v="1"/>
    <s v="theater/plays"/>
    <n v="112.00000000000001"/>
    <n v="30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x v="3387"/>
    <n v="1414605776"/>
    <b v="0"/>
    <n v="65"/>
    <b v="1"/>
    <s v="theater/plays"/>
    <n v="111.07499999999999"/>
    <n v="443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x v="3388"/>
    <n v="1421964325"/>
    <b v="0"/>
    <n v="46"/>
    <b v="1"/>
    <s v="theater/plays"/>
    <n v="103.75000000000001"/>
    <n v="45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x v="3389"/>
    <n v="1405378414"/>
    <b v="0"/>
    <n v="85"/>
    <b v="1"/>
    <s v="theater/plays"/>
    <n v="100.41"/>
    <n v="41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x v="3390"/>
    <n v="1436376146"/>
    <b v="0"/>
    <n v="66"/>
    <b v="1"/>
    <s v="theater/plays"/>
    <n v="101.86206896551724"/>
    <n v="54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x v="3391"/>
    <n v="1444747843"/>
    <b v="0"/>
    <n v="165"/>
    <b v="1"/>
    <s v="theater/plays"/>
    <n v="109.76666666666665"/>
    <n v="1465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x v="3392"/>
    <n v="1432638324"/>
    <b v="0"/>
    <n v="17"/>
    <b v="1"/>
    <s v="theater/plays"/>
    <n v="100"/>
    <n v="0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x v="3393"/>
    <n v="1432814702"/>
    <b v="0"/>
    <n v="3"/>
    <b v="1"/>
    <s v="theater/plays"/>
    <n v="122"/>
    <n v="110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x v="3394"/>
    <n v="1455063886"/>
    <b v="0"/>
    <n v="17"/>
    <b v="1"/>
    <s v="theater/plays"/>
    <n v="137.57142857142856"/>
    <n v="131.5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x v="0"/>
    <x v="3395"/>
    <n v="1401623376"/>
    <b v="0"/>
    <n v="91"/>
    <b v="1"/>
    <s v="theater/plays"/>
    <n v="100.31000000000002"/>
    <n v="31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x v="3396"/>
    <n v="1402049289"/>
    <b v="0"/>
    <n v="67"/>
    <b v="1"/>
    <s v="theater/plays"/>
    <n v="107.1"/>
    <n v="142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x v="3397"/>
    <n v="1403135304"/>
    <b v="0"/>
    <n v="18"/>
    <b v="1"/>
    <s v="theater/plays"/>
    <n v="211"/>
    <n v="555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x v="3398"/>
    <n v="1466710358"/>
    <b v="0"/>
    <n v="21"/>
    <b v="1"/>
    <s v="theater/plays"/>
    <n v="123.6"/>
    <n v="118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x v="3399"/>
    <n v="1462841990"/>
    <b v="0"/>
    <n v="40"/>
    <b v="1"/>
    <s v="theater/plays"/>
    <n v="108.5"/>
    <n v="25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x v="3400"/>
    <n v="1442536372"/>
    <b v="0"/>
    <n v="78"/>
    <b v="1"/>
    <s v="theater/plays"/>
    <n v="103.56666666666668"/>
    <n v="535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x v="3401"/>
    <n v="1409266862"/>
    <b v="0"/>
    <n v="26"/>
    <b v="1"/>
    <s v="theater/plays"/>
    <n v="100"/>
    <n v="0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x v="3402"/>
    <n v="1424280938"/>
    <b v="0"/>
    <n v="14"/>
    <b v="1"/>
    <s v="theater/plays"/>
    <n v="130"/>
    <n v="150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x v="3403"/>
    <n v="1478030325"/>
    <b v="0"/>
    <n v="44"/>
    <b v="1"/>
    <s v="theater/plays"/>
    <n v="103.49999999999999"/>
    <n v="105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x v="0"/>
    <x v="3404"/>
    <n v="1459999656"/>
    <b v="0"/>
    <n v="9"/>
    <b v="1"/>
    <s v="theater/plays"/>
    <n v="100"/>
    <n v="0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x v="3405"/>
    <n v="1427363645"/>
    <b v="0"/>
    <n v="30"/>
    <b v="1"/>
    <s v="theater/plays"/>
    <n v="119.6"/>
    <n v="784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x v="3406"/>
    <n v="1410558948"/>
    <b v="0"/>
    <n v="45"/>
    <b v="1"/>
    <s v="theater/plays"/>
    <n v="100.00058823529412"/>
    <n v="9.9999999999909051E-3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x v="3407"/>
    <n v="1398283307"/>
    <b v="0"/>
    <n v="56"/>
    <b v="1"/>
    <s v="theater/plays"/>
    <n v="100.875"/>
    <n v="35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x v="3408"/>
    <n v="1458416585"/>
    <b v="0"/>
    <n v="46"/>
    <b v="1"/>
    <s v="theater/plays"/>
    <n v="106.54545454545455"/>
    <n v="180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x v="3409"/>
    <n v="1454638202"/>
    <b v="0"/>
    <n v="34"/>
    <b v="1"/>
    <s v="theater/plays"/>
    <n v="138"/>
    <n v="266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x v="3410"/>
    <n v="1422903563"/>
    <b v="0"/>
    <n v="98"/>
    <b v="1"/>
    <s v="theater/plays"/>
    <n v="101.15"/>
    <n v="115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x v="2232"/>
    <n v="1447594176"/>
    <b v="0"/>
    <n v="46"/>
    <b v="1"/>
    <s v="theater/plays"/>
    <n v="109.1"/>
    <n v="273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x v="3411"/>
    <n v="1427320341"/>
    <b v="0"/>
    <n v="10"/>
    <b v="1"/>
    <s v="theater/plays"/>
    <n v="140"/>
    <n v="100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x v="3412"/>
    <n v="1421252084"/>
    <b v="0"/>
    <n v="76"/>
    <b v="1"/>
    <s v="theater/plays"/>
    <n v="103.58333333333334"/>
    <n v="21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x v="3413"/>
    <n v="1409669336"/>
    <b v="0"/>
    <n v="104"/>
    <b v="1"/>
    <s v="theater/plays"/>
    <n v="102.97033333333331"/>
    <n v="891.09999999999854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x v="3414"/>
    <n v="1409620903"/>
    <b v="0"/>
    <n v="87"/>
    <b v="1"/>
    <s v="theater/plays"/>
    <n v="108.13333333333333"/>
    <n v="305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x v="3415"/>
    <n v="1401722952"/>
    <b v="0"/>
    <n v="29"/>
    <b v="1"/>
    <s v="theater/plays"/>
    <n v="100"/>
    <n v="0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x v="3416"/>
    <n v="1422983847"/>
    <b v="0"/>
    <n v="51"/>
    <b v="1"/>
    <s v="theater/plays"/>
    <n v="102.75000000000001"/>
    <n v="55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x v="3417"/>
    <n v="1476837061"/>
    <b v="0"/>
    <n v="12"/>
    <b v="1"/>
    <s v="theater/plays"/>
    <n v="130"/>
    <n v="4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x v="3418"/>
    <n v="1404168101"/>
    <b v="0"/>
    <n v="72"/>
    <b v="1"/>
    <s v="theater/plays"/>
    <n v="108.54949999999999"/>
    <n v="170.98999999999978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x v="3419"/>
    <n v="1405791153"/>
    <b v="0"/>
    <n v="21"/>
    <b v="1"/>
    <s v="theater/plays"/>
    <n v="100"/>
    <n v="0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x v="3420"/>
    <n v="1452520614"/>
    <b v="0"/>
    <n v="42"/>
    <b v="1"/>
    <s v="theater/plays"/>
    <n v="109.65"/>
    <n v="193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x v="0"/>
    <x v="3421"/>
    <n v="1400290255"/>
    <b v="0"/>
    <n v="71"/>
    <b v="1"/>
    <s v="theater/plays"/>
    <n v="100.26315789473684"/>
    <n v="25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x v="3422"/>
    <n v="1402391269"/>
    <b v="0"/>
    <n v="168"/>
    <b v="1"/>
    <s v="theater/plays"/>
    <n v="105.55000000000001"/>
    <n v="555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x v="3423"/>
    <n v="1469112493"/>
    <b v="0"/>
    <n v="19"/>
    <b v="1"/>
    <s v="theater/plays"/>
    <n v="112.00000000000001"/>
    <n v="120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x v="3424"/>
    <n v="1406811593"/>
    <b v="0"/>
    <n v="37"/>
    <b v="1"/>
    <s v="theater/plays"/>
    <n v="105.89999999999999"/>
    <n v="295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x v="3425"/>
    <n v="1437411820"/>
    <b v="0"/>
    <n v="36"/>
    <b v="1"/>
    <s v="theater/plays"/>
    <n v="101"/>
    <n v="30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x v="3426"/>
    <n v="1428358567"/>
    <b v="0"/>
    <n v="14"/>
    <b v="1"/>
    <s v="theater/plays"/>
    <n v="104.2"/>
    <n v="105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x v="3427"/>
    <n v="1452030730"/>
    <b v="0"/>
    <n v="18"/>
    <b v="1"/>
    <s v="theater/plays"/>
    <n v="134.67833333333334"/>
    <n v="416.140000000000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x v="3428"/>
    <n v="1403146628"/>
    <b v="0"/>
    <n v="82"/>
    <b v="1"/>
    <s v="theater/plays"/>
    <n v="105.2184"/>
    <n v="260.92000000000007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x v="3429"/>
    <n v="1445077121"/>
    <b v="0"/>
    <n v="43"/>
    <b v="1"/>
    <s v="theater/plays"/>
    <n v="102.60000000000001"/>
    <n v="65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x v="3430"/>
    <n v="1430424672"/>
    <b v="0"/>
    <n v="8"/>
    <b v="1"/>
    <s v="theater/plays"/>
    <n v="100"/>
    <n v="0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x v="3431"/>
    <n v="1407674146"/>
    <b v="0"/>
    <n v="45"/>
    <b v="1"/>
    <s v="theater/plays"/>
    <n v="185.5"/>
    <n v="855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x v="3432"/>
    <n v="1464677986"/>
    <b v="0"/>
    <n v="20"/>
    <b v="1"/>
    <s v="theater/plays"/>
    <n v="289"/>
    <n v="567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x v="3433"/>
    <n v="1443185036"/>
    <b v="0"/>
    <n v="31"/>
    <b v="1"/>
    <s v="theater/plays"/>
    <n v="100"/>
    <n v="0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x v="3434"/>
    <n v="1421092725"/>
    <b v="0"/>
    <n v="25"/>
    <b v="1"/>
    <s v="theater/plays"/>
    <n v="108.2"/>
    <n v="82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x v="0"/>
    <x v="3435"/>
    <n v="1454448012"/>
    <b v="0"/>
    <n v="14"/>
    <b v="1"/>
    <s v="theater/plays"/>
    <n v="107.80000000000001"/>
    <n v="78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x v="3436"/>
    <n v="1416192689"/>
    <b v="0"/>
    <n v="45"/>
    <b v="1"/>
    <s v="theater/plays"/>
    <n v="109.76190476190477"/>
    <n v="205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x v="3437"/>
    <n v="1465607738"/>
    <b v="0"/>
    <n v="20"/>
    <b v="1"/>
    <s v="theater/plays"/>
    <n v="170.625"/>
    <n v="56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x v="3438"/>
    <n v="1422809671"/>
    <b v="0"/>
    <n v="39"/>
    <b v="1"/>
    <s v="theater/plays"/>
    <n v="152"/>
    <n v="260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x v="3439"/>
    <n v="1427304127"/>
    <b v="0"/>
    <n v="16"/>
    <b v="1"/>
    <s v="theater/plays"/>
    <n v="101.23076923076924"/>
    <n v="8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x v="3440"/>
    <n v="1404141626"/>
    <b v="0"/>
    <n v="37"/>
    <b v="1"/>
    <s v="theater/plays"/>
    <n v="153.19999999999999"/>
    <n v="532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x v="3441"/>
    <n v="1465946956"/>
    <b v="0"/>
    <n v="14"/>
    <b v="1"/>
    <s v="theater/plays"/>
    <n v="128.33333333333334"/>
    <n v="8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x v="3442"/>
    <n v="1404233159"/>
    <b v="0"/>
    <n v="21"/>
    <b v="1"/>
    <s v="theater/plays"/>
    <n v="100.71428571428571"/>
    <n v="5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x v="3443"/>
    <n v="1473789627"/>
    <b v="0"/>
    <n v="69"/>
    <b v="1"/>
    <s v="theater/plays"/>
    <n v="100.64999999999999"/>
    <n v="65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x v="3444"/>
    <n v="1404190567"/>
    <b v="0"/>
    <n v="16"/>
    <b v="1"/>
    <s v="theater/plays"/>
    <n v="191.3"/>
    <n v="2739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x v="0"/>
    <x v="3445"/>
    <n v="1421081857"/>
    <b v="0"/>
    <n v="55"/>
    <b v="1"/>
    <s v="theater/plays"/>
    <n v="140.19999999999999"/>
    <n v="80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x v="3446"/>
    <n v="1420606303"/>
    <b v="0"/>
    <n v="27"/>
    <b v="1"/>
    <s v="theater/plays"/>
    <n v="124.33537832310839"/>
    <n v="2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x v="3447"/>
    <n v="1461151860"/>
    <b v="0"/>
    <n v="36"/>
    <b v="1"/>
    <s v="theater/plays"/>
    <n v="126.2"/>
    <n v="131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x v="1"/>
    <x v="3448"/>
    <n v="1406896752"/>
    <b v="0"/>
    <n v="19"/>
    <b v="1"/>
    <s v="theater/plays"/>
    <n v="190"/>
    <n v="4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x v="3449"/>
    <n v="1475248279"/>
    <b v="0"/>
    <n v="12"/>
    <b v="1"/>
    <s v="theater/plays"/>
    <n v="139"/>
    <n v="195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x v="3450"/>
    <n v="1435181628"/>
    <b v="0"/>
    <n v="17"/>
    <b v="1"/>
    <s v="theater/plays"/>
    <n v="202"/>
    <n v="255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x v="3451"/>
    <n v="1472594585"/>
    <b v="0"/>
    <n v="114"/>
    <b v="1"/>
    <s v="theater/plays"/>
    <n v="103.38000000000001"/>
    <n v="338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x v="3452"/>
    <n v="1469329637"/>
    <b v="0"/>
    <n v="93"/>
    <b v="1"/>
    <s v="theater/plays"/>
    <n v="102.3236"/>
    <n v="116.18000000000029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x v="3453"/>
    <n v="1436972472"/>
    <b v="0"/>
    <n v="36"/>
    <b v="1"/>
    <s v="theater/plays"/>
    <n v="103"/>
    <n v="60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x v="3454"/>
    <n v="1455928050"/>
    <b v="0"/>
    <n v="61"/>
    <b v="1"/>
    <s v="theater/plays"/>
    <n v="127.14285714285714"/>
    <n v="950"/>
    <x v="1"/>
    <s v="plays"/>
    <x v="3454"/>
    <d v="2016-02-19T19:27:30"/>
  </r>
  <r>
    <n v="3467"/>
    <s v="Venus in Fur, Los Angeles."/>
    <s v="Venus in Fur, By David Ives."/>
    <n v="3000"/>
    <n v="3030"/>
    <x v="0"/>
    <s v="US"/>
    <x v="0"/>
    <x v="3455"/>
    <n v="1424275632"/>
    <b v="0"/>
    <n v="47"/>
    <b v="1"/>
    <s v="theater/plays"/>
    <n v="101"/>
    <n v="30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x v="3456"/>
    <n v="1471976529"/>
    <b v="0"/>
    <n v="17"/>
    <b v="1"/>
    <s v="theater/plays"/>
    <n v="121.78"/>
    <n v="2178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x v="3457"/>
    <n v="1459265045"/>
    <b v="0"/>
    <n v="63"/>
    <b v="1"/>
    <s v="theater/plays"/>
    <n v="113.39285714285714"/>
    <n v="375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x v="0"/>
    <x v="3458"/>
    <n v="1465345902"/>
    <b v="0"/>
    <n v="9"/>
    <b v="1"/>
    <s v="theater/plays"/>
    <n v="150"/>
    <n v="125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x v="3459"/>
    <n v="1405971690"/>
    <b v="0"/>
    <n v="30"/>
    <b v="1"/>
    <s v="theater/plays"/>
    <n v="214.6"/>
    <n v="573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x v="3460"/>
    <n v="1413432331"/>
    <b v="0"/>
    <n v="23"/>
    <b v="1"/>
    <s v="theater/plays"/>
    <n v="102.05"/>
    <n v="41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x v="3461"/>
    <n v="1425067296"/>
    <b v="0"/>
    <n v="33"/>
    <b v="1"/>
    <s v="theater/plays"/>
    <n v="100"/>
    <n v="0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x v="3462"/>
    <n v="1466424131"/>
    <b v="0"/>
    <n v="39"/>
    <b v="1"/>
    <s v="theater/plays"/>
    <n v="101"/>
    <n v="20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x v="3463"/>
    <n v="1412629704"/>
    <b v="0"/>
    <n v="17"/>
    <b v="1"/>
    <s v="theater/plays"/>
    <n v="113.33333333333333"/>
    <n v="4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x v="3464"/>
    <n v="1412836990"/>
    <b v="0"/>
    <n v="6"/>
    <b v="1"/>
    <s v="theater/plays"/>
    <n v="104"/>
    <n v="1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x v="3465"/>
    <n v="1430761243"/>
    <b v="0"/>
    <n v="39"/>
    <b v="1"/>
    <s v="theater/plays"/>
    <n v="115.33333333333333"/>
    <n v="276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x v="3466"/>
    <n v="1424296822"/>
    <b v="0"/>
    <n v="57"/>
    <b v="1"/>
    <s v="theater/plays"/>
    <n v="112.85000000000001"/>
    <n v="257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x v="1"/>
    <x v="3467"/>
    <n v="1400790680"/>
    <b v="0"/>
    <n v="56"/>
    <b v="1"/>
    <s v="theater/plays"/>
    <n v="127.86666666666666"/>
    <n v="418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x v="3468"/>
    <n v="1434440227"/>
    <b v="0"/>
    <n v="13"/>
    <b v="1"/>
    <s v="theater/plays"/>
    <n v="142.66666666666669"/>
    <n v="640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x v="3469"/>
    <n v="1418709388"/>
    <b v="0"/>
    <n v="95"/>
    <b v="1"/>
    <s v="theater/plays"/>
    <n v="118.8"/>
    <n v="1880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x v="3470"/>
    <n v="1402079466"/>
    <b v="0"/>
    <n v="80"/>
    <b v="1"/>
    <s v="theater/plays"/>
    <n v="138.33333333333334"/>
    <n v="1150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x v="3471"/>
    <n v="1401811381"/>
    <b v="0"/>
    <n v="133"/>
    <b v="1"/>
    <s v="theater/plays"/>
    <n v="159.9402985074627"/>
    <n v="2008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x v="3472"/>
    <n v="1463422499"/>
    <b v="0"/>
    <n v="44"/>
    <b v="1"/>
    <s v="theater/plays"/>
    <n v="114.24000000000001"/>
    <n v="356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x v="3473"/>
    <n v="1451839080"/>
    <b v="0"/>
    <n v="30"/>
    <b v="1"/>
    <s v="theater/plays"/>
    <n v="100.60606060606061"/>
    <n v="10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x v="3474"/>
    <n v="1430600401"/>
    <b v="0"/>
    <n v="56"/>
    <b v="1"/>
    <s v="theater/plays"/>
    <n v="155.20000000000002"/>
    <n v="1656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x v="3475"/>
    <n v="1432593252"/>
    <b v="0"/>
    <n v="66"/>
    <b v="1"/>
    <s v="theater/plays"/>
    <n v="127.75000000000001"/>
    <n v="555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x v="3476"/>
    <n v="1427221560"/>
    <b v="0"/>
    <n v="29"/>
    <b v="1"/>
    <s v="theater/plays"/>
    <n v="121.2"/>
    <n v="636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x v="3477"/>
    <n v="1398352531"/>
    <b v="0"/>
    <n v="72"/>
    <b v="1"/>
    <s v="theater/plays"/>
    <n v="112.7"/>
    <n v="635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x v="3478"/>
    <n v="1457982924"/>
    <b v="0"/>
    <n v="27"/>
    <b v="1"/>
    <s v="theater/plays"/>
    <n v="127.49999999999999"/>
    <n v="275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x v="3479"/>
    <n v="1430114384"/>
    <b v="0"/>
    <n v="10"/>
    <b v="1"/>
    <s v="theater/plays"/>
    <n v="158.20000000000002"/>
    <n v="291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x v="3480"/>
    <n v="1442794397"/>
    <b v="0"/>
    <n v="35"/>
    <b v="1"/>
    <s v="theater/plays"/>
    <n v="105.26894736842105"/>
    <n v="200.2199999999998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x v="3481"/>
    <n v="1406580436"/>
    <b v="0"/>
    <n v="29"/>
    <b v="1"/>
    <s v="theater/plays"/>
    <n v="100"/>
    <n v="0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x v="3482"/>
    <n v="1479186575"/>
    <b v="0"/>
    <n v="13"/>
    <b v="1"/>
    <s v="theater/plays"/>
    <n v="100"/>
    <n v="0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x v="3483"/>
    <n v="1412360309"/>
    <b v="0"/>
    <n v="72"/>
    <b v="1"/>
    <s v="theater/plays"/>
    <n v="106.86"/>
    <n v="343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x v="3484"/>
    <n v="1470169166"/>
    <b v="0"/>
    <n v="78"/>
    <b v="1"/>
    <s v="theater/plays"/>
    <n v="124.4"/>
    <n v="732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x v="3485"/>
    <n v="1463852904"/>
    <b v="0"/>
    <n v="49"/>
    <b v="1"/>
    <s v="theater/plays"/>
    <n v="108.70406189555126"/>
    <n v="135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x v="3486"/>
    <n v="1459309704"/>
    <b v="0"/>
    <n v="42"/>
    <b v="1"/>
    <s v="theater/plays"/>
    <n v="102.42424242424242"/>
    <n v="40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x v="3487"/>
    <n v="1431046325"/>
    <b v="0"/>
    <n v="35"/>
    <b v="1"/>
    <s v="theater/plays"/>
    <n v="105.5"/>
    <n v="110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x v="3488"/>
    <n v="1455919438"/>
    <b v="0"/>
    <n v="42"/>
    <b v="1"/>
    <s v="theater/plays"/>
    <n v="106.3"/>
    <n v="63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x v="3489"/>
    <n v="1439835595"/>
    <b v="0"/>
    <n v="42"/>
    <b v="1"/>
    <s v="theater/plays"/>
    <n v="100.66666666666666"/>
    <n v="10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x v="3490"/>
    <n v="1456862924"/>
    <b v="0"/>
    <n v="31"/>
    <b v="1"/>
    <s v="theater/plays"/>
    <n v="105.4"/>
    <n v="21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x v="1"/>
    <x v="3491"/>
    <n v="1466767728"/>
    <b v="0"/>
    <n v="38"/>
    <b v="1"/>
    <s v="theater/plays"/>
    <n v="107.55999999999999"/>
    <n v="189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x v="3492"/>
    <n v="1445363891"/>
    <b v="0"/>
    <n v="8"/>
    <b v="1"/>
    <s v="theater/plays"/>
    <n v="100"/>
    <n v="0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x v="3493"/>
    <n v="1398983245"/>
    <b v="0"/>
    <n v="39"/>
    <b v="1"/>
    <s v="theater/plays"/>
    <n v="103.76"/>
    <n v="94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x v="3494"/>
    <n v="1404927440"/>
    <b v="0"/>
    <n v="29"/>
    <b v="1"/>
    <s v="theater/plays"/>
    <n v="101.49999999999999"/>
    <n v="4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x v="3495"/>
    <n v="1462140537"/>
    <b v="0"/>
    <n v="72"/>
    <b v="1"/>
    <s v="theater/plays"/>
    <n v="104.4"/>
    <n v="440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x v="3496"/>
    <n v="1460914253"/>
    <b v="0"/>
    <n v="15"/>
    <b v="1"/>
    <s v="theater/plays"/>
    <n v="180"/>
    <n v="80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x v="3497"/>
    <n v="1415392666"/>
    <b v="0"/>
    <n v="33"/>
    <b v="1"/>
    <s v="theater/plays"/>
    <n v="106.33333333333333"/>
    <n v="190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x v="3498"/>
    <n v="1402584846"/>
    <b v="0"/>
    <n v="15"/>
    <b v="1"/>
    <s v="theater/plays"/>
    <n v="100.55555555555556"/>
    <n v="5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x v="1"/>
    <x v="3499"/>
    <n v="1413406695"/>
    <b v="0"/>
    <n v="19"/>
    <b v="1"/>
    <s v="theater/plays"/>
    <n v="101.2"/>
    <n v="18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x v="3500"/>
    <n v="1424609592"/>
    <b v="0"/>
    <n v="17"/>
    <b v="1"/>
    <s v="theater/plays"/>
    <n v="100"/>
    <n v="0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x v="3501"/>
    <n v="1400725112"/>
    <b v="0"/>
    <n v="44"/>
    <b v="1"/>
    <s v="theater/plays"/>
    <n v="118.39285714285714"/>
    <n v="515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x v="3502"/>
    <n v="1421439552"/>
    <b v="0"/>
    <n v="10"/>
    <b v="1"/>
    <s v="theater/plays"/>
    <n v="110.00000000000001"/>
    <n v="50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x v="3503"/>
    <n v="1430505171"/>
    <b v="0"/>
    <n v="46"/>
    <b v="1"/>
    <s v="theater/plays"/>
    <n v="102.66666666666666"/>
    <n v="80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x v="3504"/>
    <n v="1407197670"/>
    <b v="0"/>
    <n v="11"/>
    <b v="1"/>
    <s v="theater/plays"/>
    <n v="100"/>
    <n v="0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x v="3505"/>
    <n v="1401910634"/>
    <b v="0"/>
    <n v="13"/>
    <b v="1"/>
    <s v="theater/plays"/>
    <n v="100"/>
    <n v="0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x v="3506"/>
    <n v="1410461299"/>
    <b v="0"/>
    <n v="33"/>
    <b v="1"/>
    <s v="theater/plays"/>
    <n v="110.04599999999999"/>
    <n v="150.69000000000005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x v="1"/>
    <x v="3507"/>
    <n v="1422886950"/>
    <b v="0"/>
    <n v="28"/>
    <b v="1"/>
    <s v="theater/plays"/>
    <n v="101.35000000000001"/>
    <n v="27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x v="1"/>
    <x v="3508"/>
    <n v="1439322412"/>
    <b v="0"/>
    <n v="21"/>
    <b v="1"/>
    <s v="theater/plays"/>
    <n v="100.75"/>
    <n v="15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x v="3509"/>
    <n v="1409388020"/>
    <b v="0"/>
    <n v="13"/>
    <b v="1"/>
    <s v="theater/plays"/>
    <n v="169.42857142857144"/>
    <n v="24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x v="3510"/>
    <n v="1439924246"/>
    <b v="0"/>
    <n v="34"/>
    <b v="1"/>
    <s v="theater/plays"/>
    <n v="100"/>
    <n v="0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x v="3511"/>
    <n v="1469871148"/>
    <b v="0"/>
    <n v="80"/>
    <b v="1"/>
    <s v="theater/plays"/>
    <n v="113.65"/>
    <n v="546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x v="3512"/>
    <n v="1409336373"/>
    <b v="0"/>
    <n v="74"/>
    <b v="1"/>
    <s v="theater/plays"/>
    <n v="101.56"/>
    <n v="15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x v="3453"/>
    <n v="1438188106"/>
    <b v="0"/>
    <n v="7"/>
    <b v="1"/>
    <s v="theater/plays"/>
    <n v="106"/>
    <n v="30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x v="3513"/>
    <n v="1459411371"/>
    <b v="0"/>
    <n v="34"/>
    <b v="1"/>
    <s v="theater/plays"/>
    <n v="102"/>
    <n v="66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x v="3514"/>
    <n v="1434069205"/>
    <b v="0"/>
    <n v="86"/>
    <b v="1"/>
    <s v="theater/plays"/>
    <n v="116.91666666666667"/>
    <n v="1015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x v="3515"/>
    <n v="1483012918"/>
    <b v="0"/>
    <n v="37"/>
    <b v="1"/>
    <s v="theater/plays"/>
    <n v="101.15151515151514"/>
    <n v="19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x v="3516"/>
    <n v="1434997018"/>
    <b v="0"/>
    <n v="18"/>
    <b v="1"/>
    <s v="theater/plays"/>
    <n v="132"/>
    <n v="160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x v="3517"/>
    <n v="1457881057"/>
    <b v="0"/>
    <n v="22"/>
    <b v="1"/>
    <s v="theater/plays"/>
    <n v="100"/>
    <n v="0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x v="0"/>
    <x v="3518"/>
    <n v="1464709334"/>
    <b v="0"/>
    <n v="26"/>
    <b v="1"/>
    <s v="theater/plays"/>
    <n v="128"/>
    <n v="280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x v="3519"/>
    <n v="1409667827"/>
    <b v="0"/>
    <n v="27"/>
    <b v="1"/>
    <s v="theater/plays"/>
    <n v="118.95833333333334"/>
    <n v="182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x v="3520"/>
    <n v="1444673767"/>
    <b v="0"/>
    <n v="8"/>
    <b v="1"/>
    <s v="theater/plays"/>
    <n v="126.2"/>
    <n v="131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x v="0"/>
    <x v="3521"/>
    <n v="1440687623"/>
    <b v="0"/>
    <n v="204"/>
    <b v="1"/>
    <s v="theater/plays"/>
    <n v="156.20000000000002"/>
    <n v="2810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x v="1804"/>
    <n v="1441120910"/>
    <b v="0"/>
    <n v="46"/>
    <b v="1"/>
    <s v="theater/plays"/>
    <n v="103.15"/>
    <n v="6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x v="3522"/>
    <n v="1448040425"/>
    <b v="0"/>
    <n v="17"/>
    <b v="1"/>
    <s v="theater/plays"/>
    <n v="153.33333333333334"/>
    <n v="80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x v="3523"/>
    <n v="1413016216"/>
    <b v="0"/>
    <n v="28"/>
    <b v="1"/>
    <s v="theater/plays"/>
    <n v="180.44444444444446"/>
    <n v="543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x v="3524"/>
    <n v="1469009140"/>
    <b v="0"/>
    <n v="83"/>
    <b v="1"/>
    <s v="theater/plays"/>
    <n v="128.44999999999999"/>
    <n v="569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x v="3525"/>
    <n v="1471543722"/>
    <b v="0"/>
    <n v="13"/>
    <b v="1"/>
    <s v="theater/plays"/>
    <n v="119.66666666666667"/>
    <n v="118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x v="3526"/>
    <n v="1464307491"/>
    <b v="0"/>
    <n v="8"/>
    <b v="1"/>
    <s v="theater/plays"/>
    <n v="123"/>
    <n v="69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x v="3527"/>
    <n v="1438882275"/>
    <b v="0"/>
    <n v="32"/>
    <b v="1"/>
    <s v="theater/plays"/>
    <n v="105"/>
    <n v="60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x v="3528"/>
    <n v="1404915822"/>
    <b v="0"/>
    <n v="85"/>
    <b v="1"/>
    <s v="theater/plays"/>
    <n v="102.23636363636363"/>
    <n v="123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x v="3529"/>
    <n v="1432663659"/>
    <b v="0"/>
    <n v="29"/>
    <b v="1"/>
    <s v="theater/plays"/>
    <n v="104.66666666666666"/>
    <n v="70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x v="0"/>
    <x v="3530"/>
    <n v="1423166257"/>
    <b v="0"/>
    <n v="24"/>
    <b v="1"/>
    <s v="theater/plays"/>
    <n v="100"/>
    <n v="0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x v="3531"/>
    <n v="1426188159"/>
    <b v="0"/>
    <n v="8"/>
    <b v="1"/>
    <s v="theater/plays"/>
    <n v="100.4"/>
    <n v="1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x v="3532"/>
    <n v="1426002684"/>
    <b v="0"/>
    <n v="19"/>
    <b v="1"/>
    <s v="theater/plays"/>
    <n v="102.27272727272727"/>
    <n v="25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x v="3533"/>
    <n v="1461117201"/>
    <b v="0"/>
    <n v="336"/>
    <b v="1"/>
    <s v="theater/plays"/>
    <n v="114.40928571428573"/>
    <n v="5043.25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x v="3534"/>
    <n v="1455230214"/>
    <b v="0"/>
    <n v="13"/>
    <b v="1"/>
    <s v="theater/plays"/>
    <n v="101.9047619047619"/>
    <n v="40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x v="3535"/>
    <n v="1438939673"/>
    <b v="0"/>
    <n v="42"/>
    <b v="1"/>
    <s v="theater/plays"/>
    <n v="102"/>
    <n v="20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x v="3536"/>
    <n v="1459632398"/>
    <b v="0"/>
    <n v="64"/>
    <b v="1"/>
    <s v="theater/plays"/>
    <n v="104.80000000000001"/>
    <n v="120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x v="3537"/>
    <n v="1398342170"/>
    <b v="0"/>
    <n v="25"/>
    <b v="1"/>
    <s v="theater/plays"/>
    <n v="101.83333333333333"/>
    <n v="27.5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x v="3538"/>
    <n v="1401372324"/>
    <b v="0"/>
    <n v="20"/>
    <b v="1"/>
    <s v="theater/plays"/>
    <n v="100"/>
    <n v="0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x v="3539"/>
    <n v="1436575280"/>
    <b v="0"/>
    <n v="104"/>
    <b v="1"/>
    <s v="theater/plays"/>
    <n v="106.27272727272728"/>
    <n v="345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x v="3540"/>
    <n v="1421025159"/>
    <b v="0"/>
    <n v="53"/>
    <b v="1"/>
    <s v="theater/plays"/>
    <n v="113.42219999999999"/>
    <n v="671.10999999999967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x v="3541"/>
    <n v="1476786994"/>
    <b v="0"/>
    <n v="14"/>
    <b v="1"/>
    <s v="theater/plays"/>
    <n v="100"/>
    <n v="0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x v="3542"/>
    <n v="1403105724"/>
    <b v="0"/>
    <n v="20"/>
    <b v="1"/>
    <s v="theater/plays"/>
    <n v="100.45454545454547"/>
    <n v="10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x v="3543"/>
    <n v="1396334311"/>
    <b v="0"/>
    <n v="558"/>
    <b v="1"/>
    <s v="theater/plays"/>
    <n v="100.03599999999999"/>
    <n v="36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x v="3544"/>
    <n v="1431718575"/>
    <b v="0"/>
    <n v="22"/>
    <b v="1"/>
    <s v="theater/plays"/>
    <n v="144"/>
    <n v="154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x v="3545"/>
    <n v="1436408308"/>
    <b v="0"/>
    <n v="24"/>
    <b v="1"/>
    <s v="theater/plays"/>
    <n v="103.49999999999999"/>
    <n v="3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x v="3546"/>
    <n v="1429651266"/>
    <b v="0"/>
    <n v="74"/>
    <b v="1"/>
    <s v="theater/plays"/>
    <n v="108.43750000000001"/>
    <n v="270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x v="3547"/>
    <n v="1437236378"/>
    <b v="0"/>
    <n v="54"/>
    <b v="1"/>
    <s v="theater/plays"/>
    <n v="102.4"/>
    <n v="60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x v="3548"/>
    <n v="1457115427"/>
    <b v="0"/>
    <n v="31"/>
    <b v="1"/>
    <s v="theater/plays"/>
    <n v="148.88888888888889"/>
    <n v="154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x v="3549"/>
    <n v="1467648456"/>
    <b v="0"/>
    <n v="25"/>
    <b v="1"/>
    <s v="theater/plays"/>
    <n v="105.49000000000002"/>
    <n v="27.450000000000045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x v="1"/>
    <x v="3550"/>
    <n v="1440082649"/>
    <b v="0"/>
    <n v="17"/>
    <b v="1"/>
    <s v="theater/plays"/>
    <n v="100.49999999999999"/>
    <n v="5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x v="3551"/>
    <n v="1417456208"/>
    <b v="0"/>
    <n v="12"/>
    <b v="1"/>
    <s v="theater/plays"/>
    <n v="130.55555555555557"/>
    <n v="275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x v="3552"/>
    <n v="1419423083"/>
    <b v="0"/>
    <n v="38"/>
    <b v="1"/>
    <s v="theater/plays"/>
    <n v="104.75000000000001"/>
    <n v="95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x v="3553"/>
    <n v="1431372444"/>
    <b v="0"/>
    <n v="41"/>
    <b v="1"/>
    <s v="theater/plays"/>
    <n v="108.80000000000001"/>
    <n v="88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x v="3554"/>
    <n v="1408383994"/>
    <b v="0"/>
    <n v="19"/>
    <b v="1"/>
    <s v="theater/plays"/>
    <n v="111.00000000000001"/>
    <n v="110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x v="3555"/>
    <n v="1418142696"/>
    <b v="0"/>
    <n v="41"/>
    <b v="1"/>
    <s v="theater/plays"/>
    <n v="100.47999999999999"/>
    <n v="24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x v="3556"/>
    <n v="1417593483"/>
    <b v="0"/>
    <n v="26"/>
    <b v="1"/>
    <s v="theater/plays"/>
    <n v="114.35"/>
    <n v="28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x v="3557"/>
    <n v="1412109413"/>
    <b v="0"/>
    <n v="25"/>
    <b v="1"/>
    <s v="theater/plays"/>
    <n v="122.06666666666666"/>
    <n v="331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x v="1"/>
    <x v="3558"/>
    <n v="1432302082"/>
    <b v="0"/>
    <n v="9"/>
    <b v="1"/>
    <s v="theater/plays"/>
    <n v="100"/>
    <n v="0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x v="1"/>
    <x v="3559"/>
    <n v="1412845246"/>
    <b v="0"/>
    <n v="78"/>
    <b v="1"/>
    <s v="theater/plays"/>
    <n v="102.8"/>
    <n v="8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x v="3560"/>
    <n v="1413326248"/>
    <b v="0"/>
    <n v="45"/>
    <b v="1"/>
    <s v="theater/plays"/>
    <n v="106.12068965517241"/>
    <n v="355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x v="3561"/>
    <n v="1468176527"/>
    <b v="0"/>
    <n v="102"/>
    <b v="1"/>
    <s v="theater/plays"/>
    <n v="101.33000000000001"/>
    <n v="133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x v="3562"/>
    <n v="1475759454"/>
    <b v="0"/>
    <n v="5"/>
    <b v="1"/>
    <s v="theater/plays"/>
    <n v="100"/>
    <n v="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x v="3563"/>
    <n v="1427741583"/>
    <b v="0"/>
    <n v="27"/>
    <b v="1"/>
    <s v="theater/plays"/>
    <n v="130"/>
    <n v="180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x v="1"/>
    <x v="3564"/>
    <n v="1459445777"/>
    <b v="0"/>
    <n v="37"/>
    <b v="1"/>
    <s v="theater/plays"/>
    <n v="100.01333333333334"/>
    <n v="0.20000000000004547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x v="3565"/>
    <n v="1456856256"/>
    <b v="0"/>
    <n v="14"/>
    <b v="1"/>
    <s v="theater/plays"/>
    <n v="100"/>
    <n v="0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x v="3566"/>
    <n v="1421900022"/>
    <b v="0"/>
    <n v="27"/>
    <b v="1"/>
    <s v="theater/plays"/>
    <n v="113.88888888888889"/>
    <n v="125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x v="3567"/>
    <n v="1405509510"/>
    <b v="0"/>
    <n v="45"/>
    <b v="1"/>
    <s v="theater/plays"/>
    <n v="100"/>
    <n v="0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x v="0"/>
    <x v="3568"/>
    <n v="1458613082"/>
    <b v="0"/>
    <n v="49"/>
    <b v="1"/>
    <s v="theater/plays"/>
    <n v="287"/>
    <n v="1870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x v="3569"/>
    <n v="1455790405"/>
    <b v="0"/>
    <n v="24"/>
    <b v="1"/>
    <s v="theater/plays"/>
    <n v="108.5"/>
    <n v="25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x v="3570"/>
    <n v="1434180944"/>
    <b v="0"/>
    <n v="112"/>
    <b v="1"/>
    <s v="theater/plays"/>
    <n v="115.5"/>
    <n v="46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x v="3571"/>
    <n v="1416589890"/>
    <b v="0"/>
    <n v="23"/>
    <b v="1"/>
    <s v="theater/plays"/>
    <n v="119.11764705882352"/>
    <n v="650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x v="0"/>
    <x v="3572"/>
    <n v="1469465070"/>
    <b v="0"/>
    <n v="54"/>
    <b v="1"/>
    <s v="theater/plays"/>
    <n v="109.42666666666668"/>
    <n v="707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x v="3573"/>
    <n v="1463144254"/>
    <b v="0"/>
    <n v="28"/>
    <b v="1"/>
    <s v="theater/plays"/>
    <n v="126.6"/>
    <n v="133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x v="3574"/>
    <n v="1428436410"/>
    <b v="0"/>
    <n v="11"/>
    <b v="1"/>
    <s v="theater/plays"/>
    <n v="100.49999999999999"/>
    <n v="1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x v="3575"/>
    <n v="1430494347"/>
    <b v="0"/>
    <n v="62"/>
    <b v="1"/>
    <s v="theater/plays"/>
    <n v="127.49999999999999"/>
    <n v="1100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x v="3576"/>
    <n v="1411200034"/>
    <b v="0"/>
    <n v="73"/>
    <b v="1"/>
    <s v="theater/plays"/>
    <n v="100.05999999999999"/>
    <n v="3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x v="3577"/>
    <n v="1419979544"/>
    <b v="0"/>
    <n v="18"/>
    <b v="1"/>
    <s v="theater/plays"/>
    <n v="175"/>
    <n v="525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x v="3578"/>
    <n v="1418673307"/>
    <b v="0"/>
    <n v="35"/>
    <b v="1"/>
    <s v="theater/plays"/>
    <n v="127.25"/>
    <n v="545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x v="3579"/>
    <n v="1417469639"/>
    <b v="0"/>
    <n v="43"/>
    <b v="1"/>
    <s v="theater/plays"/>
    <n v="110.63333333333334"/>
    <n v="319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x v="3580"/>
    <n v="1470792982"/>
    <b v="0"/>
    <n v="36"/>
    <b v="1"/>
    <s v="theater/plays"/>
    <n v="125.93749999999999"/>
    <n v="415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x v="0"/>
    <x v="3581"/>
    <n v="1423959123"/>
    <b v="0"/>
    <n v="62"/>
    <b v="1"/>
    <s v="theater/plays"/>
    <n v="118.5"/>
    <n v="481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x v="3582"/>
    <n v="1407258582"/>
    <b v="0"/>
    <n v="15"/>
    <b v="1"/>
    <s v="theater/plays"/>
    <n v="107.72727272727273"/>
    <n v="85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x v="3583"/>
    <n v="1455717790"/>
    <b v="0"/>
    <n v="33"/>
    <b v="1"/>
    <s v="theater/plays"/>
    <n v="102.60000000000001"/>
    <n v="65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x v="0"/>
    <x v="3584"/>
    <n v="1408129822"/>
    <b v="0"/>
    <n v="27"/>
    <b v="1"/>
    <s v="theater/plays"/>
    <n v="110.1"/>
    <n v="101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x v="3585"/>
    <n v="1438715077"/>
    <b v="0"/>
    <n v="17"/>
    <b v="1"/>
    <s v="theater/plays"/>
    <n v="202"/>
    <n v="510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x v="0"/>
    <x v="3586"/>
    <n v="1473970964"/>
    <b v="0"/>
    <n v="4"/>
    <b v="1"/>
    <s v="theater/plays"/>
    <n v="130"/>
    <n v="3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x v="3587"/>
    <n v="1418860682"/>
    <b v="0"/>
    <n v="53"/>
    <b v="1"/>
    <s v="theater/plays"/>
    <n v="104.35000000000001"/>
    <n v="87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x v="3588"/>
    <n v="1458336479"/>
    <b v="0"/>
    <n v="49"/>
    <b v="1"/>
    <s v="theater/plays"/>
    <n v="100.05"/>
    <n v="2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x v="3589"/>
    <n v="1444164280"/>
    <b v="0"/>
    <n v="57"/>
    <b v="1"/>
    <s v="theater/plays"/>
    <n v="170.66666666666669"/>
    <n v="1060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x v="3590"/>
    <n v="1461370956"/>
    <b v="0"/>
    <n v="69"/>
    <b v="1"/>
    <s v="theater/plays"/>
    <n v="112.83333333333334"/>
    <n v="38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x v="3591"/>
    <n v="1452798126"/>
    <b v="0"/>
    <n v="15"/>
    <b v="1"/>
    <s v="theater/plays"/>
    <n v="184"/>
    <n v="210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x v="3592"/>
    <n v="1468593057"/>
    <b v="0"/>
    <n v="64"/>
    <b v="1"/>
    <s v="theater/plays"/>
    <n v="130.26666666666665"/>
    <n v="908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x v="1"/>
    <x v="3593"/>
    <n v="1448924882"/>
    <b v="0"/>
    <n v="20"/>
    <b v="1"/>
    <s v="theater/plays"/>
    <n v="105.45454545454544"/>
    <n v="30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x v="3594"/>
    <n v="1463418090"/>
    <b v="0"/>
    <n v="27"/>
    <b v="1"/>
    <s v="theater/plays"/>
    <n v="100"/>
    <n v="0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x v="3595"/>
    <n v="1456789685"/>
    <b v="0"/>
    <n v="21"/>
    <b v="1"/>
    <s v="theater/plays"/>
    <n v="153.31632653061226"/>
    <n v="1045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x v="3596"/>
    <n v="1437214936"/>
    <b v="0"/>
    <n v="31"/>
    <b v="1"/>
    <s v="theater/plays"/>
    <n v="162.30000000000001"/>
    <n v="623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x v="3597"/>
    <n v="1425891201"/>
    <b v="0"/>
    <n v="51"/>
    <b v="1"/>
    <s v="theater/plays"/>
    <n v="136"/>
    <n v="900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x v="3598"/>
    <n v="1401470811"/>
    <b v="0"/>
    <n v="57"/>
    <b v="1"/>
    <s v="theater/plays"/>
    <n v="144.4"/>
    <n v="2220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x v="0"/>
    <x v="3599"/>
    <n v="1401372574"/>
    <b v="0"/>
    <n v="20"/>
    <b v="1"/>
    <s v="theater/plays"/>
    <n v="100"/>
    <n v="0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x v="3600"/>
    <n v="1432083616"/>
    <b v="0"/>
    <n v="71"/>
    <b v="1"/>
    <s v="theater/plays"/>
    <n v="100.8"/>
    <n v="20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x v="3601"/>
    <n v="1447164896"/>
    <b v="0"/>
    <n v="72"/>
    <b v="1"/>
    <s v="theater/plays"/>
    <n v="106.80000000000001"/>
    <n v="170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x v="3602"/>
    <n v="1424213264"/>
    <b v="0"/>
    <n v="45"/>
    <b v="1"/>
    <s v="theater/plays"/>
    <n v="124.8"/>
    <n v="620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x v="3603"/>
    <n v="1486996729"/>
    <b v="0"/>
    <n v="51"/>
    <b v="1"/>
    <s v="theater/plays"/>
    <n v="118.91891891891892"/>
    <n v="140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x v="3604"/>
    <n v="1430751850"/>
    <b v="0"/>
    <n v="56"/>
    <b v="1"/>
    <s v="theater/plays"/>
    <n v="101"/>
    <n v="20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x v="3605"/>
    <n v="1476760226"/>
    <b v="0"/>
    <n v="17"/>
    <b v="1"/>
    <s v="theater/plays"/>
    <n v="112.99999999999999"/>
    <n v="130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x v="3606"/>
    <n v="1422916261"/>
    <b v="0"/>
    <n v="197"/>
    <b v="1"/>
    <s v="theater/plays"/>
    <n v="105.19047619047619"/>
    <n v="545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x v="3607"/>
    <n v="1473200844"/>
    <b v="0"/>
    <n v="70"/>
    <b v="1"/>
    <s v="theater/plays"/>
    <n v="109.73333333333332"/>
    <n v="292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x v="0"/>
    <x v="3608"/>
    <n v="1409030371"/>
    <b v="0"/>
    <n v="21"/>
    <b v="1"/>
    <s v="theater/plays"/>
    <n v="100.099"/>
    <n v="0.99000000000000909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x v="0"/>
    <x v="3609"/>
    <n v="1404841270"/>
    <b v="0"/>
    <n v="34"/>
    <b v="1"/>
    <s v="theater/plays"/>
    <n v="120"/>
    <n v="500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x v="3610"/>
    <n v="1466793290"/>
    <b v="0"/>
    <n v="39"/>
    <b v="1"/>
    <s v="theater/plays"/>
    <n v="104.93333333333332"/>
    <n v="148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x v="3611"/>
    <n v="1433259577"/>
    <b v="0"/>
    <n v="78"/>
    <b v="1"/>
    <s v="theater/plays"/>
    <n v="102.66666666666666"/>
    <n v="80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x v="3612"/>
    <n v="1406390457"/>
    <b v="0"/>
    <n v="48"/>
    <b v="1"/>
    <s v="theater/plays"/>
    <n v="101.82500000000002"/>
    <n v="73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x v="3613"/>
    <n v="1459446487"/>
    <b v="0"/>
    <n v="29"/>
    <b v="1"/>
    <s v="theater/plays"/>
    <n v="100"/>
    <n v="0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x v="3614"/>
    <n v="1444852796"/>
    <b v="0"/>
    <n v="0"/>
    <b v="0"/>
    <s v="theater/musical"/>
    <n v="0"/>
    <n v="-100000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x v="3615"/>
    <n v="1457403364"/>
    <b v="0"/>
    <n v="2"/>
    <b v="0"/>
    <s v="theater/musical"/>
    <n v="1.9999999999999998E-4"/>
    <n v="-999998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x v="3616"/>
    <n v="1414700390"/>
    <b v="0"/>
    <n v="1"/>
    <b v="0"/>
    <s v="theater/musical"/>
    <n v="3.3333333333333333E-2"/>
    <n v="-2999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x v="3617"/>
    <n v="1409335497"/>
    <b v="0"/>
    <n v="59"/>
    <b v="0"/>
    <s v="theater/musical"/>
    <n v="51.023391812865491"/>
    <n v="-8375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x v="3618"/>
    <n v="1415053749"/>
    <b v="0"/>
    <n v="1"/>
    <b v="0"/>
    <s v="theater/musical"/>
    <n v="20"/>
    <n v="-4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x v="3619"/>
    <n v="1475765867"/>
    <b v="0"/>
    <n v="31"/>
    <b v="0"/>
    <s v="theater/musical"/>
    <n v="35.24"/>
    <n v="-3238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x v="3620"/>
    <n v="1480219174"/>
    <b v="0"/>
    <n v="18"/>
    <b v="0"/>
    <s v="theater/musical"/>
    <n v="4.246666666666667"/>
    <n v="-71815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2"/>
    <s v="US"/>
    <x v="0"/>
    <x v="3621"/>
    <n v="1458594676"/>
    <b v="0"/>
    <n v="10"/>
    <b v="0"/>
    <s v="theater/musical"/>
    <n v="36.457142857142856"/>
    <n v="-2224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x v="3622"/>
    <n v="1439224829"/>
    <b v="0"/>
    <n v="0"/>
    <b v="0"/>
    <s v="theater/musical"/>
    <n v="0"/>
    <n v="-150000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x v="3623"/>
    <n v="1417538935"/>
    <b v="0"/>
    <n v="14"/>
    <b v="0"/>
    <s v="theater/musical"/>
    <n v="30.866666666666664"/>
    <n v="-2074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2"/>
    <s v="CA"/>
    <x v="5"/>
    <x v="3624"/>
    <n v="1424275732"/>
    <b v="0"/>
    <n v="2"/>
    <b v="0"/>
    <s v="theater/musical"/>
    <n v="6.5454545454545459"/>
    <n v="-3084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x v="3625"/>
    <n v="1470672906"/>
    <b v="0"/>
    <n v="1"/>
    <b v="0"/>
    <s v="theater/musical"/>
    <n v="4.0000000000000001E-3"/>
    <n v="-24999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x v="3626"/>
    <n v="1428691530"/>
    <b v="0"/>
    <n v="3"/>
    <b v="0"/>
    <s v="theater/musical"/>
    <n v="5.5"/>
    <n v="-945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x v="3627"/>
    <n v="1410966179"/>
    <b v="0"/>
    <n v="0"/>
    <b v="0"/>
    <s v="theater/musical"/>
    <n v="0"/>
    <n v="-3000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x v="3628"/>
    <n v="1445369727"/>
    <b v="0"/>
    <n v="2"/>
    <b v="0"/>
    <s v="theater/musical"/>
    <n v="2.1428571428571428"/>
    <n v="-68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x v="3629"/>
    <n v="1444274839"/>
    <b v="0"/>
    <n v="0"/>
    <b v="0"/>
    <s v="theater/musical"/>
    <n v="0"/>
    <n v="-25000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x v="3630"/>
    <n v="1454996887"/>
    <b v="0"/>
    <n v="12"/>
    <b v="0"/>
    <s v="theater/musical"/>
    <n v="16.420000000000002"/>
    <n v="-4179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x v="3631"/>
    <n v="1477178238"/>
    <b v="0"/>
    <n v="1"/>
    <b v="0"/>
    <s v="theater/musical"/>
    <n v="0.1"/>
    <n v="-999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x v="3632"/>
    <n v="1431770802"/>
    <b v="0"/>
    <n v="8"/>
    <b v="0"/>
    <s v="theater/musical"/>
    <n v="4.8099999999999996"/>
    <n v="-9519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x v="3633"/>
    <n v="1471370327"/>
    <b v="0"/>
    <n v="2"/>
    <b v="0"/>
    <s v="theater/musical"/>
    <n v="6"/>
    <n v="-470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x v="0"/>
    <x v="3634"/>
    <n v="1409900445"/>
    <b v="0"/>
    <n v="73"/>
    <b v="1"/>
    <s v="theater/plays"/>
    <n v="100.38249999999999"/>
    <n v="15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x v="3635"/>
    <n v="1400691994"/>
    <b v="0"/>
    <n v="8"/>
    <b v="1"/>
    <s v="theater/plays"/>
    <n v="104"/>
    <n v="30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x v="3636"/>
    <n v="1452598184"/>
    <b v="0"/>
    <n v="17"/>
    <b v="1"/>
    <s v="theater/plays"/>
    <n v="100"/>
    <n v="0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x v="3637"/>
    <n v="1404833442"/>
    <b v="0"/>
    <n v="9"/>
    <b v="1"/>
    <s v="theater/plays"/>
    <n v="104"/>
    <n v="20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x v="3638"/>
    <n v="1471188502"/>
    <b v="0"/>
    <n v="17"/>
    <b v="1"/>
    <s v="theater/plays"/>
    <n v="250.66666666666669"/>
    <n v="452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x v="3639"/>
    <n v="1436172207"/>
    <b v="0"/>
    <n v="33"/>
    <b v="1"/>
    <s v="theater/plays"/>
    <n v="100.49999999999999"/>
    <n v="10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x v="3640"/>
    <n v="1457690386"/>
    <b v="0"/>
    <n v="38"/>
    <b v="1"/>
    <s v="theater/plays"/>
    <n v="174.4"/>
    <n v="1116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x v="3641"/>
    <n v="1434654998"/>
    <b v="0"/>
    <n v="79"/>
    <b v="1"/>
    <s v="theater/plays"/>
    <n v="116.26"/>
    <n v="813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x v="3642"/>
    <n v="1483393836"/>
    <b v="0"/>
    <n v="46"/>
    <b v="1"/>
    <s v="theater/plays"/>
    <n v="105.82000000000001"/>
    <n v="291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x v="3643"/>
    <n v="1462806419"/>
    <b v="0"/>
    <n v="20"/>
    <b v="1"/>
    <s v="theater/plays"/>
    <n v="110.75"/>
    <n v="21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x v="0"/>
    <x v="3644"/>
    <n v="1400272580"/>
    <b v="0"/>
    <n v="20"/>
    <b v="1"/>
    <s v="theater/plays"/>
    <n v="100.66666666666666"/>
    <n v="10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x v="3645"/>
    <n v="1424414350"/>
    <b v="0"/>
    <n v="13"/>
    <b v="1"/>
    <s v="theater/plays"/>
    <n v="102.03333333333333"/>
    <n v="61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x v="3646"/>
    <n v="1417208925"/>
    <b v="0"/>
    <n v="22"/>
    <b v="1"/>
    <s v="theater/plays"/>
    <n v="100"/>
    <n v="0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x v="3647"/>
    <n v="1458336672"/>
    <b v="0"/>
    <n v="36"/>
    <b v="1"/>
    <s v="theater/plays"/>
    <n v="111.00000000000001"/>
    <n v="330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x v="3648"/>
    <n v="1425187014"/>
    <b v="0"/>
    <n v="40"/>
    <b v="1"/>
    <s v="theater/plays"/>
    <n v="101.42500000000001"/>
    <n v="114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x v="3649"/>
    <n v="1477133430"/>
    <b v="0"/>
    <n v="9"/>
    <b v="1"/>
    <s v="theater/plays"/>
    <n v="104"/>
    <n v="9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x v="3650"/>
    <n v="1464847089"/>
    <b v="0"/>
    <n v="19"/>
    <b v="1"/>
    <s v="theater/plays"/>
    <n v="109.375"/>
    <n v="75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x v="3651"/>
    <n v="1445109822"/>
    <b v="0"/>
    <n v="14"/>
    <b v="1"/>
    <s v="theater/plays"/>
    <n v="115.16129032258064"/>
    <n v="94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x v="0"/>
    <x v="3652"/>
    <n v="1404337382"/>
    <b v="0"/>
    <n v="38"/>
    <b v="1"/>
    <s v="theater/plays"/>
    <n v="100"/>
    <n v="0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x v="3653"/>
    <n v="1434669419"/>
    <b v="0"/>
    <n v="58"/>
    <b v="1"/>
    <s v="theater/plays"/>
    <n v="103.17033333333335"/>
    <n v="95.110000000000127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x v="3654"/>
    <n v="1435670452"/>
    <b v="0"/>
    <n v="28"/>
    <b v="1"/>
    <s v="theater/plays"/>
    <n v="103.49999999999999"/>
    <n v="3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x v="3655"/>
    <n v="1431447137"/>
    <b v="0"/>
    <n v="17"/>
    <b v="1"/>
    <s v="theater/plays"/>
    <n v="138.19999999999999"/>
    <n v="382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x v="3656"/>
    <n v="1431951611"/>
    <b v="0"/>
    <n v="12"/>
    <b v="1"/>
    <s v="theater/plays"/>
    <n v="109.54545454545455"/>
    <n v="21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x v="3657"/>
    <n v="1404140667"/>
    <b v="0"/>
    <n v="40"/>
    <b v="1"/>
    <s v="theater/plays"/>
    <n v="100.85714285714286"/>
    <n v="30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x v="3658"/>
    <n v="1409179384"/>
    <b v="0"/>
    <n v="57"/>
    <b v="1"/>
    <s v="theater/plays"/>
    <n v="101.53333333333335"/>
    <n v="46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x v="3659"/>
    <n v="1412233497"/>
    <b v="0"/>
    <n v="114"/>
    <b v="1"/>
    <s v="theater/plays"/>
    <n v="113.625"/>
    <n v="545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x v="3660"/>
    <n v="1467752229"/>
    <b v="0"/>
    <n v="31"/>
    <b v="1"/>
    <s v="theater/plays"/>
    <n v="100"/>
    <n v="0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x v="3661"/>
    <n v="1462285182"/>
    <b v="0"/>
    <n v="3"/>
    <b v="1"/>
    <s v="theater/plays"/>
    <n v="140"/>
    <n v="20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x v="3662"/>
    <n v="1408995284"/>
    <b v="0"/>
    <n v="16"/>
    <b v="1"/>
    <s v="theater/plays"/>
    <n v="128.75"/>
    <n v="230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x v="3663"/>
    <n v="1402580818"/>
    <b v="0"/>
    <n v="199"/>
    <b v="1"/>
    <s v="theater/plays"/>
    <n v="102.90416666666667"/>
    <n v="348.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x v="1"/>
    <x v="3664"/>
    <n v="1430052298"/>
    <b v="0"/>
    <n v="31"/>
    <b v="1"/>
    <s v="theater/plays"/>
    <n v="102.49999999999999"/>
    <n v="50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x v="3665"/>
    <n v="1401214581"/>
    <b v="0"/>
    <n v="30"/>
    <b v="1"/>
    <s v="theater/plays"/>
    <n v="110.1"/>
    <n v="202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x v="3666"/>
    <n v="1473850434"/>
    <b v="0"/>
    <n v="34"/>
    <b v="1"/>
    <s v="theater/plays"/>
    <n v="112.76666666666667"/>
    <n v="383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x v="3667"/>
    <n v="1452008290"/>
    <b v="0"/>
    <n v="18"/>
    <b v="1"/>
    <s v="theater/plays"/>
    <n v="111.9"/>
    <n v="119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x v="3668"/>
    <n v="1399998418"/>
    <b v="0"/>
    <n v="67"/>
    <b v="1"/>
    <s v="theater/plays"/>
    <n v="139.19999999999999"/>
    <n v="1176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x v="3669"/>
    <n v="1474339696"/>
    <b v="0"/>
    <n v="66"/>
    <b v="1"/>
    <s v="theater/plays"/>
    <n v="110.85714285714286"/>
    <n v="380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x v="3670"/>
    <n v="1438575586"/>
    <b v="0"/>
    <n v="23"/>
    <b v="1"/>
    <s v="theater/plays"/>
    <n v="139.06666666666666"/>
    <n v="29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x v="3671"/>
    <n v="1398348859"/>
    <b v="0"/>
    <n v="126"/>
    <b v="1"/>
    <s v="theater/plays"/>
    <n v="105.69999999999999"/>
    <n v="285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x v="3672"/>
    <n v="1439567660"/>
    <b v="0"/>
    <n v="6"/>
    <b v="1"/>
    <s v="theater/plays"/>
    <n v="101.42857142857142"/>
    <n v="5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x v="3673"/>
    <n v="1401254055"/>
    <b v="0"/>
    <n v="25"/>
    <b v="1"/>
    <s v="theater/plays"/>
    <n v="100.245"/>
    <n v="12.25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x v="3674"/>
    <n v="1404932004"/>
    <b v="0"/>
    <n v="39"/>
    <b v="1"/>
    <s v="theater/plays"/>
    <n v="109.16666666666666"/>
    <n v="275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x v="3675"/>
    <n v="1432410639"/>
    <b v="0"/>
    <n v="62"/>
    <b v="1"/>
    <s v="theater/plays"/>
    <n v="118.33333333333333"/>
    <n v="550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x v="3676"/>
    <n v="1414506083"/>
    <b v="0"/>
    <n v="31"/>
    <b v="1"/>
    <s v="theater/plays"/>
    <n v="120"/>
    <n v="300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x v="0"/>
    <x v="3677"/>
    <n v="1421426929"/>
    <b v="0"/>
    <n v="274"/>
    <b v="1"/>
    <s v="theater/plays"/>
    <n v="127.96000000000001"/>
    <n v="11184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x v="0"/>
    <x v="3678"/>
    <n v="1410304179"/>
    <b v="0"/>
    <n v="17"/>
    <b v="1"/>
    <s v="theater/plays"/>
    <n v="126"/>
    <n v="260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x v="3679"/>
    <n v="1446352529"/>
    <b v="0"/>
    <n v="14"/>
    <b v="1"/>
    <s v="theater/plays"/>
    <n v="129.12912912912913"/>
    <n v="97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x v="3680"/>
    <n v="1461985967"/>
    <b v="0"/>
    <n v="60"/>
    <b v="1"/>
    <s v="theater/plays"/>
    <n v="107.42857142857143"/>
    <n v="260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x v="3681"/>
    <n v="1419281610"/>
    <b v="0"/>
    <n v="33"/>
    <b v="1"/>
    <s v="theater/plays"/>
    <n v="100.125"/>
    <n v="5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x v="3682"/>
    <n v="1418654916"/>
    <b v="0"/>
    <n v="78"/>
    <b v="1"/>
    <s v="theater/plays"/>
    <n v="155"/>
    <n v="1100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x v="3683"/>
    <n v="1461064248"/>
    <b v="0"/>
    <n v="30"/>
    <b v="1"/>
    <s v="theater/plays"/>
    <n v="108"/>
    <n v="160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x v="3684"/>
    <n v="1454354487"/>
    <b v="0"/>
    <n v="136"/>
    <b v="1"/>
    <s v="theater/plays"/>
    <n v="110.52"/>
    <n v="526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x v="3685"/>
    <n v="1410791216"/>
    <b v="0"/>
    <n v="40"/>
    <b v="1"/>
    <s v="theater/plays"/>
    <n v="100.8"/>
    <n v="20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x v="0"/>
    <x v="3686"/>
    <n v="1409493800"/>
    <b v="0"/>
    <n v="18"/>
    <b v="1"/>
    <s v="theater/plays"/>
    <n v="121.2"/>
    <n v="106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x v="3687"/>
    <n v="1430830793"/>
    <b v="0"/>
    <n v="39"/>
    <b v="1"/>
    <s v="theater/plays"/>
    <n v="100.33333333333334"/>
    <n v="5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x v="3688"/>
    <n v="1464958484"/>
    <b v="0"/>
    <n v="21"/>
    <b v="1"/>
    <s v="theater/plays"/>
    <n v="109.16666666666666"/>
    <n v="275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x v="3689"/>
    <n v="1467720388"/>
    <b v="0"/>
    <n v="30"/>
    <b v="1"/>
    <s v="theater/plays"/>
    <n v="123.42857142857142"/>
    <n v="246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x v="3690"/>
    <n v="1459528394"/>
    <b v="0"/>
    <n v="27"/>
    <b v="1"/>
    <s v="theater/plays"/>
    <n v="136.33666666666667"/>
    <n v="109.00999999999999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x v="3691"/>
    <n v="1401714114"/>
    <b v="0"/>
    <n v="35"/>
    <b v="1"/>
    <s v="theater/plays"/>
    <n v="103.46657233816768"/>
    <n v="98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x v="3692"/>
    <n v="1409262949"/>
    <b v="0"/>
    <n v="13"/>
    <b v="1"/>
    <s v="theater/plays"/>
    <n v="121.33333333333334"/>
    <n v="32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x v="3693"/>
    <n v="1467335378"/>
    <b v="0"/>
    <n v="23"/>
    <b v="1"/>
    <s v="theater/plays"/>
    <n v="186"/>
    <n v="860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x v="3694"/>
    <n v="1403234686"/>
    <b v="0"/>
    <n v="39"/>
    <b v="1"/>
    <s v="theater/plays"/>
    <n v="300"/>
    <n v="1400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x v="3695"/>
    <n v="1401123546"/>
    <b v="0"/>
    <n v="35"/>
    <b v="1"/>
    <s v="theater/plays"/>
    <n v="108.25"/>
    <n v="82.5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x v="3696"/>
    <n v="1425908988"/>
    <b v="0"/>
    <n v="27"/>
    <b v="1"/>
    <s v="theater/plays"/>
    <n v="141.15384615384616"/>
    <n v="535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x v="0"/>
    <x v="3174"/>
    <n v="1400606573"/>
    <b v="0"/>
    <n v="21"/>
    <b v="1"/>
    <s v="theater/plays"/>
    <n v="113.99999999999999"/>
    <n v="70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x v="3697"/>
    <n v="1431230867"/>
    <b v="0"/>
    <n v="104"/>
    <b v="1"/>
    <s v="theater/plays"/>
    <n v="153.73333333333335"/>
    <n v="4030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x v="3698"/>
    <n v="1463334166"/>
    <b v="0"/>
    <n v="19"/>
    <b v="1"/>
    <s v="theater/plays"/>
    <n v="101.49999999999999"/>
    <n v="30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x v="3699"/>
    <n v="1429881667"/>
    <b v="0"/>
    <n v="97"/>
    <b v="1"/>
    <s v="theater/plays"/>
    <n v="102.35000000000001"/>
    <n v="235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x v="3700"/>
    <n v="1422834819"/>
    <b v="0"/>
    <n v="27"/>
    <b v="1"/>
    <s v="theater/plays"/>
    <n v="102.57142857142858"/>
    <n v="90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x v="3701"/>
    <n v="1450819109"/>
    <b v="0"/>
    <n v="24"/>
    <b v="1"/>
    <s v="theater/plays"/>
    <n v="155.75"/>
    <n v="446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x v="3702"/>
    <n v="1428526049"/>
    <b v="0"/>
    <n v="13"/>
    <b v="1"/>
    <s v="theater/plays"/>
    <n v="100.75"/>
    <n v="3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x v="3703"/>
    <n v="1422465075"/>
    <b v="0"/>
    <n v="46"/>
    <b v="1"/>
    <s v="theater/plays"/>
    <n v="239.4"/>
    <n v="697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x v="1"/>
    <x v="3704"/>
    <n v="1432402266"/>
    <b v="0"/>
    <n v="4"/>
    <b v="1"/>
    <s v="theater/plays"/>
    <n v="210"/>
    <n v="220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x v="0"/>
    <x v="3705"/>
    <n v="1433980206"/>
    <b v="0"/>
    <n v="40"/>
    <b v="1"/>
    <s v="theater/plays"/>
    <n v="104.51515151515152"/>
    <n v="149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x v="3706"/>
    <n v="1413412084"/>
    <b v="0"/>
    <n v="44"/>
    <b v="1"/>
    <s v="theater/plays"/>
    <n v="100.8"/>
    <n v="40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x v="3707"/>
    <n v="1452614847"/>
    <b v="0"/>
    <n v="35"/>
    <b v="1"/>
    <s v="theater/plays"/>
    <n v="111.20000000000002"/>
    <n v="168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x v="1"/>
    <x v="3708"/>
    <n v="1414778662"/>
    <b v="0"/>
    <n v="63"/>
    <b v="1"/>
    <s v="theater/plays"/>
    <n v="102.04444444444445"/>
    <n v="92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x v="3709"/>
    <n v="1459856860"/>
    <b v="0"/>
    <n v="89"/>
    <b v="1"/>
    <s v="theater/plays"/>
    <n v="102.54767441860466"/>
    <n v="109.55000000000018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x v="3710"/>
    <n v="1454366467"/>
    <b v="0"/>
    <n v="15"/>
    <b v="1"/>
    <s v="theater/plays"/>
    <n v="127"/>
    <n v="81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x v="3711"/>
    <n v="1459567371"/>
    <b v="0"/>
    <n v="46"/>
    <b v="1"/>
    <s v="theater/plays"/>
    <n v="338.70588235294122"/>
    <n v="2029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x v="3712"/>
    <n v="1474273294"/>
    <b v="0"/>
    <n v="33"/>
    <b v="1"/>
    <s v="theater/plays"/>
    <n v="100.75"/>
    <n v="15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x v="3713"/>
    <n v="1437365176"/>
    <b v="0"/>
    <n v="31"/>
    <b v="0"/>
    <s v="theater/plays"/>
    <n v="9.31"/>
    <n v="-18138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x v="3714"/>
    <n v="1423198512"/>
    <b v="0"/>
    <n v="5"/>
    <b v="0"/>
    <s v="theater/plays"/>
    <n v="7.24"/>
    <n v="-4638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x v="3715"/>
    <n v="1437236159"/>
    <b v="0"/>
    <n v="1"/>
    <b v="0"/>
    <s v="theater/plays"/>
    <n v="10"/>
    <n v="-9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x v="3716"/>
    <n v="1418234646"/>
    <b v="0"/>
    <n v="12"/>
    <b v="0"/>
    <s v="theater/plays"/>
    <n v="11.272727272727273"/>
    <n v="-4880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x v="3717"/>
    <n v="1416932133"/>
    <b v="0"/>
    <n v="4"/>
    <b v="0"/>
    <s v="theater/plays"/>
    <n v="15.411764705882353"/>
    <n v="-719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2"/>
    <s v="US"/>
    <x v="0"/>
    <x v="3718"/>
    <n v="1428539708"/>
    <b v="0"/>
    <n v="0"/>
    <b v="0"/>
    <s v="theater/plays"/>
    <n v="0"/>
    <n v="-1500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x v="3719"/>
    <n v="1427405896"/>
    <b v="0"/>
    <n v="7"/>
    <b v="0"/>
    <s v="theater/plays"/>
    <n v="28.466666666666669"/>
    <n v="-1073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2"/>
    <s v="GB"/>
    <x v="1"/>
    <x v="3720"/>
    <n v="1430239089"/>
    <b v="0"/>
    <n v="2"/>
    <b v="0"/>
    <s v="theater/plays"/>
    <n v="13.333333333333334"/>
    <n v="-13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x v="3721"/>
    <n v="1423847093"/>
    <b v="0"/>
    <n v="1"/>
    <b v="0"/>
    <s v="theater/plays"/>
    <n v="0.66666666666666674"/>
    <n v="-149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2"/>
    <s v="US"/>
    <x v="0"/>
    <x v="3722"/>
    <n v="1445358903"/>
    <b v="0"/>
    <n v="4"/>
    <b v="0"/>
    <s v="theater/plays"/>
    <n v="21.428571428571427"/>
    <n v="-550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x v="3723"/>
    <n v="1403562705"/>
    <b v="0"/>
    <n v="6"/>
    <b v="0"/>
    <s v="theater/plays"/>
    <n v="18"/>
    <n v="-1230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x v="3724"/>
    <n v="1467024468"/>
    <b v="0"/>
    <n v="8"/>
    <b v="0"/>
    <s v="theater/plays"/>
    <n v="20.125"/>
    <n v="-319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x v="3725"/>
    <n v="1405217355"/>
    <b v="0"/>
    <n v="14"/>
    <b v="0"/>
    <s v="theater/plays"/>
    <n v="17.899999999999999"/>
    <n v="-1642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2"/>
    <s v="US"/>
    <x v="0"/>
    <x v="3726"/>
    <n v="1447797950"/>
    <b v="0"/>
    <n v="0"/>
    <b v="0"/>
    <s v="theater/plays"/>
    <n v="0"/>
    <n v="-20000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x v="3727"/>
    <n v="1407388144"/>
    <b v="0"/>
    <n v="4"/>
    <b v="0"/>
    <s v="theater/plays"/>
    <n v="2"/>
    <n v="-4900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2"/>
    <s v="US"/>
    <x v="0"/>
    <x v="3728"/>
    <n v="1401814964"/>
    <b v="0"/>
    <n v="0"/>
    <b v="0"/>
    <s v="theater/plays"/>
    <n v="0"/>
    <n v="-2200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x v="3729"/>
    <n v="1401823952"/>
    <b v="0"/>
    <n v="0"/>
    <b v="0"/>
    <s v="theater/plays"/>
    <n v="0"/>
    <n v="-1200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2"/>
    <s v="US"/>
    <x v="0"/>
    <x v="3730"/>
    <n v="1405097102"/>
    <b v="0"/>
    <n v="1"/>
    <b v="0"/>
    <s v="theater/plays"/>
    <n v="10"/>
    <n v="-9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2"/>
    <s v="US"/>
    <x v="0"/>
    <x v="3731"/>
    <n v="1473326439"/>
    <b v="0"/>
    <n v="1"/>
    <b v="0"/>
    <s v="theater/plays"/>
    <n v="2.3764705882352941"/>
    <n v="-8298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2"/>
    <s v="GB"/>
    <x v="1"/>
    <x v="3732"/>
    <n v="1433833896"/>
    <b v="0"/>
    <n v="1"/>
    <b v="0"/>
    <s v="theater/plays"/>
    <n v="1"/>
    <n v="-247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x v="3733"/>
    <n v="1453827436"/>
    <b v="0"/>
    <n v="52"/>
    <b v="1"/>
    <s v="theater/musical"/>
    <n v="103.52"/>
    <n v="176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x v="3734"/>
    <n v="1459220588"/>
    <b v="0"/>
    <n v="7"/>
    <b v="1"/>
    <s v="theater/musical"/>
    <n v="105"/>
    <n v="2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x v="3735"/>
    <n v="1421105608"/>
    <b v="0"/>
    <n v="28"/>
    <b v="1"/>
    <s v="theater/musical"/>
    <n v="100.44999999999999"/>
    <n v="27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x v="0"/>
    <x v="3736"/>
    <n v="1454460673"/>
    <b v="0"/>
    <n v="11"/>
    <b v="1"/>
    <s v="theater/musical"/>
    <n v="132.6"/>
    <n v="326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x v="3737"/>
    <n v="1473189335"/>
    <b v="0"/>
    <n v="15"/>
    <b v="1"/>
    <s v="theater/musical"/>
    <n v="112.99999999999999"/>
    <n v="65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x v="3738"/>
    <n v="1430768800"/>
    <b v="0"/>
    <n v="30"/>
    <b v="1"/>
    <s v="theater/musical"/>
    <n v="103.34"/>
    <n v="167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x v="3739"/>
    <n v="1403125737"/>
    <b v="0"/>
    <n v="27"/>
    <b v="1"/>
    <s v="theater/musical"/>
    <n v="120"/>
    <n v="500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x v="1"/>
    <x v="3740"/>
    <n v="1458161307"/>
    <b v="0"/>
    <n v="28"/>
    <b v="1"/>
    <s v="theater/musical"/>
    <n v="129.63636363636363"/>
    <n v="163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x v="3741"/>
    <n v="1399923198"/>
    <b v="0"/>
    <n v="17"/>
    <b v="1"/>
    <s v="theater/musical"/>
    <n v="101.11111111111111"/>
    <n v="50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x v="3742"/>
    <n v="1415737515"/>
    <b v="0"/>
    <n v="50"/>
    <b v="1"/>
    <s v="theater/musical"/>
    <n v="108.51428571428572"/>
    <n v="298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x v="0"/>
    <x v="3743"/>
    <n v="1397819938"/>
    <b v="0"/>
    <n v="26"/>
    <b v="1"/>
    <s v="theater/musical"/>
    <n v="102.33333333333334"/>
    <n v="35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x v="0"/>
    <x v="3744"/>
    <n v="1435372553"/>
    <b v="0"/>
    <n v="88"/>
    <b v="1"/>
    <s v="theater/musical"/>
    <n v="110.24425000000002"/>
    <n v="409.77000000000044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x v="3745"/>
    <n v="1397133386"/>
    <b v="0"/>
    <n v="91"/>
    <b v="1"/>
    <s v="theater/musical"/>
    <n v="101.0154"/>
    <n v="50.770000000000437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x v="3746"/>
    <n v="1434625937"/>
    <b v="0"/>
    <n v="3"/>
    <b v="1"/>
    <s v="theater/musical"/>
    <n v="100"/>
    <n v="0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x v="3747"/>
    <n v="1436383889"/>
    <b v="0"/>
    <n v="28"/>
    <b v="1"/>
    <s v="theater/musical"/>
    <n v="106.24"/>
    <n v="78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x v="3748"/>
    <n v="1425319226"/>
    <b v="0"/>
    <n v="77"/>
    <b v="1"/>
    <s v="theater/musical"/>
    <n v="100"/>
    <n v="0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x v="3749"/>
    <n v="1462824832"/>
    <b v="0"/>
    <n v="27"/>
    <b v="1"/>
    <s v="theater/musical"/>
    <n v="100"/>
    <n v="0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x v="3750"/>
    <n v="1404153482"/>
    <b v="0"/>
    <n v="107"/>
    <b v="1"/>
    <s v="theater/musical"/>
    <n v="113.45714285714286"/>
    <n v="942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x v="3751"/>
    <n v="1401336045"/>
    <b v="0"/>
    <n v="96"/>
    <b v="1"/>
    <s v="theater/musical"/>
    <n v="102.65010000000001"/>
    <n v="265.01000000000022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x v="3566"/>
    <n v="1423960097"/>
    <b v="0"/>
    <n v="56"/>
    <b v="1"/>
    <s v="theater/musical"/>
    <n v="116.75"/>
    <n v="335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x v="3752"/>
    <n v="1400002090"/>
    <b v="0"/>
    <n v="58"/>
    <b v="1"/>
    <s v="theater/musical"/>
    <n v="107.65274999999998"/>
    <n v="306.10999999999967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x v="3753"/>
    <n v="1458138079"/>
    <b v="0"/>
    <n v="15"/>
    <b v="1"/>
    <s v="theater/musical"/>
    <n v="100"/>
    <n v="0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x v="3754"/>
    <n v="1431642010"/>
    <b v="0"/>
    <n v="20"/>
    <b v="1"/>
    <s v="theater/musical"/>
    <n v="100"/>
    <n v="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x v="0"/>
    <x v="3755"/>
    <n v="1462307652"/>
    <b v="0"/>
    <n v="38"/>
    <b v="1"/>
    <s v="theater/musical"/>
    <n v="146"/>
    <n v="460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x v="3756"/>
    <n v="1478616506"/>
    <b v="0"/>
    <n v="33"/>
    <b v="1"/>
    <s v="theater/musical"/>
    <n v="110.2"/>
    <n v="510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x v="0"/>
    <x v="3757"/>
    <n v="1476317247"/>
    <b v="0"/>
    <n v="57"/>
    <b v="1"/>
    <s v="theater/musical"/>
    <n v="108.2"/>
    <n v="410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x v="3758"/>
    <n v="1427223655"/>
    <b v="0"/>
    <n v="25"/>
    <b v="1"/>
    <s v="theater/musical"/>
    <n v="100"/>
    <n v="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x v="3759"/>
    <n v="1426199843"/>
    <b v="0"/>
    <n v="14"/>
    <b v="1"/>
    <s v="theater/musical"/>
    <n v="100.25"/>
    <n v="5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x v="3760"/>
    <n v="1403599778"/>
    <b v="0"/>
    <n v="94"/>
    <b v="1"/>
    <s v="theater/musical"/>
    <n v="106.71250000000001"/>
    <n v="537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x v="3761"/>
    <n v="1409884821"/>
    <b v="0"/>
    <n v="59"/>
    <b v="1"/>
    <s v="theater/musical"/>
    <n v="143.19999999999999"/>
    <n v="864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x v="0"/>
    <x v="3762"/>
    <n v="1418758780"/>
    <b v="0"/>
    <n v="36"/>
    <b v="1"/>
    <s v="theater/musical"/>
    <n v="105.04166666666667"/>
    <n v="121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x v="0"/>
    <x v="3763"/>
    <n v="1456421940"/>
    <b v="0"/>
    <n v="115"/>
    <b v="1"/>
    <s v="theater/musical"/>
    <n v="103.98"/>
    <n v="597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x v="3764"/>
    <n v="1433999785"/>
    <b v="0"/>
    <n v="30"/>
    <b v="1"/>
    <s v="theater/musical"/>
    <n v="120"/>
    <n v="5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x v="3765"/>
    <n v="1408050685"/>
    <b v="0"/>
    <n v="52"/>
    <b v="1"/>
    <s v="theater/musical"/>
    <n v="109.66666666666667"/>
    <n v="435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x v="3766"/>
    <n v="1466887297"/>
    <b v="0"/>
    <n v="27"/>
    <b v="1"/>
    <s v="theater/musical"/>
    <n v="101.75"/>
    <n v="35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x v="3767"/>
    <n v="1455938520"/>
    <b v="0"/>
    <n v="24"/>
    <b v="1"/>
    <s v="theater/musical"/>
    <n v="128.91666666666666"/>
    <n v="347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x v="3768"/>
    <n v="1465601532"/>
    <b v="0"/>
    <n v="10"/>
    <b v="1"/>
    <s v="theater/musical"/>
    <n v="114.99999999999999"/>
    <n v="150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x v="3769"/>
    <n v="1467040769"/>
    <b v="0"/>
    <n v="30"/>
    <b v="1"/>
    <s v="theater/musical"/>
    <n v="150.75"/>
    <n v="101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x v="3770"/>
    <n v="1461718475"/>
    <b v="0"/>
    <n v="71"/>
    <b v="1"/>
    <s v="theater/musical"/>
    <n v="110.96666666666665"/>
    <n v="658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x v="3514"/>
    <n v="1434113406"/>
    <b v="0"/>
    <n v="10"/>
    <b v="1"/>
    <s v="theater/musical"/>
    <n v="100.28571428571429"/>
    <n v="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x v="3771"/>
    <n v="1448469719"/>
    <b v="0"/>
    <n v="1"/>
    <b v="0"/>
    <s v="theater/musical"/>
    <n v="0.66666666666666674"/>
    <n v="-74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x v="3772"/>
    <n v="1431630618"/>
    <b v="0"/>
    <n v="4"/>
    <b v="0"/>
    <s v="theater/musical"/>
    <n v="3.267605633802817"/>
    <n v="-3434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x v="3773"/>
    <n v="1477238423"/>
    <b v="0"/>
    <n v="0"/>
    <b v="0"/>
    <s v="theater/musical"/>
    <n v="0"/>
    <n v="-15000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2"/>
    <s v="US"/>
    <x v="0"/>
    <x v="3774"/>
    <n v="1399480592"/>
    <b v="0"/>
    <n v="0"/>
    <b v="0"/>
    <s v="theater/musical"/>
    <n v="0"/>
    <n v="-1500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2"/>
    <s v="US"/>
    <x v="0"/>
    <x v="3775"/>
    <n v="1434365022"/>
    <b v="0"/>
    <n v="2"/>
    <b v="0"/>
    <s v="theater/musical"/>
    <n v="0.27999999999999997"/>
    <n v="-1246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x v="3776"/>
    <n v="1416954729"/>
    <b v="0"/>
    <n v="24"/>
    <b v="0"/>
    <s v="theater/musical"/>
    <n v="59.657142857142851"/>
    <n v="-282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x v="3777"/>
    <n v="1431093354"/>
    <b v="0"/>
    <n v="1"/>
    <b v="0"/>
    <s v="theater/musical"/>
    <n v="1"/>
    <n v="-49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2"/>
    <s v="GB"/>
    <x v="1"/>
    <x v="3778"/>
    <n v="1437042490"/>
    <b v="0"/>
    <n v="2"/>
    <b v="0"/>
    <s v="theater/musical"/>
    <n v="1.6666666666666667"/>
    <n v="-590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x v="3779"/>
    <n v="1479170556"/>
    <b v="0"/>
    <n v="1"/>
    <b v="0"/>
    <s v="theater/musical"/>
    <n v="4.4444444444444444E-3"/>
    <n v="-22499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x v="3780"/>
    <n v="1426972165"/>
    <b v="0"/>
    <n v="37"/>
    <b v="0"/>
    <s v="theater/musical"/>
    <n v="89.666666666666657"/>
    <n v="-620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x v="3781"/>
    <n v="1405099248"/>
    <b v="0"/>
    <n v="5"/>
    <b v="0"/>
    <s v="theater/musical"/>
    <n v="1.4642857142857144"/>
    <n v="-6897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2"/>
    <s v="US"/>
    <x v="0"/>
    <x v="3782"/>
    <n v="1455142843"/>
    <b v="0"/>
    <n v="4"/>
    <b v="0"/>
    <s v="theater/musical"/>
    <n v="4.0199999999999996"/>
    <n v="-9598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x v="3783"/>
    <n v="1418146883"/>
    <b v="0"/>
    <n v="16"/>
    <b v="0"/>
    <s v="theater/musical"/>
    <n v="4.004545454545454"/>
    <n v="-21119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x v="3784"/>
    <n v="1417536816"/>
    <b v="0"/>
    <n v="9"/>
    <b v="0"/>
    <s v="theater/musical"/>
    <n v="8.52"/>
    <n v="-4574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x v="3785"/>
    <n v="1442890906"/>
    <b v="0"/>
    <n v="0"/>
    <b v="0"/>
    <s v="theater/musical"/>
    <n v="0"/>
    <n v="-3000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2"/>
    <s v="US"/>
    <x v="0"/>
    <x v="3786"/>
    <n v="1454541568"/>
    <b v="0"/>
    <n v="40"/>
    <b v="0"/>
    <s v="theater/musical"/>
    <n v="19.650000000000002"/>
    <n v="-9642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x v="3787"/>
    <n v="1465172024"/>
    <b v="0"/>
    <n v="0"/>
    <b v="0"/>
    <s v="theater/musical"/>
    <n v="0"/>
    <n v="-8000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x v="3788"/>
    <n v="1406668640"/>
    <b v="0"/>
    <n v="2"/>
    <b v="0"/>
    <s v="theater/musical"/>
    <n v="2E-3"/>
    <n v="-149997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x v="3789"/>
    <n v="1402294381"/>
    <b v="0"/>
    <n v="1"/>
    <b v="0"/>
    <s v="theater/musical"/>
    <n v="6.6666666666666666E-2"/>
    <n v="-749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x v="3790"/>
    <n v="1427492939"/>
    <b v="0"/>
    <n v="9"/>
    <b v="0"/>
    <s v="theater/musical"/>
    <n v="30.333333333333336"/>
    <n v="-1045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x v="3791"/>
    <n v="1424775219"/>
    <b v="0"/>
    <n v="24"/>
    <b v="1"/>
    <s v="theater/plays"/>
    <n v="100"/>
    <n v="0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x v="3792"/>
    <n v="1402403907"/>
    <b v="0"/>
    <n v="38"/>
    <b v="1"/>
    <s v="theater/plays"/>
    <n v="101.25"/>
    <n v="25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x v="3793"/>
    <n v="1424377358"/>
    <b v="0"/>
    <n v="26"/>
    <b v="1"/>
    <s v="theater/plays"/>
    <n v="121.73333333333333"/>
    <n v="3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x v="3794"/>
    <n v="1461769373"/>
    <b v="0"/>
    <n v="19"/>
    <b v="1"/>
    <s v="theater/plays"/>
    <n v="330"/>
    <n v="57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x v="2551"/>
    <n v="1429120908"/>
    <b v="0"/>
    <n v="11"/>
    <b v="1"/>
    <s v="theater/plays"/>
    <n v="109.55"/>
    <n v="191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x v="3795"/>
    <n v="1462603021"/>
    <b v="0"/>
    <n v="27"/>
    <b v="1"/>
    <s v="theater/plays"/>
    <n v="100.95190476190474"/>
    <n v="19.989999999999782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x v="3532"/>
    <n v="1424727712"/>
    <b v="0"/>
    <n v="34"/>
    <b v="1"/>
    <s v="theater/plays"/>
    <n v="140.13333333333333"/>
    <n v="602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x v="1"/>
    <x v="3796"/>
    <n v="1437545657"/>
    <b v="0"/>
    <n v="20"/>
    <b v="1"/>
    <s v="theater/plays"/>
    <n v="100.001"/>
    <n v="9.9999999999909051E-3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x v="3797"/>
    <n v="1403022823"/>
    <b v="0"/>
    <n v="37"/>
    <b v="1"/>
    <s v="theater/plays"/>
    <n v="119.238"/>
    <n v="288.56999999999994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x v="3798"/>
    <n v="1444236216"/>
    <b v="0"/>
    <n v="20"/>
    <b v="1"/>
    <s v="theater/plays"/>
    <n v="107.25"/>
    <n v="14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x v="3799"/>
    <n v="1423599182"/>
    <b v="0"/>
    <n v="10"/>
    <b v="1"/>
    <s v="theater/plays"/>
    <n v="227.99999999999997"/>
    <n v="320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x v="3800"/>
    <n v="1435554104"/>
    <b v="0"/>
    <n v="26"/>
    <b v="1"/>
    <s v="theater/plays"/>
    <n v="106.4"/>
    <n v="64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x v="3801"/>
    <n v="1433518717"/>
    <b v="0"/>
    <n v="20"/>
    <b v="1"/>
    <s v="theater/plays"/>
    <n v="143.33333333333334"/>
    <n v="130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x v="3802"/>
    <n v="1449116407"/>
    <b v="0"/>
    <n v="46"/>
    <b v="1"/>
    <s v="theater/plays"/>
    <n v="104.54285714285714"/>
    <n v="159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x v="3803"/>
    <n v="1448136417"/>
    <b v="0"/>
    <n v="76"/>
    <b v="1"/>
    <s v="theater/plays"/>
    <n v="110.02000000000001"/>
    <n v="501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x v="0"/>
    <x v="3804"/>
    <n v="1434405044"/>
    <b v="0"/>
    <n v="41"/>
    <b v="1"/>
    <s v="theater/plays"/>
    <n v="106"/>
    <n v="150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x v="3805"/>
    <n v="1469026903"/>
    <b v="0"/>
    <n v="7"/>
    <b v="1"/>
    <s v="theater/plays"/>
    <n v="108"/>
    <n v="20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x v="3806"/>
    <n v="1432690814"/>
    <b v="0"/>
    <n v="49"/>
    <b v="1"/>
    <s v="theater/plays"/>
    <n v="105.42"/>
    <n v="271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x v="3807"/>
    <n v="1428401394"/>
    <b v="0"/>
    <n v="26"/>
    <b v="1"/>
    <s v="theater/plays"/>
    <n v="119.16666666666667"/>
    <n v="11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x v="3808"/>
    <n v="1422656201"/>
    <b v="0"/>
    <n v="65"/>
    <b v="1"/>
    <s v="theater/plays"/>
    <n v="152.66666666666666"/>
    <n v="1580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x v="3809"/>
    <n v="1414845587"/>
    <b v="0"/>
    <n v="28"/>
    <b v="1"/>
    <s v="theater/plays"/>
    <n v="100"/>
    <n v="0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x v="3810"/>
    <n v="1470948371"/>
    <b v="0"/>
    <n v="8"/>
    <b v="1"/>
    <s v="theater/plays"/>
    <n v="100.2"/>
    <n v="1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x v="0"/>
    <x v="3811"/>
    <n v="1463161611"/>
    <b v="0"/>
    <n v="3"/>
    <b v="1"/>
    <s v="theater/plays"/>
    <n v="225"/>
    <n v="12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x v="3812"/>
    <n v="1413404545"/>
    <b v="0"/>
    <n v="9"/>
    <b v="1"/>
    <s v="theater/plays"/>
    <n v="106.02199999999999"/>
    <n v="30.110000000000014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x v="3813"/>
    <n v="1452048335"/>
    <b v="0"/>
    <n v="9"/>
    <b v="1"/>
    <s v="theater/plays"/>
    <n v="104.66666666666666"/>
    <n v="56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x v="3814"/>
    <n v="1416516972"/>
    <b v="0"/>
    <n v="20"/>
    <b v="1"/>
    <s v="theater/plays"/>
    <n v="116.66666666666667"/>
    <n v="20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x v="3815"/>
    <n v="1432032067"/>
    <b v="0"/>
    <n v="57"/>
    <b v="1"/>
    <s v="theater/plays"/>
    <n v="109.03333333333333"/>
    <n v="271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x v="3816"/>
    <n v="1459463808"/>
    <b v="0"/>
    <n v="8"/>
    <b v="1"/>
    <s v="theater/plays"/>
    <n v="160"/>
    <n v="12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x v="3817"/>
    <n v="1467497652"/>
    <b v="0"/>
    <n v="14"/>
    <b v="1"/>
    <s v="theater/plays"/>
    <n v="112.5"/>
    <n v="100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x v="1"/>
    <x v="3818"/>
    <n v="1432837358"/>
    <b v="0"/>
    <n v="17"/>
    <b v="1"/>
    <s v="theater/plays"/>
    <n v="102.1"/>
    <n v="42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x v="3819"/>
    <n v="1429722209"/>
    <b v="0"/>
    <n v="100"/>
    <b v="1"/>
    <s v="theater/plays"/>
    <n v="100.824"/>
    <n v="8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x v="3820"/>
    <n v="1433042724"/>
    <b v="0"/>
    <n v="32"/>
    <b v="1"/>
    <s v="theater/plays"/>
    <n v="101.25"/>
    <n v="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x v="3821"/>
    <n v="1457023829"/>
    <b v="0"/>
    <n v="3"/>
    <b v="1"/>
    <s v="theater/plays"/>
    <n v="6500"/>
    <n v="64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x v="3822"/>
    <n v="1400698287"/>
    <b v="1"/>
    <n v="34"/>
    <b v="0"/>
    <s v="theater/plays"/>
    <n v="8.7200000000000006"/>
    <n v="-9128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x v="3823"/>
    <n v="1397217052"/>
    <b v="1"/>
    <n v="23"/>
    <b v="0"/>
    <s v="theater/plays"/>
    <n v="21.94"/>
    <n v="-3903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x v="3824"/>
    <n v="1399427064"/>
    <b v="1"/>
    <n v="19"/>
    <b v="0"/>
    <s v="theater/plays"/>
    <n v="21.3"/>
    <n v="-3935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x v="3825"/>
    <n v="1399474134"/>
    <b v="1"/>
    <n v="50"/>
    <b v="0"/>
    <s v="theater/plays"/>
    <n v="41.489795918367342"/>
    <n v="-5734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x v="3826"/>
    <n v="1441119774"/>
    <b v="1"/>
    <n v="12"/>
    <b v="0"/>
    <s v="theater/plays"/>
    <n v="2.105"/>
    <n v="-39158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x v="3827"/>
    <n v="1409721542"/>
    <b v="1"/>
    <n v="8"/>
    <b v="0"/>
    <s v="theater/plays"/>
    <n v="2.7"/>
    <n v="-6811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x v="3828"/>
    <n v="1433395391"/>
    <b v="1"/>
    <n v="9"/>
    <b v="0"/>
    <s v="theater/plays"/>
    <n v="16.161904761904761"/>
    <n v="-8803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x v="3829"/>
    <n v="1442604989"/>
    <b v="1"/>
    <n v="43"/>
    <b v="0"/>
    <s v="theater/plays"/>
    <n v="16.376923076923077"/>
    <n v="-10871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x v="3830"/>
    <n v="1431455084"/>
    <b v="1"/>
    <n v="28"/>
    <b v="0"/>
    <s v="theater/plays"/>
    <n v="7.043333333333333"/>
    <n v="-27887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2"/>
    <s v="US"/>
    <x v="0"/>
    <x v="3831"/>
    <n v="1417489143"/>
    <b v="1"/>
    <n v="4"/>
    <b v="0"/>
    <s v="theater/plays"/>
    <n v="3.8"/>
    <n v="-962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x v="3832"/>
    <n v="1434537179"/>
    <b v="1"/>
    <n v="24"/>
    <b v="0"/>
    <s v="theater/plays"/>
    <n v="34.08"/>
    <n v="-1648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x v="3833"/>
    <n v="1425270876"/>
    <b v="0"/>
    <n v="2"/>
    <b v="0"/>
    <s v="theater/plays"/>
    <n v="0.2"/>
    <n v="-998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x v="3834"/>
    <n v="1406578178"/>
    <b v="0"/>
    <n v="2"/>
    <b v="0"/>
    <s v="theater/plays"/>
    <n v="2.5999999999999999E-2"/>
    <n v="-99974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2"/>
    <s v="US"/>
    <x v="0"/>
    <x v="3835"/>
    <n v="1428614058"/>
    <b v="0"/>
    <n v="20"/>
    <b v="0"/>
    <s v="theater/plays"/>
    <n v="16.254545454545454"/>
    <n v="-9212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x v="3836"/>
    <n v="1424819871"/>
    <b v="0"/>
    <n v="1"/>
    <b v="0"/>
    <s v="theater/plays"/>
    <n v="2.5"/>
    <n v="-97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x v="3837"/>
    <n v="1423245003"/>
    <b v="0"/>
    <n v="1"/>
    <b v="0"/>
    <s v="theater/plays"/>
    <n v="0.02"/>
    <n v="-4999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x v="3838"/>
    <n v="1404927690"/>
    <b v="0"/>
    <n v="4"/>
    <b v="0"/>
    <s v="theater/plays"/>
    <n v="5.2"/>
    <n v="-4740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x v="3839"/>
    <n v="1430734844"/>
    <b v="0"/>
    <n v="1"/>
    <b v="0"/>
    <s v="theater/plays"/>
    <n v="2"/>
    <n v="-49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x v="3840"/>
    <n v="1401485207"/>
    <b v="0"/>
    <n v="1"/>
    <b v="0"/>
    <s v="theater/plays"/>
    <n v="0.04"/>
    <n v="-2499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x v="3841"/>
    <n v="1405266710"/>
    <b v="0"/>
    <n v="13"/>
    <b v="0"/>
    <s v="theater/plays"/>
    <n v="17.666666666666668"/>
    <n v="-4940"/>
    <x v="1"/>
    <s v="plays"/>
    <x v="3841"/>
    <d v="2014-07-13T10:51:50"/>
  </r>
  <r>
    <n v="3861"/>
    <s v="READY OR NOT HERE I COME"/>
    <s v="THE COMING OF THE LORD!"/>
    <n v="2000"/>
    <n v="100"/>
    <x v="2"/>
    <s v="US"/>
    <x v="0"/>
    <x v="3842"/>
    <n v="1412258977"/>
    <b v="0"/>
    <n v="1"/>
    <b v="0"/>
    <s v="theater/plays"/>
    <n v="5"/>
    <n v="-19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2"/>
    <s v="US"/>
    <x v="0"/>
    <x v="3843"/>
    <n v="1472451356"/>
    <b v="0"/>
    <n v="1"/>
    <b v="0"/>
    <s v="theater/plays"/>
    <n v="1.3333333333333334E-2"/>
    <n v="-7499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x v="3844"/>
    <n v="1441552305"/>
    <b v="0"/>
    <n v="0"/>
    <b v="0"/>
    <s v="theater/plays"/>
    <n v="0"/>
    <n v="-6000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x v="3845"/>
    <n v="1445203454"/>
    <b v="0"/>
    <n v="3"/>
    <b v="0"/>
    <s v="theater/plays"/>
    <n v="1.2"/>
    <n v="-494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x v="3846"/>
    <n v="1405957098"/>
    <b v="0"/>
    <n v="14"/>
    <b v="0"/>
    <s v="theater/plays"/>
    <n v="26.937422295897225"/>
    <n v="-1763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2"/>
    <s v="US"/>
    <x v="0"/>
    <x v="3847"/>
    <n v="1454453021"/>
    <b v="0"/>
    <n v="2"/>
    <b v="0"/>
    <s v="theater/plays"/>
    <n v="0.54999999999999993"/>
    <n v="-1989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x v="3848"/>
    <n v="1463686339"/>
    <b v="0"/>
    <n v="5"/>
    <b v="0"/>
    <s v="theater/plays"/>
    <n v="12.55"/>
    <n v="-1749"/>
    <x v="1"/>
    <s v="plays"/>
    <x v="3848"/>
    <d v="2016-05-19T14:32:19"/>
  </r>
  <r>
    <n v="3868"/>
    <s v="1000 words (Canceled)"/>
    <s v="New collection of music by Scott Evan Davis!"/>
    <n v="5000"/>
    <n v="10"/>
    <x v="1"/>
    <s v="GB"/>
    <x v="1"/>
    <x v="3849"/>
    <n v="1408031405"/>
    <b v="0"/>
    <n v="1"/>
    <b v="0"/>
    <s v="theater/musical"/>
    <n v="0.2"/>
    <n v="-499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1"/>
    <s v="US"/>
    <x v="0"/>
    <x v="3850"/>
    <n v="1423761792"/>
    <b v="0"/>
    <n v="15"/>
    <b v="0"/>
    <s v="theater/musical"/>
    <n v="3.4474868431088401"/>
    <n v="-12659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x v="3851"/>
    <n v="1401768478"/>
    <b v="0"/>
    <n v="10"/>
    <b v="0"/>
    <s v="theater/musical"/>
    <n v="15"/>
    <n v="-850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x v="3852"/>
    <n v="1485629050"/>
    <b v="0"/>
    <n v="3"/>
    <b v="0"/>
    <s v="theater/musical"/>
    <n v="2.666666666666667"/>
    <n v="-1460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x v="3853"/>
    <n v="1435202996"/>
    <b v="0"/>
    <n v="0"/>
    <b v="0"/>
    <s v="theater/musical"/>
    <n v="0"/>
    <n v="-15000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x v="3854"/>
    <n v="1441730535"/>
    <b v="0"/>
    <n v="0"/>
    <b v="0"/>
    <s v="theater/musical"/>
    <n v="0"/>
    <n v="-5500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x v="3855"/>
    <n v="1420244622"/>
    <b v="0"/>
    <n v="0"/>
    <b v="0"/>
    <s v="theater/musical"/>
    <n v="0"/>
    <n v="-620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x v="3856"/>
    <n v="1472804365"/>
    <b v="0"/>
    <n v="0"/>
    <b v="0"/>
    <s v="theater/musical"/>
    <n v="0"/>
    <n v="-30000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x v="3857"/>
    <n v="1451833128"/>
    <b v="0"/>
    <n v="46"/>
    <b v="0"/>
    <s v="theater/musical"/>
    <n v="52.794871794871788"/>
    <n v="-184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x v="3858"/>
    <n v="1478621752"/>
    <b v="0"/>
    <n v="14"/>
    <b v="0"/>
    <s v="theater/musical"/>
    <n v="4.9639999999999995"/>
    <n v="-2375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x v="3859"/>
    <n v="1433014746"/>
    <b v="0"/>
    <n v="1"/>
    <b v="0"/>
    <s v="theater/musical"/>
    <n v="5.5555555555555552E-2"/>
    <n v="-1799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x v="3860"/>
    <n v="1419626396"/>
    <b v="0"/>
    <n v="0"/>
    <b v="0"/>
    <s v="theater/musical"/>
    <n v="0"/>
    <n v="-15000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x v="3792"/>
    <n v="1403724820"/>
    <b v="0"/>
    <n v="17"/>
    <b v="0"/>
    <s v="theater/musical"/>
    <n v="13.066666666666665"/>
    <n v="-6520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1"/>
    <s v="US"/>
    <x v="0"/>
    <x v="3861"/>
    <n v="1484958399"/>
    <b v="0"/>
    <n v="1"/>
    <b v="0"/>
    <s v="theater/musical"/>
    <n v="5"/>
    <n v="-47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x v="3862"/>
    <n v="1451950570"/>
    <b v="0"/>
    <n v="0"/>
    <b v="0"/>
    <s v="theater/musical"/>
    <n v="0"/>
    <n v="-30000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x v="3863"/>
    <n v="1407076069"/>
    <b v="0"/>
    <n v="0"/>
    <b v="0"/>
    <s v="theater/musical"/>
    <n v="0"/>
    <n v="-15000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x v="3864"/>
    <n v="1425322792"/>
    <b v="0"/>
    <n v="0"/>
    <b v="0"/>
    <s v="theater/musical"/>
    <n v="0"/>
    <n v="-10000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x v="3865"/>
    <n v="1460242191"/>
    <b v="0"/>
    <n v="0"/>
    <b v="0"/>
    <s v="theater/musical"/>
    <n v="0"/>
    <n v="-375000"/>
    <x v="1"/>
    <s v="musical"/>
    <x v="3865"/>
    <d v="2016-04-09T17:49:51"/>
  </r>
  <r>
    <n v="3886"/>
    <s v="a (Canceled)"/>
    <n v="1"/>
    <n v="10000"/>
    <n v="0"/>
    <x v="1"/>
    <s v="AU"/>
    <x v="2"/>
    <x v="3866"/>
    <n v="1415683702"/>
    <b v="0"/>
    <n v="0"/>
    <b v="0"/>
    <s v="theater/musical"/>
    <n v="0"/>
    <n v="-10000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x v="3867"/>
    <n v="1426538129"/>
    <b v="0"/>
    <n v="2"/>
    <b v="0"/>
    <s v="theater/musical"/>
    <n v="1.7500000000000002"/>
    <n v="-196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x v="3868"/>
    <n v="1485522358"/>
    <b v="0"/>
    <n v="14"/>
    <b v="0"/>
    <s v="theater/plays"/>
    <n v="27.1"/>
    <n v="-1458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x v="3869"/>
    <n v="1417651630"/>
    <b v="0"/>
    <n v="9"/>
    <b v="0"/>
    <s v="theater/plays"/>
    <n v="1.4749999999999999"/>
    <n v="-7882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x v="3870"/>
    <n v="1434478344"/>
    <b v="0"/>
    <n v="8"/>
    <b v="0"/>
    <s v="theater/plays"/>
    <n v="16.826666666666668"/>
    <n v="-12476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2"/>
    <s v="US"/>
    <x v="0"/>
    <x v="3871"/>
    <n v="1424488244"/>
    <b v="0"/>
    <n v="7"/>
    <b v="0"/>
    <s v="theater/plays"/>
    <n v="32.5"/>
    <n v="-540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x v="3872"/>
    <n v="1408203557"/>
    <b v="0"/>
    <n v="0"/>
    <b v="0"/>
    <s v="theater/plays"/>
    <n v="0"/>
    <n v="-1000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x v="3873"/>
    <n v="1400600840"/>
    <b v="0"/>
    <n v="84"/>
    <b v="0"/>
    <s v="theater/plays"/>
    <n v="21.55"/>
    <n v="-39225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x v="3874"/>
    <n v="1478386812"/>
    <b v="0"/>
    <n v="11"/>
    <b v="0"/>
    <s v="theater/plays"/>
    <n v="3.4666666666666663"/>
    <n v="-14480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x v="3875"/>
    <n v="1422424818"/>
    <b v="0"/>
    <n v="1"/>
    <b v="0"/>
    <s v="theater/plays"/>
    <n v="5"/>
    <n v="-9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x v="3876"/>
    <n v="1401770178"/>
    <b v="0"/>
    <n v="4"/>
    <b v="0"/>
    <s v="theater/plays"/>
    <n v="10.625"/>
    <n v="-1430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x v="3877"/>
    <n v="1418158683"/>
    <b v="0"/>
    <n v="10"/>
    <b v="0"/>
    <s v="theater/plays"/>
    <n v="17.599999999999998"/>
    <n v="-2060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x v="3878"/>
    <n v="1436355270"/>
    <b v="0"/>
    <n v="16"/>
    <b v="0"/>
    <s v="theater/plays"/>
    <n v="32.56"/>
    <n v="-1686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x v="3879"/>
    <n v="1406140561"/>
    <b v="0"/>
    <n v="2"/>
    <b v="0"/>
    <s v="theater/plays"/>
    <n v="1.25"/>
    <n v="-987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x v="3880"/>
    <n v="1431396791"/>
    <b v="0"/>
    <n v="5"/>
    <b v="0"/>
    <s v="theater/plays"/>
    <n v="5.4"/>
    <n v="-2365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x v="3881"/>
    <n v="1447098599"/>
    <b v="0"/>
    <n v="1"/>
    <b v="0"/>
    <s v="theater/plays"/>
    <n v="0.83333333333333337"/>
    <n v="-297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x v="3882"/>
    <n v="1476962042"/>
    <b v="0"/>
    <n v="31"/>
    <b v="0"/>
    <s v="theater/plays"/>
    <n v="48.833333333333336"/>
    <n v="-1535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x v="3883"/>
    <n v="1435709765"/>
    <b v="0"/>
    <n v="0"/>
    <b v="0"/>
    <s v="theater/plays"/>
    <n v="0"/>
    <n v="-1500"/>
    <x v="1"/>
    <s v="plays"/>
    <x v="3883"/>
    <d v="2015-06-30T19:16:05"/>
  </r>
  <r>
    <n v="3904"/>
    <s v="Black America from Prophets to Pimps"/>
    <s v="A play that will cover 4000 years of black history."/>
    <n v="10000"/>
    <n v="3"/>
    <x v="2"/>
    <s v="US"/>
    <x v="0"/>
    <x v="3884"/>
    <n v="1427866200"/>
    <b v="0"/>
    <n v="2"/>
    <b v="0"/>
    <s v="theater/plays"/>
    <n v="0.03"/>
    <n v="-9997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x v="3885"/>
    <n v="1430405903"/>
    <b v="0"/>
    <n v="7"/>
    <b v="0"/>
    <s v="theater/plays"/>
    <n v="11.533333333333333"/>
    <n v="-1327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x v="3886"/>
    <n v="1432072893"/>
    <b v="0"/>
    <n v="16"/>
    <b v="0"/>
    <s v="theater/plays"/>
    <n v="67.333333333333329"/>
    <n v="-490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x v="3887"/>
    <n v="1411587606"/>
    <b v="0"/>
    <n v="4"/>
    <b v="0"/>
    <s v="theater/plays"/>
    <n v="15.299999999999999"/>
    <n v="-847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x v="3888"/>
    <n v="1405307696"/>
    <b v="0"/>
    <n v="4"/>
    <b v="0"/>
    <s v="theater/plays"/>
    <n v="8.6666666666666679"/>
    <n v="-68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x v="3889"/>
    <n v="1407832642"/>
    <b v="0"/>
    <n v="4"/>
    <b v="0"/>
    <s v="theater/plays"/>
    <n v="0.22499999999999998"/>
    <n v="-5986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x v="3890"/>
    <n v="1439057397"/>
    <b v="0"/>
    <n v="3"/>
    <b v="0"/>
    <s v="theater/plays"/>
    <n v="3.0833333333333335"/>
    <n v="-5815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x v="3891"/>
    <n v="1414438177"/>
    <b v="0"/>
    <n v="36"/>
    <b v="0"/>
    <s v="theater/plays"/>
    <n v="37.412500000000001"/>
    <n v="-5007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x v="3892"/>
    <n v="1424759330"/>
    <b v="0"/>
    <n v="1"/>
    <b v="0"/>
    <s v="theater/plays"/>
    <n v="6.6666666666666671E-3"/>
    <n v="-14999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x v="3893"/>
    <n v="1446267849"/>
    <b v="0"/>
    <n v="7"/>
    <b v="0"/>
    <s v="theater/plays"/>
    <n v="10"/>
    <n v="-9000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x v="3894"/>
    <n v="1429558756"/>
    <b v="0"/>
    <n v="27"/>
    <b v="0"/>
    <s v="theater/plays"/>
    <n v="36.36"/>
    <n v="-1591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s v="GB"/>
    <x v="1"/>
    <x v="3895"/>
    <n v="1462232309"/>
    <b v="0"/>
    <n v="1"/>
    <b v="0"/>
    <s v="theater/plays"/>
    <n v="0.33333333333333337"/>
    <n v="-149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x v="3896"/>
    <n v="1462360752"/>
    <b v="0"/>
    <n v="0"/>
    <b v="0"/>
    <s v="theater/plays"/>
    <n v="0"/>
    <n v="-2000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x v="3897"/>
    <n v="1407847161"/>
    <b v="0"/>
    <n v="1"/>
    <b v="0"/>
    <s v="theater/plays"/>
    <n v="0.2857142857142857"/>
    <n v="-349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x v="3898"/>
    <n v="1406131023"/>
    <b v="0"/>
    <n v="3"/>
    <b v="0"/>
    <s v="theater/plays"/>
    <n v="0.2"/>
    <n v="-5988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x v="3899"/>
    <n v="1450628773"/>
    <b v="0"/>
    <n v="3"/>
    <b v="0"/>
    <s v="theater/plays"/>
    <n v="1.7999999999999998"/>
    <n v="-491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x v="3900"/>
    <n v="1476436660"/>
    <b v="0"/>
    <n v="3"/>
    <b v="0"/>
    <s v="theater/plays"/>
    <n v="5.4"/>
    <n v="-236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x v="3901"/>
    <n v="1413291655"/>
    <b v="0"/>
    <n v="0"/>
    <b v="0"/>
    <s v="theater/plays"/>
    <n v="0"/>
    <n v="-3000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x v="3902"/>
    <n v="1421432810"/>
    <b v="0"/>
    <n v="6"/>
    <b v="0"/>
    <s v="theater/plays"/>
    <n v="8.1333333333333329"/>
    <n v="-689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x v="3903"/>
    <n v="1426203071"/>
    <b v="0"/>
    <n v="17"/>
    <b v="0"/>
    <s v="theater/plays"/>
    <n v="12.034782608695652"/>
    <n v="-10116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x v="3904"/>
    <n v="1401231722"/>
    <b v="0"/>
    <n v="40"/>
    <b v="0"/>
    <s v="theater/plays"/>
    <n v="15.266666666666667"/>
    <n v="-12710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x v="3905"/>
    <n v="1404161639"/>
    <b v="0"/>
    <n v="3"/>
    <b v="0"/>
    <s v="theater/plays"/>
    <n v="10"/>
    <n v="-13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x v="3906"/>
    <n v="1417053748"/>
    <b v="0"/>
    <n v="1"/>
    <b v="0"/>
    <s v="theater/plays"/>
    <n v="0.3"/>
    <n v="-498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x v="3907"/>
    <n v="1404973504"/>
    <b v="0"/>
    <n v="2"/>
    <b v="0"/>
    <s v="theater/plays"/>
    <n v="1"/>
    <n v="-247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x v="3908"/>
    <n v="1442593427"/>
    <b v="0"/>
    <n v="7"/>
    <b v="0"/>
    <s v="theater/plays"/>
    <n v="13.020000000000001"/>
    <n v="-4349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x v="3909"/>
    <n v="1471636265"/>
    <b v="0"/>
    <n v="14"/>
    <b v="0"/>
    <s v="theater/plays"/>
    <n v="2.2650000000000001"/>
    <n v="-19547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x v="3910"/>
    <n v="1457078868"/>
    <b v="0"/>
    <n v="0"/>
    <b v="0"/>
    <s v="theater/plays"/>
    <n v="0"/>
    <n v="-10000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x v="3911"/>
    <n v="1439350707"/>
    <b v="0"/>
    <n v="0"/>
    <b v="0"/>
    <s v="theater/plays"/>
    <n v="0"/>
    <n v="-8000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x v="3912"/>
    <n v="1455508964"/>
    <b v="0"/>
    <n v="1"/>
    <b v="0"/>
    <s v="theater/plays"/>
    <n v="8.3333333333333332E-3"/>
    <n v="-11999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x v="3913"/>
    <n v="1466205262"/>
    <b v="0"/>
    <n v="12"/>
    <b v="0"/>
    <s v="theater/plays"/>
    <n v="15.742857142857142"/>
    <n v="-5898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x v="3914"/>
    <n v="1439827639"/>
    <b v="0"/>
    <n v="12"/>
    <b v="0"/>
    <s v="theater/plays"/>
    <n v="11"/>
    <n v="-4450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x v="3915"/>
    <n v="1438789546"/>
    <b v="0"/>
    <n v="23"/>
    <b v="0"/>
    <s v="theater/plays"/>
    <n v="43.833333333333336"/>
    <n v="-1685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x v="3916"/>
    <n v="1477981120"/>
    <b v="0"/>
    <n v="0"/>
    <b v="0"/>
    <s v="theater/plays"/>
    <n v="0"/>
    <n v="-20000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x v="3917"/>
    <n v="1465830560"/>
    <b v="0"/>
    <n v="10"/>
    <b v="0"/>
    <s v="theater/plays"/>
    <n v="86.135181975736558"/>
    <n v="-400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x v="3918"/>
    <n v="1432763054"/>
    <b v="0"/>
    <n v="5"/>
    <b v="0"/>
    <s v="theater/plays"/>
    <n v="12.196620583717358"/>
    <n v="-2858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x v="3919"/>
    <n v="1412328979"/>
    <b v="0"/>
    <n v="1"/>
    <b v="0"/>
    <s v="theater/plays"/>
    <n v="0.1"/>
    <n v="-499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x v="3920"/>
    <n v="1416311351"/>
    <b v="0"/>
    <n v="2"/>
    <b v="0"/>
    <s v="theater/plays"/>
    <n v="0.22"/>
    <n v="-4989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x v="3921"/>
    <n v="1414505137"/>
    <b v="0"/>
    <n v="2"/>
    <b v="0"/>
    <s v="theater/plays"/>
    <n v="0.90909090909090906"/>
    <n v="-5450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x v="3922"/>
    <n v="1429306914"/>
    <b v="0"/>
    <n v="0"/>
    <b v="0"/>
    <s v="theater/plays"/>
    <n v="0"/>
    <n v="-1200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x v="3923"/>
    <n v="1443811268"/>
    <b v="0"/>
    <n v="13"/>
    <b v="0"/>
    <s v="theater/plays"/>
    <n v="35.64"/>
    <n v="-3218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x v="3924"/>
    <n v="1438098875"/>
    <b v="0"/>
    <n v="0"/>
    <b v="0"/>
    <s v="theater/plays"/>
    <n v="0"/>
    <n v="-5000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x v="3925"/>
    <n v="1429125268"/>
    <b v="0"/>
    <n v="1"/>
    <b v="0"/>
    <s v="theater/plays"/>
    <n v="0.25"/>
    <n v="-199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x v="3926"/>
    <n v="1422388822"/>
    <b v="0"/>
    <n v="5"/>
    <b v="0"/>
    <s v="theater/plays"/>
    <n v="3.25"/>
    <n v="-5805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x v="3927"/>
    <n v="1472786744"/>
    <b v="0"/>
    <n v="2"/>
    <b v="0"/>
    <s v="theater/plays"/>
    <n v="3.3666666666666663"/>
    <n v="-2899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x v="3928"/>
    <n v="1404892123"/>
    <b v="0"/>
    <n v="0"/>
    <b v="0"/>
    <s v="theater/plays"/>
    <n v="0"/>
    <n v="-30000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x v="3929"/>
    <n v="1421031221"/>
    <b v="0"/>
    <n v="32"/>
    <b v="0"/>
    <s v="theater/plays"/>
    <n v="15.770000000000001"/>
    <n v="-8423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x v="3930"/>
    <n v="1457628680"/>
    <b v="0"/>
    <n v="1"/>
    <b v="0"/>
    <s v="theater/plays"/>
    <n v="0.625"/>
    <n v="-397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x v="3931"/>
    <n v="1457120942"/>
    <b v="0"/>
    <n v="1"/>
    <b v="0"/>
    <s v="theater/plays"/>
    <n v="5.0000000000000001E-4"/>
    <n v="-199999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x v="3932"/>
    <n v="1440701890"/>
    <b v="0"/>
    <n v="1"/>
    <b v="0"/>
    <s v="theater/plays"/>
    <n v="9.6153846153846159E-2"/>
    <n v="-2597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x v="3933"/>
    <n v="1467162586"/>
    <b v="0"/>
    <n v="0"/>
    <b v="0"/>
    <s v="theater/plays"/>
    <n v="0"/>
    <n v="-17600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x v="3934"/>
    <n v="1400168264"/>
    <b v="0"/>
    <n v="0"/>
    <b v="0"/>
    <s v="theater/plays"/>
    <n v="0"/>
    <n v="-25000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x v="3935"/>
    <n v="1446150141"/>
    <b v="0"/>
    <n v="8"/>
    <b v="0"/>
    <s v="theater/plays"/>
    <n v="24.285714285714285"/>
    <n v="-13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x v="3936"/>
    <n v="1459203727"/>
    <b v="0"/>
    <n v="0"/>
    <b v="0"/>
    <s v="theater/plays"/>
    <n v="0"/>
    <n v="-5500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x v="3937"/>
    <n v="1464045954"/>
    <b v="0"/>
    <n v="1"/>
    <b v="0"/>
    <s v="theater/plays"/>
    <n v="2.5000000000000001E-2"/>
    <n v="-27993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x v="3938"/>
    <n v="1403822912"/>
    <b v="0"/>
    <n v="16"/>
    <b v="0"/>
    <s v="theater/plays"/>
    <n v="32.049999999999997"/>
    <n v="-1359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x v="3939"/>
    <n v="1409338556"/>
    <b v="0"/>
    <n v="12"/>
    <b v="0"/>
    <s v="theater/plays"/>
    <n v="24.333333333333336"/>
    <n v="-908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x v="3940"/>
    <n v="1449260256"/>
    <b v="0"/>
    <n v="4"/>
    <b v="0"/>
    <s v="theater/plays"/>
    <n v="1.5"/>
    <n v="-295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x v="3941"/>
    <n v="1397683410"/>
    <b v="0"/>
    <n v="2"/>
    <b v="0"/>
    <s v="theater/plays"/>
    <n v="0.42"/>
    <n v="-4979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x v="3942"/>
    <n v="1446562494"/>
    <b v="0"/>
    <n v="3"/>
    <b v="0"/>
    <s v="theater/plays"/>
    <n v="3.214285714285714"/>
    <n v="-135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x v="3943"/>
    <n v="1445226117"/>
    <b v="0"/>
    <n v="0"/>
    <b v="0"/>
    <s v="theater/plays"/>
    <n v="0"/>
    <n v="-10000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x v="3944"/>
    <n v="1424279986"/>
    <b v="0"/>
    <n v="3"/>
    <b v="0"/>
    <s v="theater/plays"/>
    <n v="6.3"/>
    <n v="-1874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x v="3945"/>
    <n v="1455428380"/>
    <b v="0"/>
    <n v="4"/>
    <b v="0"/>
    <s v="theater/plays"/>
    <n v="14.249999999999998"/>
    <n v="-171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x v="3946"/>
    <n v="1402506278"/>
    <b v="0"/>
    <n v="2"/>
    <b v="0"/>
    <s v="theater/plays"/>
    <n v="0.6"/>
    <n v="-745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x v="3947"/>
    <n v="1486191507"/>
    <b v="0"/>
    <n v="10"/>
    <b v="0"/>
    <s v="theater/plays"/>
    <n v="24.117647058823529"/>
    <n v="-1290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x v="3948"/>
    <n v="1458761673"/>
    <b v="0"/>
    <n v="11"/>
    <b v="0"/>
    <s v="theater/plays"/>
    <n v="10.54"/>
    <n v="-4473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x v="3949"/>
    <n v="1471638646"/>
    <b v="0"/>
    <n v="6"/>
    <b v="0"/>
    <s v="theater/plays"/>
    <n v="7.4690265486725664"/>
    <n v="-261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x v="3950"/>
    <n v="1458333811"/>
    <b v="0"/>
    <n v="2"/>
    <b v="0"/>
    <s v="theater/plays"/>
    <n v="7.3333333333333334E-2"/>
    <n v="-14989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x v="3951"/>
    <n v="1403355126"/>
    <b v="0"/>
    <n v="6"/>
    <b v="0"/>
    <s v="theater/plays"/>
    <n v="0.97142857142857131"/>
    <n v="-13864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2"/>
    <s v="US"/>
    <x v="0"/>
    <x v="3952"/>
    <n v="1418002634"/>
    <b v="0"/>
    <n v="8"/>
    <b v="0"/>
    <s v="theater/plays"/>
    <n v="21.099999999999998"/>
    <n v="-789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x v="3953"/>
    <n v="1460219110"/>
    <b v="0"/>
    <n v="37"/>
    <b v="0"/>
    <s v="theater/plays"/>
    <n v="78.100000000000009"/>
    <n v="-109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x v="3954"/>
    <n v="1462280848"/>
    <b v="0"/>
    <n v="11"/>
    <b v="0"/>
    <s v="theater/plays"/>
    <n v="32"/>
    <n v="-680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x v="3955"/>
    <n v="1465850898"/>
    <b v="0"/>
    <n v="0"/>
    <b v="0"/>
    <s v="theater/plays"/>
    <n v="0"/>
    <n v="-678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x v="3956"/>
    <n v="1405024561"/>
    <b v="0"/>
    <n v="10"/>
    <b v="0"/>
    <s v="theater/plays"/>
    <n v="47.692307692307693"/>
    <n v="-680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x v="3957"/>
    <n v="1466621732"/>
    <b v="0"/>
    <n v="6"/>
    <b v="0"/>
    <s v="theater/plays"/>
    <n v="1.4500000000000002"/>
    <n v="-8869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x v="3958"/>
    <n v="1417533953"/>
    <b v="0"/>
    <n v="8"/>
    <b v="0"/>
    <s v="theater/plays"/>
    <n v="10.7"/>
    <n v="-1786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x v="3959"/>
    <n v="1425678057"/>
    <b v="0"/>
    <n v="6"/>
    <b v="0"/>
    <s v="theater/plays"/>
    <n v="1.8333333333333333"/>
    <n v="-5890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x v="3960"/>
    <n v="1401978147"/>
    <b v="0"/>
    <n v="7"/>
    <b v="0"/>
    <s v="theater/plays"/>
    <n v="18"/>
    <n v="-2050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2"/>
    <s v="US"/>
    <x v="0"/>
    <x v="3961"/>
    <n v="1463545149"/>
    <b v="0"/>
    <n v="7"/>
    <b v="0"/>
    <s v="theater/plays"/>
    <n v="4.083333333333333"/>
    <n v="-287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x v="3962"/>
    <n v="1431113180"/>
    <b v="0"/>
    <n v="5"/>
    <b v="0"/>
    <s v="theater/plays"/>
    <n v="20"/>
    <n v="-680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x v="3963"/>
    <n v="1397854356"/>
    <b v="0"/>
    <n v="46"/>
    <b v="0"/>
    <s v="theater/plays"/>
    <n v="34.802513464991023"/>
    <n v="-7263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x v="3964"/>
    <n v="1412809644"/>
    <b v="0"/>
    <n v="10"/>
    <b v="0"/>
    <s v="theater/plays"/>
    <n v="6.3333333333333339"/>
    <n v="-140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x v="3965"/>
    <n v="1454173120"/>
    <b v="0"/>
    <n v="19"/>
    <b v="0"/>
    <s v="theater/plays"/>
    <n v="32.049999999999997"/>
    <n v="-1359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x v="3966"/>
    <n v="1460034594"/>
    <b v="0"/>
    <n v="13"/>
    <b v="0"/>
    <s v="theater/plays"/>
    <n v="9.76"/>
    <n v="-4512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2"/>
    <s v="GB"/>
    <x v="1"/>
    <x v="3967"/>
    <n v="1399414290"/>
    <b v="0"/>
    <n v="13"/>
    <b v="0"/>
    <s v="theater/plays"/>
    <n v="37.75"/>
    <n v="-249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2"/>
    <s v="US"/>
    <x v="0"/>
    <x v="3968"/>
    <n v="1439517413"/>
    <b v="0"/>
    <n v="4"/>
    <b v="0"/>
    <s v="theater/plays"/>
    <n v="2.1333333333333333"/>
    <n v="-146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x v="3969"/>
    <n v="1444413581"/>
    <b v="0"/>
    <n v="0"/>
    <b v="0"/>
    <s v="theater/plays"/>
    <n v="0"/>
    <n v="-3000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x v="3970"/>
    <n v="1454342893"/>
    <b v="0"/>
    <n v="3"/>
    <b v="0"/>
    <s v="theater/plays"/>
    <n v="4.1818181818181817"/>
    <n v="-1581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2"/>
    <s v="US"/>
    <x v="0"/>
    <x v="3971"/>
    <n v="1430494082"/>
    <b v="0"/>
    <n v="1"/>
    <b v="0"/>
    <s v="theater/plays"/>
    <n v="20"/>
    <n v="-4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x v="3972"/>
    <n v="1444689259"/>
    <b v="0"/>
    <n v="9"/>
    <b v="0"/>
    <s v="theater/plays"/>
    <n v="5.41"/>
    <n v="-9459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x v="3973"/>
    <n v="1428957912"/>
    <b v="0"/>
    <n v="1"/>
    <b v="0"/>
    <s v="theater/plays"/>
    <n v="6.0000000000000001E-3"/>
    <n v="-49997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x v="3974"/>
    <n v="1403169690"/>
    <b v="0"/>
    <n v="1"/>
    <b v="0"/>
    <s v="theater/plays"/>
    <n v="0.25"/>
    <n v="-199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x v="3975"/>
    <n v="1421339077"/>
    <b v="0"/>
    <n v="4"/>
    <b v="0"/>
    <s v="theater/plays"/>
    <n v="35"/>
    <n v="-130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x v="3976"/>
    <n v="1415341464"/>
    <b v="0"/>
    <n v="17"/>
    <b v="0"/>
    <s v="theater/plays"/>
    <n v="16.566666666666666"/>
    <n v="-2503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x v="3977"/>
    <n v="1425633821"/>
    <b v="0"/>
    <n v="0"/>
    <b v="0"/>
    <s v="theater/plays"/>
    <n v="0"/>
    <n v="-3000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x v="3978"/>
    <n v="1424992026"/>
    <b v="0"/>
    <n v="12"/>
    <b v="0"/>
    <s v="theater/plays"/>
    <n v="57.199999999999996"/>
    <n v="-535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x v="3979"/>
    <n v="1406058798"/>
    <b v="0"/>
    <n v="14"/>
    <b v="0"/>
    <s v="theater/plays"/>
    <n v="16.514285714285716"/>
    <n v="-5844"/>
    <x v="1"/>
    <s v="plays"/>
    <x v="3979"/>
    <d v="2014-07-22T14:53:18"/>
  </r>
  <r>
    <n v="4000"/>
    <s v="The Escorts"/>
    <s v="An Enticing Trip into the World of Assisted Dying"/>
    <n v="8000"/>
    <n v="10"/>
    <x v="2"/>
    <s v="US"/>
    <x v="0"/>
    <x v="3980"/>
    <n v="1457450958"/>
    <b v="0"/>
    <n v="1"/>
    <b v="0"/>
    <s v="theater/plays"/>
    <n v="0.125"/>
    <n v="-799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x v="1748"/>
    <n v="1486681708"/>
    <b v="0"/>
    <n v="14"/>
    <b v="0"/>
    <s v="theater/plays"/>
    <n v="37.75"/>
    <n v="-747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x v="3981"/>
    <n v="1409187761"/>
    <b v="0"/>
    <n v="4"/>
    <b v="0"/>
    <s v="theater/plays"/>
    <n v="1.8399999999999999"/>
    <n v="-1227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x v="3982"/>
    <n v="1421417147"/>
    <b v="0"/>
    <n v="2"/>
    <b v="0"/>
    <s v="theater/plays"/>
    <n v="10.050000000000001"/>
    <n v="-1799"/>
    <x v="1"/>
    <s v="plays"/>
    <x v="3982"/>
    <d v="2015-01-16T09:05:47"/>
  </r>
  <r>
    <n v="4004"/>
    <s v="South Florida Tours"/>
    <s v="Help Launch The Queen Into South Florida!"/>
    <n v="500"/>
    <n v="1"/>
    <x v="2"/>
    <s v="US"/>
    <x v="0"/>
    <x v="3983"/>
    <n v="1410148457"/>
    <b v="0"/>
    <n v="1"/>
    <b v="0"/>
    <s v="theater/plays"/>
    <n v="0.2"/>
    <n v="-499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x v="3984"/>
    <n v="1408648985"/>
    <b v="0"/>
    <n v="2"/>
    <b v="0"/>
    <s v="theater/plays"/>
    <n v="1.3333333333333335"/>
    <n v="-296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x v="3985"/>
    <n v="1453487587"/>
    <b v="0"/>
    <n v="1"/>
    <b v="0"/>
    <s v="theater/plays"/>
    <n v="6.6666666666666671E-3"/>
    <n v="-29998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x v="3986"/>
    <n v="1406572381"/>
    <b v="0"/>
    <n v="1"/>
    <b v="0"/>
    <s v="theater/plays"/>
    <n v="0.25"/>
    <n v="-199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x v="3987"/>
    <n v="1435014507"/>
    <b v="0"/>
    <n v="4"/>
    <b v="0"/>
    <s v="theater/plays"/>
    <n v="6"/>
    <n v="-940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x v="3988"/>
    <n v="1406825360"/>
    <b v="0"/>
    <n v="3"/>
    <b v="0"/>
    <s v="theater/plays"/>
    <n v="3.8860103626943006"/>
    <n v="-185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x v="3989"/>
    <n v="1412879366"/>
    <b v="0"/>
    <n v="38"/>
    <b v="0"/>
    <s v="theater/plays"/>
    <n v="24.194444444444443"/>
    <n v="-5458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x v="3990"/>
    <n v="1419858278"/>
    <b v="0"/>
    <n v="4"/>
    <b v="0"/>
    <s v="theater/plays"/>
    <n v="7.6"/>
    <n v="-231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x v="3991"/>
    <n v="1427979849"/>
    <b v="0"/>
    <n v="0"/>
    <b v="0"/>
    <s v="theater/plays"/>
    <n v="0"/>
    <n v="-575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x v="3992"/>
    <n v="1421478823"/>
    <b v="0"/>
    <n v="2"/>
    <b v="0"/>
    <s v="theater/plays"/>
    <n v="1.3"/>
    <n v="-1974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x v="3993"/>
    <n v="1455861269"/>
    <b v="0"/>
    <n v="0"/>
    <b v="0"/>
    <s v="theater/plays"/>
    <n v="0"/>
    <n v="-9000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x v="3994"/>
    <n v="1434739463"/>
    <b v="0"/>
    <n v="1"/>
    <b v="0"/>
    <s v="theater/plays"/>
    <n v="1.4285714285714287E-2"/>
    <n v="-6999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x v="3995"/>
    <n v="1408395400"/>
    <b v="0"/>
    <n v="7"/>
    <b v="0"/>
    <s v="theater/plays"/>
    <n v="14.000000000000002"/>
    <n v="-43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x v="3996"/>
    <n v="1407254874"/>
    <b v="0"/>
    <n v="2"/>
    <b v="0"/>
    <s v="theater/plays"/>
    <n v="1.05"/>
    <n v="-989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2"/>
    <s v="GB"/>
    <x v="1"/>
    <x v="3997"/>
    <n v="1473285108"/>
    <b v="0"/>
    <n v="4"/>
    <b v="0"/>
    <s v="theater/plays"/>
    <n v="8.6666666666666679"/>
    <n v="-1370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x v="3998"/>
    <n v="1455725596"/>
    <b v="0"/>
    <n v="4"/>
    <b v="0"/>
    <s v="theater/plays"/>
    <n v="0.82857142857142851"/>
    <n v="-3471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x v="3999"/>
    <n v="1424579699"/>
    <b v="0"/>
    <n v="3"/>
    <b v="0"/>
    <s v="theater/plays"/>
    <n v="16.666666666666664"/>
    <n v="-500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2"/>
    <s v="US"/>
    <x v="0"/>
    <x v="4000"/>
    <n v="1409176358"/>
    <b v="0"/>
    <n v="2"/>
    <b v="0"/>
    <s v="theater/plays"/>
    <n v="0.83333333333333337"/>
    <n v="-1487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x v="4001"/>
    <n v="1418824867"/>
    <b v="0"/>
    <n v="197"/>
    <b v="0"/>
    <s v="theater/plays"/>
    <n v="69.561111111111103"/>
    <n v="-5479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2"/>
    <s v="US"/>
    <x v="0"/>
    <x v="4002"/>
    <n v="1454975963"/>
    <b v="0"/>
    <n v="0"/>
    <b v="0"/>
    <s v="theater/plays"/>
    <n v="0"/>
    <n v="-7000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x v="4003"/>
    <n v="1438445097"/>
    <b v="0"/>
    <n v="1"/>
    <b v="0"/>
    <s v="theater/plays"/>
    <n v="1.25"/>
    <n v="-79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x v="4004"/>
    <n v="1432705336"/>
    <b v="0"/>
    <n v="4"/>
    <b v="0"/>
    <s v="theater/plays"/>
    <n v="5"/>
    <n v="-4750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x v="4005"/>
    <n v="1444059839"/>
    <b v="0"/>
    <n v="0"/>
    <b v="0"/>
    <s v="theater/plays"/>
    <n v="0"/>
    <n v="-4000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x v="4006"/>
    <n v="1486077481"/>
    <b v="0"/>
    <n v="7"/>
    <b v="0"/>
    <s v="theater/plays"/>
    <n v="7.166666666666667"/>
    <n v="-278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x v="4007"/>
    <n v="1399415500"/>
    <b v="0"/>
    <n v="11"/>
    <b v="0"/>
    <s v="theater/plays"/>
    <n v="28.050000000000004"/>
    <n v="-1439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x v="4008"/>
    <n v="1447461370"/>
    <b v="0"/>
    <n v="0"/>
    <b v="0"/>
    <s v="theater/plays"/>
    <n v="0"/>
    <n v="-20000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x v="4009"/>
    <n v="1452008599"/>
    <b v="0"/>
    <n v="6"/>
    <b v="0"/>
    <s v="theater/plays"/>
    <n v="16"/>
    <n v="-2100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x v="4010"/>
    <n v="1414591364"/>
    <b v="0"/>
    <n v="0"/>
    <b v="0"/>
    <s v="theater/plays"/>
    <n v="0"/>
    <n v="-5000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x v="4011"/>
    <n v="1445023516"/>
    <b v="0"/>
    <n v="7"/>
    <b v="0"/>
    <s v="theater/plays"/>
    <n v="6.8287037037037033"/>
    <n v="-5635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x v="4012"/>
    <n v="1472711224"/>
    <b v="0"/>
    <n v="94"/>
    <b v="0"/>
    <s v="theater/plays"/>
    <n v="25.698702928870294"/>
    <n v="-17758.010000000002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x v="4013"/>
    <n v="1425509050"/>
    <b v="0"/>
    <n v="2"/>
    <b v="0"/>
    <s v="theater/plays"/>
    <n v="1.4814814814814816"/>
    <n v="-133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2"/>
    <s v="US"/>
    <x v="0"/>
    <x v="4014"/>
    <n v="1411333887"/>
    <b v="0"/>
    <n v="25"/>
    <b v="0"/>
    <s v="theater/plays"/>
    <n v="36.85"/>
    <n v="-6315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x v="4015"/>
    <n v="1402784964"/>
    <b v="0"/>
    <n v="17"/>
    <b v="0"/>
    <s v="theater/plays"/>
    <n v="47.05"/>
    <n v="-3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x v="4016"/>
    <n v="1462585315"/>
    <b v="0"/>
    <n v="2"/>
    <b v="0"/>
    <s v="theater/plays"/>
    <n v="11.428571428571429"/>
    <n v="-62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x v="4017"/>
    <n v="1408389010"/>
    <b v="0"/>
    <n v="4"/>
    <b v="0"/>
    <s v="theater/plays"/>
    <n v="12.04"/>
    <n v="-2199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x v="4018"/>
    <n v="1446048367"/>
    <b v="0"/>
    <n v="5"/>
    <b v="0"/>
    <s v="theater/plays"/>
    <n v="60"/>
    <n v="-20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x v="4019"/>
    <n v="1432100004"/>
    <b v="0"/>
    <n v="2"/>
    <b v="0"/>
    <s v="theater/plays"/>
    <n v="31.25"/>
    <n v="-550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2"/>
    <s v="GB"/>
    <x v="1"/>
    <x v="4020"/>
    <n v="1467976954"/>
    <b v="0"/>
    <n v="2"/>
    <b v="0"/>
    <s v="theater/plays"/>
    <n v="0.42"/>
    <n v="-4979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x v="4021"/>
    <n v="1419213664"/>
    <b v="0"/>
    <n v="3"/>
    <b v="0"/>
    <s v="theater/plays"/>
    <n v="0.21"/>
    <n v="-9979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x v="4022"/>
    <n v="1415228325"/>
    <b v="0"/>
    <n v="0"/>
    <b v="0"/>
    <s v="theater/plays"/>
    <n v="0"/>
    <n v="-300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x v="4023"/>
    <n v="1426050982"/>
    <b v="0"/>
    <n v="4"/>
    <b v="0"/>
    <s v="theater/plays"/>
    <n v="37.5"/>
    <n v="-37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x v="4024"/>
    <n v="1406004589"/>
    <b v="0"/>
    <n v="1"/>
    <b v="0"/>
    <s v="theater/plays"/>
    <n v="0.02"/>
    <n v="-4999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x v="4025"/>
    <n v="1411400210"/>
    <b v="0"/>
    <n v="12"/>
    <b v="0"/>
    <s v="theater/plays"/>
    <n v="8.2142857142857135"/>
    <n v="-5140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x v="4026"/>
    <n v="1418862743"/>
    <b v="0"/>
    <n v="4"/>
    <b v="0"/>
    <s v="theater/plays"/>
    <n v="2.1999999999999997"/>
    <n v="-4890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x v="4027"/>
    <n v="1457352787"/>
    <b v="0"/>
    <n v="91"/>
    <b v="0"/>
    <s v="theater/plays"/>
    <n v="17.652941176470588"/>
    <n v="-13999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x v="4028"/>
    <n v="1434322815"/>
    <b v="0"/>
    <n v="1"/>
    <b v="0"/>
    <s v="theater/plays"/>
    <n v="0.08"/>
    <n v="-19984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x v="4029"/>
    <n v="1411485391"/>
    <b v="0"/>
    <n v="1"/>
    <b v="0"/>
    <s v="theater/plays"/>
    <n v="6.6666666666666666E-2"/>
    <n v="-1499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x v="4030"/>
    <n v="1399058797"/>
    <b v="0"/>
    <n v="0"/>
    <b v="0"/>
    <s v="theater/plays"/>
    <n v="0"/>
    <n v="-500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x v="4031"/>
    <n v="1408050316"/>
    <b v="0"/>
    <n v="13"/>
    <b v="0"/>
    <s v="theater/plays"/>
    <n v="37.533333333333339"/>
    <n v="-1874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x v="4032"/>
    <n v="1413477228"/>
    <b v="0"/>
    <n v="2"/>
    <b v="0"/>
    <s v="theater/plays"/>
    <n v="22"/>
    <n v="-390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x v="4033"/>
    <n v="1472674285"/>
    <b v="0"/>
    <n v="0"/>
    <b v="0"/>
    <s v="theater/plays"/>
    <n v="0"/>
    <n v="-8880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x v="4034"/>
    <n v="1400600031"/>
    <b v="0"/>
    <n v="21"/>
    <b v="0"/>
    <s v="theater/plays"/>
    <n v="17.62"/>
    <n v="-411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x v="4035"/>
    <n v="1465856639"/>
    <b v="0"/>
    <n v="9"/>
    <b v="0"/>
    <s v="theater/plays"/>
    <n v="53"/>
    <n v="-705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x v="4036"/>
    <n v="1446506080"/>
    <b v="0"/>
    <n v="6"/>
    <b v="0"/>
    <s v="theater/plays"/>
    <n v="22.142857142857142"/>
    <n v="-2725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x v="3268"/>
    <n v="1458178044"/>
    <b v="0"/>
    <n v="4"/>
    <b v="0"/>
    <s v="theater/plays"/>
    <n v="2.5333333333333332"/>
    <n v="-365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x v="4037"/>
    <n v="1408116152"/>
    <b v="0"/>
    <n v="7"/>
    <b v="0"/>
    <s v="theater/plays"/>
    <n v="2.5"/>
    <n v="-9750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x v="4038"/>
    <n v="1400604056"/>
    <b v="0"/>
    <n v="5"/>
    <b v="0"/>
    <s v="theater/plays"/>
    <n v="2.85"/>
    <n v="-9715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x v="4039"/>
    <n v="1456025023"/>
    <b v="0"/>
    <n v="0"/>
    <b v="0"/>
    <s v="theater/plays"/>
    <n v="0"/>
    <n v="-525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x v="4040"/>
    <n v="1464889468"/>
    <b v="0"/>
    <n v="3"/>
    <b v="0"/>
    <s v="theater/plays"/>
    <n v="2.4500000000000002"/>
    <n v="-19510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x v="4041"/>
    <n v="1401294084"/>
    <b v="0"/>
    <n v="9"/>
    <b v="0"/>
    <s v="theater/plays"/>
    <n v="1.4210526315789473"/>
    <n v="-936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x v="4042"/>
    <n v="1427724426"/>
    <b v="0"/>
    <n v="6"/>
    <b v="0"/>
    <s v="theater/plays"/>
    <n v="19.25"/>
    <n v="-1615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2"/>
    <s v="US"/>
    <x v="0"/>
    <x v="4043"/>
    <n v="1405291811"/>
    <b v="0"/>
    <n v="4"/>
    <b v="0"/>
    <s v="theater/plays"/>
    <n v="0.67500000000000004"/>
    <n v="-3973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x v="4044"/>
    <n v="1461027388"/>
    <b v="0"/>
    <n v="1"/>
    <b v="0"/>
    <s v="theater/plays"/>
    <n v="0.16666666666666669"/>
    <n v="-1497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x v="4045"/>
    <n v="1439952550"/>
    <b v="0"/>
    <n v="17"/>
    <b v="0"/>
    <s v="theater/plays"/>
    <n v="60.9"/>
    <n v="-1955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x v="4046"/>
    <n v="1481756855"/>
    <b v="0"/>
    <n v="1"/>
    <b v="0"/>
    <s v="theater/plays"/>
    <n v="1"/>
    <n v="-3460.05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x v="4047"/>
    <n v="1421596356"/>
    <b v="0"/>
    <n v="13"/>
    <b v="0"/>
    <s v="theater/plays"/>
    <n v="34.4"/>
    <n v="-820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s v="US"/>
    <x v="0"/>
    <x v="4048"/>
    <n v="1422374420"/>
    <b v="0"/>
    <n v="6"/>
    <b v="0"/>
    <s v="theater/plays"/>
    <n v="16.5"/>
    <n v="-83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x v="4049"/>
    <n v="1480187931"/>
    <b v="0"/>
    <n v="0"/>
    <b v="0"/>
    <s v="theater/plays"/>
    <n v="0"/>
    <n v="-20000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x v="4050"/>
    <n v="1403462111"/>
    <b v="0"/>
    <n v="2"/>
    <b v="0"/>
    <s v="theater/plays"/>
    <n v="0.4"/>
    <n v="-996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x v="4051"/>
    <n v="1426407426"/>
    <b v="0"/>
    <n v="2"/>
    <b v="0"/>
    <s v="theater/plays"/>
    <n v="1.0571428571428572"/>
    <n v="-3463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x v="4052"/>
    <n v="1444137375"/>
    <b v="0"/>
    <n v="21"/>
    <b v="0"/>
    <s v="theater/plays"/>
    <n v="26.727272727272727"/>
    <n v="-201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x v="4053"/>
    <n v="1400547969"/>
    <b v="0"/>
    <n v="13"/>
    <b v="0"/>
    <s v="theater/plays"/>
    <n v="28.799999999999997"/>
    <n v="-1424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x v="4054"/>
    <n v="1411499149"/>
    <b v="0"/>
    <n v="0"/>
    <b v="0"/>
    <s v="theater/plays"/>
    <n v="0"/>
    <n v="-700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x v="4055"/>
    <n v="1479747794"/>
    <b v="0"/>
    <n v="6"/>
    <b v="0"/>
    <s v="theater/plays"/>
    <n v="8.9"/>
    <n v="-1366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x v="4056"/>
    <n v="1482951242"/>
    <b v="0"/>
    <n v="0"/>
    <b v="0"/>
    <s v="theater/plays"/>
    <n v="0"/>
    <n v="-250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x v="4057"/>
    <n v="1463783521"/>
    <b v="0"/>
    <n v="1"/>
    <b v="0"/>
    <s v="theater/plays"/>
    <n v="0.16666666666666669"/>
    <n v="-299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x v="4058"/>
    <n v="1463849116"/>
    <b v="0"/>
    <n v="0"/>
    <b v="0"/>
    <s v="theater/plays"/>
    <n v="0"/>
    <n v="-3000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x v="4059"/>
    <n v="1423231025"/>
    <b v="0"/>
    <n v="12"/>
    <b v="0"/>
    <s v="theater/plays"/>
    <n v="15.737410071942445"/>
    <n v="-1874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x v="4060"/>
    <n v="1446179553"/>
    <b v="0"/>
    <n v="2"/>
    <b v="0"/>
    <s v="theater/plays"/>
    <n v="2"/>
    <n v="-147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x v="4061"/>
    <n v="1450203416"/>
    <b v="0"/>
    <n v="6"/>
    <b v="0"/>
    <s v="theater/plays"/>
    <n v="21.685714285714287"/>
    <n v="-2741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x v="4062"/>
    <n v="1473416906"/>
    <b v="0"/>
    <n v="1"/>
    <b v="0"/>
    <s v="theater/plays"/>
    <n v="0.33333333333333337"/>
    <n v="-299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x v="4063"/>
    <n v="1424701775"/>
    <b v="0"/>
    <n v="1"/>
    <b v="0"/>
    <s v="theater/plays"/>
    <n v="0.2857142857142857"/>
    <n v="-349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x v="4064"/>
    <n v="1445985299"/>
    <b v="0"/>
    <n v="5"/>
    <b v="0"/>
    <s v="theater/plays"/>
    <n v="4.7"/>
    <n v="-953"/>
    <x v="1"/>
    <s v="plays"/>
    <x v="4064"/>
    <d v="2015-10-27T17:34:59"/>
  </r>
  <r>
    <n v="4087"/>
    <s v="Stage Production &quot;The Nail Shop&quot;"/>
    <s v="Comedy Stage Play"/>
    <n v="9600"/>
    <n v="0"/>
    <x v="2"/>
    <s v="US"/>
    <x v="0"/>
    <x v="4065"/>
    <n v="1466185786"/>
    <b v="0"/>
    <n v="0"/>
    <b v="0"/>
    <s v="theater/plays"/>
    <n v="0"/>
    <n v="-9600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x v="4066"/>
    <n v="1418827324"/>
    <b v="0"/>
    <n v="3"/>
    <b v="0"/>
    <s v="theater/plays"/>
    <n v="10.8"/>
    <n v="-1784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x v="4067"/>
    <n v="1430242488"/>
    <b v="0"/>
    <n v="8"/>
    <b v="0"/>
    <s v="theater/plays"/>
    <n v="4.8"/>
    <n v="-476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x v="4068"/>
    <n v="1437754137"/>
    <b v="0"/>
    <n v="3"/>
    <b v="0"/>
    <s v="theater/plays"/>
    <n v="3.2"/>
    <n v="-968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x v="4069"/>
    <n v="1418818151"/>
    <b v="0"/>
    <n v="8"/>
    <b v="0"/>
    <s v="theater/plays"/>
    <n v="12.75"/>
    <n v="-1396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x v="4070"/>
    <n v="1423024847"/>
    <b v="0"/>
    <n v="1"/>
    <b v="0"/>
    <s v="theater/plays"/>
    <n v="1.8181818181818181E-2"/>
    <n v="-10998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x v="4071"/>
    <n v="1435088093"/>
    <b v="0"/>
    <n v="4"/>
    <b v="0"/>
    <s v="theater/plays"/>
    <n v="2.4"/>
    <n v="-2440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x v="4072"/>
    <n v="1410141900"/>
    <b v="0"/>
    <n v="8"/>
    <b v="0"/>
    <s v="theater/plays"/>
    <n v="36.5"/>
    <n v="-1270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2"/>
    <s v="MX"/>
    <x v="10"/>
    <x v="4073"/>
    <n v="1479516350"/>
    <b v="0"/>
    <n v="1"/>
    <b v="0"/>
    <s v="theater/plays"/>
    <n v="2.666666666666667"/>
    <n v="-292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x v="4074"/>
    <n v="1484484219"/>
    <b v="0"/>
    <n v="5"/>
    <b v="0"/>
    <s v="theater/plays"/>
    <n v="11.428571428571429"/>
    <n v="-310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x v="4075"/>
    <n v="1449431237"/>
    <b v="0"/>
    <n v="0"/>
    <b v="0"/>
    <s v="theater/plays"/>
    <n v="0"/>
    <n v="-10000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2"/>
    <s v="US"/>
    <x v="0"/>
    <x v="4076"/>
    <n v="1462468797"/>
    <b v="0"/>
    <n v="0"/>
    <b v="0"/>
    <s v="theater/plays"/>
    <n v="0"/>
    <n v="-75000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x v="4077"/>
    <n v="1468959873"/>
    <b v="0"/>
    <n v="1"/>
    <b v="0"/>
    <s v="theater/plays"/>
    <n v="1.1111111111111112"/>
    <n v="-44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x v="4078"/>
    <n v="1413341990"/>
    <b v="0"/>
    <n v="0"/>
    <b v="0"/>
    <s v="theater/plays"/>
    <n v="0"/>
    <n v="-270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x v="4079"/>
    <n v="1482788482"/>
    <b v="0"/>
    <n v="0"/>
    <b v="0"/>
    <s v="theater/plays"/>
    <n v="0"/>
    <n v="-600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x v="4080"/>
    <n v="1460751673"/>
    <b v="0"/>
    <n v="6"/>
    <b v="0"/>
    <s v="theater/plays"/>
    <n v="27.400000000000002"/>
    <n v="-363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x v="4081"/>
    <n v="1435953566"/>
    <b v="0"/>
    <n v="6"/>
    <b v="0"/>
    <s v="theater/plays"/>
    <n v="10"/>
    <n v="-900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x v="4082"/>
    <n v="1474958434"/>
    <b v="0"/>
    <n v="14"/>
    <b v="0"/>
    <s v="theater/plays"/>
    <n v="21.366666666666667"/>
    <n v="-2359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x v="4083"/>
    <n v="1479860109"/>
    <b v="0"/>
    <n v="6"/>
    <b v="0"/>
    <s v="theater/plays"/>
    <n v="6.9696969696969706"/>
    <n v="-30700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x v="4084"/>
    <n v="1424221866"/>
    <b v="0"/>
    <n v="33"/>
    <b v="0"/>
    <s v="theater/plays"/>
    <n v="70.599999999999994"/>
    <n v="-1470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x v="4085"/>
    <n v="1409608801"/>
    <b v="0"/>
    <n v="4"/>
    <b v="0"/>
    <s v="theater/plays"/>
    <n v="2.0500000000000003"/>
    <n v="-1959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x v="4086"/>
    <n v="1485909937"/>
    <b v="0"/>
    <n v="1"/>
    <b v="0"/>
    <s v="theater/plays"/>
    <n v="1.9666666666666666"/>
    <n v="-2941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x v="4087"/>
    <n v="1446209804"/>
    <b v="0"/>
    <n v="0"/>
    <b v="0"/>
    <s v="theater/plays"/>
    <n v="0"/>
    <n v="-500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x v="4088"/>
    <n v="1463929351"/>
    <b v="0"/>
    <n v="6"/>
    <b v="0"/>
    <s v="theater/plays"/>
    <n v="28.666666666666668"/>
    <n v="-21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x v="4089"/>
    <n v="1422155740"/>
    <b v="0"/>
    <n v="6"/>
    <b v="0"/>
    <s v="theater/plays"/>
    <n v="3.1333333333333333"/>
    <n v="-290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x v="4090"/>
    <n v="1454280186"/>
    <b v="0"/>
    <n v="1"/>
    <b v="0"/>
    <s v="theater/plays"/>
    <n v="0.04"/>
    <n v="-2499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x v="4091"/>
    <n v="1450619123"/>
    <b v="0"/>
    <n v="3"/>
    <b v="0"/>
    <s v="theater/plays"/>
    <n v="0.2"/>
    <n v="-1497"/>
    <x v="1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495D2-F539-4804-8A3D-079F50014F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12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44BDC-D58D-48BF-8D96-1B0E000B8F1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6EF4E-A75B-489B-A53C-5ED69E42BA3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4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="70" zoomScaleNormal="72" workbookViewId="0">
      <selection activeCell="S8" sqref="S8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style="10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6.6640625" customWidth="1"/>
    <col min="16" max="16" width="26.88671875" customWidth="1"/>
    <col min="17" max="17" width="26.77734375" customWidth="1"/>
    <col min="18" max="18" width="27" customWidth="1"/>
    <col min="19" max="19" width="26.6640625" customWidth="1"/>
    <col min="20" max="20" width="26.1093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8385</v>
      </c>
      <c r="R1" s="1" t="s">
        <v>8328</v>
      </c>
      <c r="S1" s="1" t="s">
        <v>8387</v>
      </c>
      <c r="T1" s="1" t="s">
        <v>8388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0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AVERAGE(E2-D2)</f>
        <v>3133</v>
      </c>
      <c r="Q2" s="7" t="s">
        <v>8329</v>
      </c>
      <c r="R2" s="7" t="s">
        <v>8330</v>
      </c>
      <c r="S2" s="11">
        <f>(I2/86400)+25569+(-5/24)</f>
        <v>42207.916666666664</v>
      </c>
      <c r="T2" s="12">
        <f>(J2/86400)+25569+(-5/24)</f>
        <v>42176.798738425925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0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(E3/D3*100)</f>
        <v>142.60827250608273</v>
      </c>
      <c r="P3">
        <f t="shared" ref="P3:P66" si="1">AVERAGE(E3-D3)</f>
        <v>4378</v>
      </c>
      <c r="Q3" s="7" t="s">
        <v>8329</v>
      </c>
      <c r="R3" s="7" t="s">
        <v>8330</v>
      </c>
      <c r="S3" s="11">
        <f t="shared" ref="S3:S66" si="2">(I3/86400)+25569+(-5/24)</f>
        <v>42796.392164351848</v>
      </c>
      <c r="T3" s="12">
        <f t="shared" ref="T3:T66" si="3">(J3/86400)+25569+(-5/24)</f>
        <v>42766.392164351848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0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25</v>
      </c>
      <c r="Q4" s="7" t="s">
        <v>8329</v>
      </c>
      <c r="R4" s="7" t="s">
        <v>8330</v>
      </c>
      <c r="S4" s="11">
        <f t="shared" si="2"/>
        <v>42415.494016203702</v>
      </c>
      <c r="T4" s="12">
        <f t="shared" si="3"/>
        <v>42405.494016203702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0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390</v>
      </c>
      <c r="Q5" s="7" t="s">
        <v>8329</v>
      </c>
      <c r="R5" s="7" t="s">
        <v>8330</v>
      </c>
      <c r="S5" s="11">
        <f t="shared" si="2"/>
        <v>41858.306793981479</v>
      </c>
      <c r="T5" s="12">
        <f t="shared" si="3"/>
        <v>41828.306793981479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0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10116.279999999999</v>
      </c>
      <c r="Q6" s="7" t="s">
        <v>8329</v>
      </c>
      <c r="R6" s="7" t="s">
        <v>8330</v>
      </c>
      <c r="S6" s="11">
        <f t="shared" si="2"/>
        <v>42357.625914351847</v>
      </c>
      <c r="T6" s="12">
        <f t="shared" si="3"/>
        <v>42327.625914351847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0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391</v>
      </c>
      <c r="Q7" s="7" t="s">
        <v>8329</v>
      </c>
      <c r="R7" s="7" t="s">
        <v>8330</v>
      </c>
      <c r="S7" s="11">
        <f t="shared" si="2"/>
        <v>42580.024305555555</v>
      </c>
      <c r="T7" s="12">
        <f t="shared" si="3"/>
        <v>42563.724618055552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0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519</v>
      </c>
      <c r="Q8" s="7" t="s">
        <v>8329</v>
      </c>
      <c r="R8" s="7" t="s">
        <v>8330</v>
      </c>
      <c r="S8" s="11">
        <f t="shared" si="2"/>
        <v>41803.864004629628</v>
      </c>
      <c r="T8" s="12">
        <f t="shared" si="3"/>
        <v>41793.864004629628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0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110</v>
      </c>
      <c r="Q9" s="7" t="s">
        <v>8329</v>
      </c>
      <c r="R9" s="7" t="s">
        <v>8330</v>
      </c>
      <c r="S9" s="11">
        <f t="shared" si="2"/>
        <v>42555.838738425919</v>
      </c>
      <c r="T9" s="12">
        <f t="shared" si="3"/>
        <v>42515.838738425919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1.5199999999999818</v>
      </c>
      <c r="Q10" s="7" t="s">
        <v>8329</v>
      </c>
      <c r="R10" s="7" t="s">
        <v>8330</v>
      </c>
      <c r="S10" s="11">
        <f t="shared" si="2"/>
        <v>42475.666666666664</v>
      </c>
      <c r="T10" s="12">
        <f t="shared" si="3"/>
        <v>42468.736249999994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0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129.99</v>
      </c>
      <c r="Q11" s="7" t="s">
        <v>8329</v>
      </c>
      <c r="R11" s="7" t="s">
        <v>8330</v>
      </c>
      <c r="S11" s="11">
        <f t="shared" si="2"/>
        <v>42476.895185185182</v>
      </c>
      <c r="T11" s="12">
        <f t="shared" si="3"/>
        <v>42446.895185185182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0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</v>
      </c>
      <c r="Q12" s="7" t="s">
        <v>8329</v>
      </c>
      <c r="R12" s="7" t="s">
        <v>8330</v>
      </c>
      <c r="S12" s="11">
        <f t="shared" si="2"/>
        <v>41814.859710648147</v>
      </c>
      <c r="T12" s="12">
        <f t="shared" si="3"/>
        <v>41779.859710648147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0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1025</v>
      </c>
      <c r="Q13" s="7" t="s">
        <v>8329</v>
      </c>
      <c r="R13" s="7" t="s">
        <v>8330</v>
      </c>
      <c r="S13" s="11">
        <f t="shared" si="2"/>
        <v>42603.916666666664</v>
      </c>
      <c r="T13" s="12">
        <f t="shared" si="3"/>
        <v>42572.570162037031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0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19588</v>
      </c>
      <c r="Q14" s="7" t="s">
        <v>8329</v>
      </c>
      <c r="R14" s="7" t="s">
        <v>8330</v>
      </c>
      <c r="S14" s="11">
        <f t="shared" si="2"/>
        <v>41835.916666666664</v>
      </c>
      <c r="T14" s="12">
        <f t="shared" si="3"/>
        <v>41791.504918981482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0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2099</v>
      </c>
      <c r="Q15" s="7" t="s">
        <v>8329</v>
      </c>
      <c r="R15" s="7" t="s">
        <v>8330</v>
      </c>
      <c r="S15" s="11">
        <f t="shared" si="2"/>
        <v>42544.643749999996</v>
      </c>
      <c r="T15" s="12">
        <f t="shared" si="3"/>
        <v>42508.468854166662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0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56</v>
      </c>
      <c r="Q16" s="7" t="s">
        <v>8329</v>
      </c>
      <c r="R16" s="7" t="s">
        <v>8330</v>
      </c>
      <c r="S16" s="11">
        <f t="shared" si="2"/>
        <v>41833.374305555553</v>
      </c>
      <c r="T16" s="12">
        <f t="shared" si="3"/>
        <v>41807.818148148144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0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132</v>
      </c>
      <c r="Q17" s="7" t="s">
        <v>8329</v>
      </c>
      <c r="R17" s="7" t="s">
        <v>8330</v>
      </c>
      <c r="S17" s="11">
        <f t="shared" si="2"/>
        <v>42274.634722222218</v>
      </c>
      <c r="T17" s="12">
        <f t="shared" si="3"/>
        <v>42256.183541666665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0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29</v>
      </c>
      <c r="Q18" s="7" t="s">
        <v>8329</v>
      </c>
      <c r="R18" s="7" t="s">
        <v>8330</v>
      </c>
      <c r="S18" s="11">
        <f t="shared" si="2"/>
        <v>41806.020833333328</v>
      </c>
      <c r="T18" s="12">
        <f t="shared" si="3"/>
        <v>41760.588090277779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0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10</v>
      </c>
      <c r="Q19" s="7" t="s">
        <v>8329</v>
      </c>
      <c r="R19" s="7" t="s">
        <v>8330</v>
      </c>
      <c r="S19" s="11">
        <f t="shared" si="2"/>
        <v>41947.565069444441</v>
      </c>
      <c r="T19" s="12">
        <f t="shared" si="3"/>
        <v>41917.523402777777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1896.3300000000017</v>
      </c>
      <c r="Q20" s="7" t="s">
        <v>8329</v>
      </c>
      <c r="R20" s="7" t="s">
        <v>8330</v>
      </c>
      <c r="S20" s="11">
        <f t="shared" si="2"/>
        <v>41899.333981481475</v>
      </c>
      <c r="T20" s="12">
        <f t="shared" si="3"/>
        <v>41869.333981481475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0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385</v>
      </c>
      <c r="Q21" s="7" t="s">
        <v>8329</v>
      </c>
      <c r="R21" s="7" t="s">
        <v>8330</v>
      </c>
      <c r="S21" s="11">
        <f t="shared" si="2"/>
        <v>42205.608032407406</v>
      </c>
      <c r="T21" s="12">
        <f t="shared" si="3"/>
        <v>42175.608032407406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0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4</v>
      </c>
      <c r="Q22" s="7" t="s">
        <v>8329</v>
      </c>
      <c r="R22" s="7" t="s">
        <v>8330</v>
      </c>
      <c r="S22" s="11">
        <f t="shared" si="2"/>
        <v>42260.549907407403</v>
      </c>
      <c r="T22" s="12">
        <f t="shared" si="3"/>
        <v>42200.549907407403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0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1690</v>
      </c>
      <c r="Q23" s="7" t="s">
        <v>8329</v>
      </c>
      <c r="R23" s="7" t="s">
        <v>8330</v>
      </c>
      <c r="S23" s="11">
        <f t="shared" si="2"/>
        <v>41908.418854166666</v>
      </c>
      <c r="T23" s="12">
        <f t="shared" si="3"/>
        <v>41878.418854166666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0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60</v>
      </c>
      <c r="Q24" s="7" t="s">
        <v>8329</v>
      </c>
      <c r="R24" s="7" t="s">
        <v>8330</v>
      </c>
      <c r="S24" s="11">
        <f t="shared" si="2"/>
        <v>42005.124305555553</v>
      </c>
      <c r="T24" s="12">
        <f t="shared" si="3"/>
        <v>41989.703009259254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0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370</v>
      </c>
      <c r="Q25" s="7" t="s">
        <v>8329</v>
      </c>
      <c r="R25" s="7" t="s">
        <v>8330</v>
      </c>
      <c r="S25" s="11">
        <f t="shared" si="2"/>
        <v>42124.430555555555</v>
      </c>
      <c r="T25" s="12">
        <f t="shared" si="3"/>
        <v>42097.570613425924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0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3082.6900000000023</v>
      </c>
      <c r="Q26" s="7" t="s">
        <v>8329</v>
      </c>
      <c r="R26" s="7" t="s">
        <v>8330</v>
      </c>
      <c r="S26" s="11">
        <f t="shared" si="2"/>
        <v>42262.610416666663</v>
      </c>
      <c r="T26" s="12">
        <f t="shared" si="3"/>
        <v>42229.611840277772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0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200</v>
      </c>
      <c r="Q27" s="7" t="s">
        <v>8329</v>
      </c>
      <c r="R27" s="7" t="s">
        <v>8330</v>
      </c>
      <c r="S27" s="11">
        <f t="shared" si="2"/>
        <v>42377.816678240742</v>
      </c>
      <c r="T27" s="12">
        <f t="shared" si="3"/>
        <v>42317.816678240742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0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690</v>
      </c>
      <c r="Q28" s="7" t="s">
        <v>8329</v>
      </c>
      <c r="R28" s="7" t="s">
        <v>8330</v>
      </c>
      <c r="S28" s="11">
        <f t="shared" si="2"/>
        <v>41868.307222222218</v>
      </c>
      <c r="T28" s="12">
        <f t="shared" si="3"/>
        <v>41828.307222222218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0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2345</v>
      </c>
      <c r="Q29" s="7" t="s">
        <v>8329</v>
      </c>
      <c r="R29" s="7" t="s">
        <v>8330</v>
      </c>
      <c r="S29" s="11">
        <f t="shared" si="2"/>
        <v>41958.998067129629</v>
      </c>
      <c r="T29" s="12">
        <f t="shared" si="3"/>
        <v>41928.956400462957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42</v>
      </c>
      <c r="Q30" s="7" t="s">
        <v>8329</v>
      </c>
      <c r="R30" s="7" t="s">
        <v>8330</v>
      </c>
      <c r="S30" s="11">
        <f t="shared" si="2"/>
        <v>42354.755601851844</v>
      </c>
      <c r="T30" s="12">
        <f t="shared" si="3"/>
        <v>42324.755601851844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0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700</v>
      </c>
      <c r="Q31" s="7" t="s">
        <v>8329</v>
      </c>
      <c r="R31" s="7" t="s">
        <v>8330</v>
      </c>
      <c r="S31" s="11">
        <f t="shared" si="2"/>
        <v>41842.464907407404</v>
      </c>
      <c r="T31" s="12">
        <f t="shared" si="3"/>
        <v>41812.464907407404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0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51.989999999999782</v>
      </c>
      <c r="Q32" s="7" t="s">
        <v>8329</v>
      </c>
      <c r="R32" s="7" t="s">
        <v>8330</v>
      </c>
      <c r="S32" s="11">
        <f t="shared" si="2"/>
        <v>41872.084664351853</v>
      </c>
      <c r="T32" s="12">
        <f t="shared" si="3"/>
        <v>41842.084664351853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0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0</v>
      </c>
      <c r="Q33" s="7" t="s">
        <v>8329</v>
      </c>
      <c r="R33" s="7" t="s">
        <v>8330</v>
      </c>
      <c r="S33" s="11">
        <f t="shared" si="2"/>
        <v>42394.583726851844</v>
      </c>
      <c r="T33" s="12">
        <f t="shared" si="3"/>
        <v>42376.583726851844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0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70</v>
      </c>
      <c r="Q34" s="7" t="s">
        <v>8329</v>
      </c>
      <c r="R34" s="7" t="s">
        <v>8330</v>
      </c>
      <c r="S34" s="11">
        <f t="shared" si="2"/>
        <v>42502.957638888889</v>
      </c>
      <c r="T34" s="12">
        <f t="shared" si="3"/>
        <v>42461.419178240736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0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110</v>
      </c>
      <c r="Q35" s="7" t="s">
        <v>8329</v>
      </c>
      <c r="R35" s="7" t="s">
        <v>8330</v>
      </c>
      <c r="S35" s="11">
        <f t="shared" si="2"/>
        <v>42316.494224537033</v>
      </c>
      <c r="T35" s="12">
        <f t="shared" si="3"/>
        <v>42286.452557870369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0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792</v>
      </c>
      <c r="Q36" s="7" t="s">
        <v>8329</v>
      </c>
      <c r="R36" s="7" t="s">
        <v>8330</v>
      </c>
      <c r="S36" s="11">
        <f t="shared" si="2"/>
        <v>41856.113437499997</v>
      </c>
      <c r="T36" s="12">
        <f t="shared" si="3"/>
        <v>41841.113437499997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0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665</v>
      </c>
      <c r="Q37" s="7" t="s">
        <v>8329</v>
      </c>
      <c r="R37" s="7" t="s">
        <v>8330</v>
      </c>
      <c r="S37" s="11">
        <f t="shared" si="2"/>
        <v>42121.791666666664</v>
      </c>
      <c r="T37" s="12">
        <f t="shared" si="3"/>
        <v>42098.083495370367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0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2529</v>
      </c>
      <c r="Q38" s="7" t="s">
        <v>8329</v>
      </c>
      <c r="R38" s="7" t="s">
        <v>8330</v>
      </c>
      <c r="S38" s="11">
        <f t="shared" si="2"/>
        <v>42098.05700231481</v>
      </c>
      <c r="T38" s="12">
        <f t="shared" si="3"/>
        <v>42068.098668981482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0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18357</v>
      </c>
      <c r="Q39" s="7" t="s">
        <v>8329</v>
      </c>
      <c r="R39" s="7" t="s">
        <v>8330</v>
      </c>
      <c r="S39" s="11">
        <f t="shared" si="2"/>
        <v>42062.484710648147</v>
      </c>
      <c r="T39" s="12">
        <f t="shared" si="3"/>
        <v>42032.484710648147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251</v>
      </c>
      <c r="Q40" s="7" t="s">
        <v>8329</v>
      </c>
      <c r="R40" s="7" t="s">
        <v>8330</v>
      </c>
      <c r="S40" s="11">
        <f t="shared" si="2"/>
        <v>41404.84888888889</v>
      </c>
      <c r="T40" s="12">
        <f t="shared" si="3"/>
        <v>41374.84888888889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0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7745</v>
      </c>
      <c r="Q41" s="7" t="s">
        <v>8329</v>
      </c>
      <c r="R41" s="7" t="s">
        <v>8330</v>
      </c>
      <c r="S41" s="11">
        <f t="shared" si="2"/>
        <v>41784.749305555553</v>
      </c>
      <c r="T41" s="12">
        <f t="shared" si="3"/>
        <v>41753.838749999995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0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27</v>
      </c>
      <c r="Q42" s="7" t="s">
        <v>8329</v>
      </c>
      <c r="R42" s="7" t="s">
        <v>8330</v>
      </c>
      <c r="S42" s="11">
        <f t="shared" si="2"/>
        <v>41808.958333333328</v>
      </c>
      <c r="T42" s="12">
        <f t="shared" si="3"/>
        <v>41789.005648148144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0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0</v>
      </c>
      <c r="Q43" s="7" t="s">
        <v>8329</v>
      </c>
      <c r="R43" s="7" t="s">
        <v>8330</v>
      </c>
      <c r="S43" s="11">
        <f t="shared" si="2"/>
        <v>41917.360578703701</v>
      </c>
      <c r="T43" s="12">
        <f t="shared" si="3"/>
        <v>41887.360578703701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0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5860</v>
      </c>
      <c r="Q44" s="7" t="s">
        <v>8329</v>
      </c>
      <c r="R44" s="7" t="s">
        <v>8330</v>
      </c>
      <c r="S44" s="11">
        <f t="shared" si="2"/>
        <v>42001.430856481478</v>
      </c>
      <c r="T44" s="12">
        <f t="shared" si="3"/>
        <v>41971.430856481478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0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20866</v>
      </c>
      <c r="Q45" s="7" t="s">
        <v>8329</v>
      </c>
      <c r="R45" s="7" t="s">
        <v>8330</v>
      </c>
      <c r="S45" s="11">
        <f t="shared" si="2"/>
        <v>41832.791666666664</v>
      </c>
      <c r="T45" s="12">
        <f t="shared" si="3"/>
        <v>41802.582013888888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0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0</v>
      </c>
      <c r="Q46" s="7" t="s">
        <v>8329</v>
      </c>
      <c r="R46" s="7" t="s">
        <v>8330</v>
      </c>
      <c r="S46" s="11">
        <f t="shared" si="2"/>
        <v>41918.890474537031</v>
      </c>
      <c r="T46" s="12">
        <f t="shared" si="3"/>
        <v>41873.890474537031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0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1000</v>
      </c>
      <c r="Q47" s="7" t="s">
        <v>8329</v>
      </c>
      <c r="R47" s="7" t="s">
        <v>8330</v>
      </c>
      <c r="S47" s="11">
        <f t="shared" si="2"/>
        <v>42487.415590277778</v>
      </c>
      <c r="T47" s="12">
        <f t="shared" si="3"/>
        <v>42457.415590277778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0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350</v>
      </c>
      <c r="Q48" s="7" t="s">
        <v>8329</v>
      </c>
      <c r="R48" s="7" t="s">
        <v>8330</v>
      </c>
      <c r="S48" s="11">
        <f t="shared" si="2"/>
        <v>42353.756643518514</v>
      </c>
      <c r="T48" s="12">
        <f t="shared" si="3"/>
        <v>42323.756643518514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0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380.55000000000018</v>
      </c>
      <c r="Q49" s="7" t="s">
        <v>8329</v>
      </c>
      <c r="R49" s="7" t="s">
        <v>8330</v>
      </c>
      <c r="S49" s="11">
        <f t="shared" si="2"/>
        <v>41992.652858796289</v>
      </c>
      <c r="T49" s="12">
        <f t="shared" si="3"/>
        <v>41932.611192129625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159</v>
      </c>
      <c r="Q50" s="7" t="s">
        <v>8329</v>
      </c>
      <c r="R50" s="7" t="s">
        <v>8330</v>
      </c>
      <c r="S50" s="11">
        <f t="shared" si="2"/>
        <v>42064.291666666664</v>
      </c>
      <c r="T50" s="12">
        <f t="shared" si="3"/>
        <v>42033.308564814812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0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0</v>
      </c>
      <c r="Q51" s="7" t="s">
        <v>8329</v>
      </c>
      <c r="R51" s="7" t="s">
        <v>8330</v>
      </c>
      <c r="S51" s="11">
        <f t="shared" si="2"/>
        <v>42300.968113425923</v>
      </c>
      <c r="T51" s="12">
        <f t="shared" si="3"/>
        <v>42270.968113425923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0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0</v>
      </c>
      <c r="Q52" s="7" t="s">
        <v>8329</v>
      </c>
      <c r="R52" s="7" t="s">
        <v>8330</v>
      </c>
      <c r="S52" s="11">
        <f t="shared" si="2"/>
        <v>42034.499999999993</v>
      </c>
      <c r="T52" s="12">
        <f t="shared" si="3"/>
        <v>41995.544652777775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0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3082</v>
      </c>
      <c r="Q53" s="7" t="s">
        <v>8329</v>
      </c>
      <c r="R53" s="7" t="s">
        <v>8330</v>
      </c>
      <c r="S53" s="11">
        <f t="shared" si="2"/>
        <v>42226.72033564814</v>
      </c>
      <c r="T53" s="12">
        <f t="shared" si="3"/>
        <v>42196.72033564814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0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1621</v>
      </c>
      <c r="Q54" s="7" t="s">
        <v>8329</v>
      </c>
      <c r="R54" s="7" t="s">
        <v>8330</v>
      </c>
      <c r="S54" s="11">
        <f t="shared" si="2"/>
        <v>41837.493587962963</v>
      </c>
      <c r="T54" s="12">
        <f t="shared" si="3"/>
        <v>41807.493587962963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0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289</v>
      </c>
      <c r="Q55" s="7" t="s">
        <v>8329</v>
      </c>
      <c r="R55" s="7" t="s">
        <v>8330</v>
      </c>
      <c r="S55" s="11">
        <f t="shared" si="2"/>
        <v>41733.708333333328</v>
      </c>
      <c r="T55" s="12">
        <f t="shared" si="3"/>
        <v>41719.340798611105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0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100</v>
      </c>
      <c r="Q56" s="7" t="s">
        <v>8329</v>
      </c>
      <c r="R56" s="7" t="s">
        <v>8330</v>
      </c>
      <c r="S56" s="11">
        <f t="shared" si="2"/>
        <v>42363.504872685182</v>
      </c>
      <c r="T56" s="12">
        <f t="shared" si="3"/>
        <v>42333.504872685182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0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2490</v>
      </c>
      <c r="Q57" s="7" t="s">
        <v>8329</v>
      </c>
      <c r="R57" s="7" t="s">
        <v>8330</v>
      </c>
      <c r="S57" s="11">
        <f t="shared" si="2"/>
        <v>42517.760601851849</v>
      </c>
      <c r="T57" s="12">
        <f t="shared" si="3"/>
        <v>42496.760601851849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0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581</v>
      </c>
      <c r="Q58" s="7" t="s">
        <v>8329</v>
      </c>
      <c r="R58" s="7" t="s">
        <v>8330</v>
      </c>
      <c r="S58" s="11">
        <f t="shared" si="2"/>
        <v>42163.458333333336</v>
      </c>
      <c r="T58" s="12">
        <f t="shared" si="3"/>
        <v>42149.340555555558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0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285</v>
      </c>
      <c r="Q59" s="7" t="s">
        <v>8329</v>
      </c>
      <c r="R59" s="7" t="s">
        <v>8330</v>
      </c>
      <c r="S59" s="11">
        <f t="shared" si="2"/>
        <v>42119.624560185184</v>
      </c>
      <c r="T59" s="12">
        <f t="shared" si="3"/>
        <v>42089.624560185184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291</v>
      </c>
      <c r="Q60" s="7" t="s">
        <v>8329</v>
      </c>
      <c r="R60" s="7" t="s">
        <v>8330</v>
      </c>
      <c r="S60" s="11">
        <f t="shared" si="2"/>
        <v>41962.578379629624</v>
      </c>
      <c r="T60" s="12">
        <f t="shared" si="3"/>
        <v>41932.536712962959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0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25.139999999999418</v>
      </c>
      <c r="Q61" s="7" t="s">
        <v>8329</v>
      </c>
      <c r="R61" s="7" t="s">
        <v>8330</v>
      </c>
      <c r="S61" s="11">
        <f t="shared" si="2"/>
        <v>42261.666666666664</v>
      </c>
      <c r="T61" s="12">
        <f t="shared" si="3"/>
        <v>42230.027499999997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0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148.32999999999993</v>
      </c>
      <c r="Q62" s="7" t="s">
        <v>8329</v>
      </c>
      <c r="R62" s="7" t="s">
        <v>8331</v>
      </c>
      <c r="S62" s="11">
        <f t="shared" si="2"/>
        <v>41720.791666666664</v>
      </c>
      <c r="T62" s="12">
        <f t="shared" si="3"/>
        <v>41701.693483796298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0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2415</v>
      </c>
      <c r="Q63" s="7" t="s">
        <v>8329</v>
      </c>
      <c r="R63" s="7" t="s">
        <v>8331</v>
      </c>
      <c r="S63" s="11">
        <f t="shared" si="2"/>
        <v>41431.605983796289</v>
      </c>
      <c r="T63" s="12">
        <f t="shared" si="3"/>
        <v>41409.605983796289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0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1642</v>
      </c>
      <c r="Q64" s="7" t="s">
        <v>8329</v>
      </c>
      <c r="R64" s="7" t="s">
        <v>8331</v>
      </c>
      <c r="S64" s="11">
        <f t="shared" si="2"/>
        <v>41336.591180555552</v>
      </c>
      <c r="T64" s="12">
        <f t="shared" si="3"/>
        <v>41311.591180555552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0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270.36999999999989</v>
      </c>
      <c r="Q65" s="7" t="s">
        <v>8329</v>
      </c>
      <c r="R65" s="7" t="s">
        <v>8331</v>
      </c>
      <c r="S65" s="11">
        <f t="shared" si="2"/>
        <v>41635.999305555553</v>
      </c>
      <c r="T65" s="12">
        <f t="shared" si="3"/>
        <v>41612.703854166662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0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880</v>
      </c>
      <c r="Q66" s="7" t="s">
        <v>8329</v>
      </c>
      <c r="R66" s="7" t="s">
        <v>8331</v>
      </c>
      <c r="S66" s="11">
        <f t="shared" si="2"/>
        <v>41462.809965277775</v>
      </c>
      <c r="T66" s="12">
        <f t="shared" si="3"/>
        <v>41432.809965277775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0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(E67/D67*100)</f>
        <v>107.52857142857141</v>
      </c>
      <c r="P67">
        <f t="shared" ref="P67:P130" si="5">AVERAGE(E67-D67)</f>
        <v>527</v>
      </c>
      <c r="Q67" s="7" t="s">
        <v>8329</v>
      </c>
      <c r="R67" s="7" t="s">
        <v>8331</v>
      </c>
      <c r="S67" s="11">
        <f t="shared" ref="S67:S130" si="6">(I67/86400)+25569+(-5/24)</f>
        <v>41862.040972222218</v>
      </c>
      <c r="T67" s="12">
        <f t="shared" ref="T67:T130" si="7">(J67/86400)+25569+(-5/24)</f>
        <v>41835.612893518519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0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372</v>
      </c>
      <c r="Q68" s="7" t="s">
        <v>8329</v>
      </c>
      <c r="R68" s="7" t="s">
        <v>8331</v>
      </c>
      <c r="S68" s="11">
        <f t="shared" si="6"/>
        <v>42569.641435185178</v>
      </c>
      <c r="T68" s="12">
        <f t="shared" si="7"/>
        <v>42539.641435185178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0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325</v>
      </c>
      <c r="Q69" s="7" t="s">
        <v>8329</v>
      </c>
      <c r="R69" s="7" t="s">
        <v>8331</v>
      </c>
      <c r="S69" s="11">
        <f t="shared" si="6"/>
        <v>41105.375046296293</v>
      </c>
      <c r="T69" s="12">
        <f t="shared" si="7"/>
        <v>41075.375046296293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163</v>
      </c>
      <c r="Q70" s="7" t="s">
        <v>8329</v>
      </c>
      <c r="R70" s="7" t="s">
        <v>8331</v>
      </c>
      <c r="S70" s="11">
        <f t="shared" si="6"/>
        <v>41693.36100694444</v>
      </c>
      <c r="T70" s="12">
        <f t="shared" si="7"/>
        <v>41663.36100694444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0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1094.2299999999996</v>
      </c>
      <c r="Q71" s="7" t="s">
        <v>8329</v>
      </c>
      <c r="R71" s="7" t="s">
        <v>8331</v>
      </c>
      <c r="S71" s="11">
        <f t="shared" si="6"/>
        <v>40818.082638888889</v>
      </c>
      <c r="T71" s="12">
        <f t="shared" si="7"/>
        <v>40785.979456018518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0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136</v>
      </c>
      <c r="Q72" s="7" t="s">
        <v>8329</v>
      </c>
      <c r="R72" s="7" t="s">
        <v>8331</v>
      </c>
      <c r="S72" s="11">
        <f t="shared" si="6"/>
        <v>40790.688020833331</v>
      </c>
      <c r="T72" s="12">
        <f t="shared" si="7"/>
        <v>40730.688020833331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0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431</v>
      </c>
      <c r="Q73" s="7" t="s">
        <v>8329</v>
      </c>
      <c r="R73" s="7" t="s">
        <v>8331</v>
      </c>
      <c r="S73" s="11">
        <f t="shared" si="6"/>
        <v>41057.063159722216</v>
      </c>
      <c r="T73" s="12">
        <f t="shared" si="7"/>
        <v>40997.063159722216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0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185</v>
      </c>
      <c r="Q74" s="7" t="s">
        <v>8329</v>
      </c>
      <c r="R74" s="7" t="s">
        <v>8331</v>
      </c>
      <c r="S74" s="11">
        <f t="shared" si="6"/>
        <v>41227.791666666664</v>
      </c>
      <c r="T74" s="12">
        <f t="shared" si="7"/>
        <v>41207.801863425928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0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0</v>
      </c>
      <c r="Q75" s="7" t="s">
        <v>8329</v>
      </c>
      <c r="R75" s="7" t="s">
        <v>8331</v>
      </c>
      <c r="S75" s="11">
        <f t="shared" si="6"/>
        <v>40665.957638888889</v>
      </c>
      <c r="T75" s="12">
        <f t="shared" si="7"/>
        <v>40587.548425925925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0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64.659999999999968</v>
      </c>
      <c r="Q76" s="7" t="s">
        <v>8329</v>
      </c>
      <c r="R76" s="7" t="s">
        <v>8331</v>
      </c>
      <c r="S76" s="11">
        <f t="shared" si="6"/>
        <v>42390.278877314813</v>
      </c>
      <c r="T76" s="12">
        <f t="shared" si="7"/>
        <v>42360.278877314813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0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540</v>
      </c>
      <c r="Q77" s="7" t="s">
        <v>8329</v>
      </c>
      <c r="R77" s="7" t="s">
        <v>8331</v>
      </c>
      <c r="S77" s="11">
        <f t="shared" si="6"/>
        <v>41387.000833333332</v>
      </c>
      <c r="T77" s="12">
        <f t="shared" si="7"/>
        <v>41357.000833333332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0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160</v>
      </c>
      <c r="Q78" s="7" t="s">
        <v>8329</v>
      </c>
      <c r="R78" s="7" t="s">
        <v>8331</v>
      </c>
      <c r="S78" s="11">
        <f t="shared" si="6"/>
        <v>40904.524976851848</v>
      </c>
      <c r="T78" s="12">
        <f t="shared" si="7"/>
        <v>40844.483310185184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0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1170</v>
      </c>
      <c r="Q79" s="7" t="s">
        <v>8329</v>
      </c>
      <c r="R79" s="7" t="s">
        <v>8331</v>
      </c>
      <c r="S79" s="11">
        <f t="shared" si="6"/>
        <v>41049.915972222218</v>
      </c>
      <c r="T79" s="12">
        <f t="shared" si="7"/>
        <v>40996.936539351846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1301</v>
      </c>
      <c r="Q80" s="7" t="s">
        <v>8329</v>
      </c>
      <c r="R80" s="7" t="s">
        <v>8331</v>
      </c>
      <c r="S80" s="11">
        <f t="shared" si="6"/>
        <v>42614.522233796299</v>
      </c>
      <c r="T80" s="12">
        <f t="shared" si="7"/>
        <v>42604.522233796299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0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351</v>
      </c>
      <c r="Q81" s="7" t="s">
        <v>8329</v>
      </c>
      <c r="R81" s="7" t="s">
        <v>8331</v>
      </c>
      <c r="S81" s="11">
        <f t="shared" si="6"/>
        <v>41754.568206018514</v>
      </c>
      <c r="T81" s="12">
        <f t="shared" si="7"/>
        <v>41724.568206018514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0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870</v>
      </c>
      <c r="Q82" s="7" t="s">
        <v>8329</v>
      </c>
      <c r="R82" s="7" t="s">
        <v>8331</v>
      </c>
      <c r="S82" s="11">
        <f t="shared" si="6"/>
        <v>41617.875648148147</v>
      </c>
      <c r="T82" s="12">
        <f t="shared" si="7"/>
        <v>41582.875648148147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0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735</v>
      </c>
      <c r="Q83" s="7" t="s">
        <v>8329</v>
      </c>
      <c r="R83" s="7" t="s">
        <v>8331</v>
      </c>
      <c r="S83" s="11">
        <f t="shared" si="6"/>
        <v>41103.918055555558</v>
      </c>
      <c r="T83" s="12">
        <f t="shared" si="7"/>
        <v>41099.950543981475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0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0.5</v>
      </c>
      <c r="Q84" s="7" t="s">
        <v>8329</v>
      </c>
      <c r="R84" s="7" t="s">
        <v>8331</v>
      </c>
      <c r="S84" s="11">
        <f t="shared" si="6"/>
        <v>40825.611817129626</v>
      </c>
      <c r="T84" s="12">
        <f t="shared" si="7"/>
        <v>40795.611817129626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0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5</v>
      </c>
      <c r="Q85" s="7" t="s">
        <v>8329</v>
      </c>
      <c r="R85" s="7" t="s">
        <v>8331</v>
      </c>
      <c r="S85" s="11">
        <f t="shared" si="6"/>
        <v>42057.270833333336</v>
      </c>
      <c r="T85" s="12">
        <f t="shared" si="7"/>
        <v>42042.407280092586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0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0</v>
      </c>
      <c r="Q86" s="7" t="s">
        <v>8329</v>
      </c>
      <c r="R86" s="7" t="s">
        <v>8331</v>
      </c>
      <c r="S86" s="11">
        <f t="shared" si="6"/>
        <v>40678.54960648148</v>
      </c>
      <c r="T86" s="12">
        <f t="shared" si="7"/>
        <v>40648.54960648148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0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306</v>
      </c>
      <c r="Q87" s="7" t="s">
        <v>8329</v>
      </c>
      <c r="R87" s="7" t="s">
        <v>8331</v>
      </c>
      <c r="S87" s="11">
        <f t="shared" si="6"/>
        <v>40808.917094907403</v>
      </c>
      <c r="T87" s="12">
        <f t="shared" si="7"/>
        <v>40778.917094907403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0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388</v>
      </c>
      <c r="Q88" s="7" t="s">
        <v>8329</v>
      </c>
      <c r="R88" s="7" t="s">
        <v>8331</v>
      </c>
      <c r="S88" s="11">
        <f t="shared" si="6"/>
        <v>42365.389409722215</v>
      </c>
      <c r="T88" s="12">
        <f t="shared" si="7"/>
        <v>42291.347743055558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0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115</v>
      </c>
      <c r="Q89" s="7" t="s">
        <v>8329</v>
      </c>
      <c r="R89" s="7" t="s">
        <v>8331</v>
      </c>
      <c r="S89" s="11">
        <f t="shared" si="6"/>
        <v>40331.861805555549</v>
      </c>
      <c r="T89" s="12">
        <f t="shared" si="7"/>
        <v>40322.331053240741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100</v>
      </c>
      <c r="Q90" s="7" t="s">
        <v>8329</v>
      </c>
      <c r="R90" s="7" t="s">
        <v>8331</v>
      </c>
      <c r="S90" s="11">
        <f t="shared" si="6"/>
        <v>41812.450590277775</v>
      </c>
      <c r="T90" s="12">
        <f t="shared" si="7"/>
        <v>41786.450590277775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0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904</v>
      </c>
      <c r="Q91" s="7" t="s">
        <v>8329</v>
      </c>
      <c r="R91" s="7" t="s">
        <v>8331</v>
      </c>
      <c r="S91" s="11">
        <f t="shared" si="6"/>
        <v>41427.543888888882</v>
      </c>
      <c r="T91" s="12">
        <f t="shared" si="7"/>
        <v>41402.543888888882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0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2</v>
      </c>
      <c r="Q92" s="7" t="s">
        <v>8329</v>
      </c>
      <c r="R92" s="7" t="s">
        <v>8331</v>
      </c>
      <c r="S92" s="11">
        <f t="shared" si="6"/>
        <v>40736.089108796295</v>
      </c>
      <c r="T92" s="12">
        <f t="shared" si="7"/>
        <v>40706.089108796295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0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600</v>
      </c>
      <c r="Q93" s="7" t="s">
        <v>8329</v>
      </c>
      <c r="R93" s="7" t="s">
        <v>8331</v>
      </c>
      <c r="S93" s="11">
        <f t="shared" si="6"/>
        <v>40680.194027777776</v>
      </c>
      <c r="T93" s="12">
        <f t="shared" si="7"/>
        <v>40619.194027777776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0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260</v>
      </c>
      <c r="Q94" s="7" t="s">
        <v>8329</v>
      </c>
      <c r="R94" s="7" t="s">
        <v>8331</v>
      </c>
      <c r="S94" s="11">
        <f t="shared" si="6"/>
        <v>42767.124999999993</v>
      </c>
      <c r="T94" s="12">
        <f t="shared" si="7"/>
        <v>42720.990543981483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0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106</v>
      </c>
      <c r="Q95" s="7" t="s">
        <v>8329</v>
      </c>
      <c r="R95" s="7" t="s">
        <v>8331</v>
      </c>
      <c r="S95" s="11">
        <f t="shared" si="6"/>
        <v>41093.666666666664</v>
      </c>
      <c r="T95" s="12">
        <f t="shared" si="7"/>
        <v>41065.649733796294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0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10</v>
      </c>
      <c r="Q96" s="7" t="s">
        <v>8329</v>
      </c>
      <c r="R96" s="7" t="s">
        <v>8331</v>
      </c>
      <c r="S96" s="11">
        <f t="shared" si="6"/>
        <v>41736.509513888886</v>
      </c>
      <c r="T96" s="12">
        <f t="shared" si="7"/>
        <v>41716.509513888886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0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110</v>
      </c>
      <c r="Q97" s="7" t="s">
        <v>8329</v>
      </c>
      <c r="R97" s="7" t="s">
        <v>8331</v>
      </c>
      <c r="S97" s="11">
        <f t="shared" si="6"/>
        <v>40964.796770833331</v>
      </c>
      <c r="T97" s="12">
        <f t="shared" si="7"/>
        <v>40934.796770833331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0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220</v>
      </c>
      <c r="Q98" s="7" t="s">
        <v>8329</v>
      </c>
      <c r="R98" s="7" t="s">
        <v>8331</v>
      </c>
      <c r="S98" s="11">
        <f t="shared" si="6"/>
        <v>40390.916666666664</v>
      </c>
      <c r="T98" s="12">
        <f t="shared" si="7"/>
        <v>40324.45417824074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0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25</v>
      </c>
      <c r="Q99" s="7" t="s">
        <v>8329</v>
      </c>
      <c r="R99" s="7" t="s">
        <v>8331</v>
      </c>
      <c r="S99" s="11">
        <f t="shared" si="6"/>
        <v>40735.926874999997</v>
      </c>
      <c r="T99" s="12">
        <f t="shared" si="7"/>
        <v>40705.926874999997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200</v>
      </c>
      <c r="Q100" s="7" t="s">
        <v>8329</v>
      </c>
      <c r="R100" s="7" t="s">
        <v>8331</v>
      </c>
      <c r="S100" s="11">
        <f t="shared" si="6"/>
        <v>41250.770833333328</v>
      </c>
      <c r="T100" s="12">
        <f t="shared" si="7"/>
        <v>41214.586504629631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0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90.289999999999964</v>
      </c>
      <c r="Q101" s="7" t="s">
        <v>8329</v>
      </c>
      <c r="R101" s="7" t="s">
        <v>8331</v>
      </c>
      <c r="S101" s="11">
        <f t="shared" si="6"/>
        <v>41661.694432870368</v>
      </c>
      <c r="T101" s="12">
        <f t="shared" si="7"/>
        <v>41631.694432870368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0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0</v>
      </c>
      <c r="Q102" s="7" t="s">
        <v>8329</v>
      </c>
      <c r="R102" s="7" t="s">
        <v>8331</v>
      </c>
      <c r="S102" s="11">
        <f t="shared" si="6"/>
        <v>41217.586643518516</v>
      </c>
      <c r="T102" s="12">
        <f t="shared" si="7"/>
        <v>41197.544976851852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0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0</v>
      </c>
      <c r="Q103" s="7" t="s">
        <v>8329</v>
      </c>
      <c r="R103" s="7" t="s">
        <v>8331</v>
      </c>
      <c r="S103" s="11">
        <f t="shared" si="6"/>
        <v>41298.568402777775</v>
      </c>
      <c r="T103" s="12">
        <f t="shared" si="7"/>
        <v>41274.568402777775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0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1665</v>
      </c>
      <c r="Q104" s="7" t="s">
        <v>8329</v>
      </c>
      <c r="R104" s="7" t="s">
        <v>8331</v>
      </c>
      <c r="S104" s="11">
        <f t="shared" si="6"/>
        <v>40534.922835648147</v>
      </c>
      <c r="T104" s="12">
        <f t="shared" si="7"/>
        <v>40504.922835648147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0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67</v>
      </c>
      <c r="Q105" s="7" t="s">
        <v>8329</v>
      </c>
      <c r="R105" s="7" t="s">
        <v>8331</v>
      </c>
      <c r="S105" s="11">
        <f t="shared" si="6"/>
        <v>41705.597569444442</v>
      </c>
      <c r="T105" s="12">
        <f t="shared" si="7"/>
        <v>41682.597569444442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0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100</v>
      </c>
      <c r="Q106" s="7" t="s">
        <v>8329</v>
      </c>
      <c r="R106" s="7" t="s">
        <v>8331</v>
      </c>
      <c r="S106" s="11">
        <f t="shared" si="6"/>
        <v>40635.833333333328</v>
      </c>
      <c r="T106" s="12">
        <f t="shared" si="7"/>
        <v>40612.486874999995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0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163</v>
      </c>
      <c r="Q107" s="7" t="s">
        <v>8329</v>
      </c>
      <c r="R107" s="7" t="s">
        <v>8331</v>
      </c>
      <c r="S107" s="11">
        <f t="shared" si="6"/>
        <v>42503.791666666664</v>
      </c>
      <c r="T107" s="12">
        <f t="shared" si="7"/>
        <v>42485.516435185178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0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25</v>
      </c>
      <c r="Q108" s="7" t="s">
        <v>8329</v>
      </c>
      <c r="R108" s="7" t="s">
        <v>8331</v>
      </c>
      <c r="S108" s="11">
        <f t="shared" si="6"/>
        <v>41001.568298611106</v>
      </c>
      <c r="T108" s="12">
        <f t="shared" si="7"/>
        <v>40987.568298611106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0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185</v>
      </c>
      <c r="Q109" s="7" t="s">
        <v>8329</v>
      </c>
      <c r="R109" s="7" t="s">
        <v>8331</v>
      </c>
      <c r="S109" s="11">
        <f t="shared" si="6"/>
        <v>40657.774155092593</v>
      </c>
      <c r="T109" s="12">
        <f t="shared" si="7"/>
        <v>40635.774155092593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2200</v>
      </c>
      <c r="Q110" s="7" t="s">
        <v>8329</v>
      </c>
      <c r="R110" s="7" t="s">
        <v>8331</v>
      </c>
      <c r="S110" s="11">
        <f t="shared" si="6"/>
        <v>41425.404745370368</v>
      </c>
      <c r="T110" s="12">
        <f t="shared" si="7"/>
        <v>41365.404745370368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0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1195</v>
      </c>
      <c r="Q111" s="7" t="s">
        <v>8329</v>
      </c>
      <c r="R111" s="7" t="s">
        <v>8331</v>
      </c>
      <c r="S111" s="11">
        <f t="shared" si="6"/>
        <v>40599.817476851851</v>
      </c>
      <c r="T111" s="12">
        <f t="shared" si="7"/>
        <v>40569.817476851851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0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400</v>
      </c>
      <c r="Q112" s="7" t="s">
        <v>8329</v>
      </c>
      <c r="R112" s="7" t="s">
        <v>8331</v>
      </c>
      <c r="S112" s="11">
        <f t="shared" si="6"/>
        <v>41592.040972222218</v>
      </c>
      <c r="T112" s="12">
        <f t="shared" si="7"/>
        <v>41557.741354166668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0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1910</v>
      </c>
      <c r="Q113" s="7" t="s">
        <v>8329</v>
      </c>
      <c r="R113" s="7" t="s">
        <v>8331</v>
      </c>
      <c r="S113" s="11">
        <f t="shared" si="6"/>
        <v>42155.124849537031</v>
      </c>
      <c r="T113" s="12">
        <f t="shared" si="7"/>
        <v>42125.124849537031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0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200</v>
      </c>
      <c r="Q114" s="7" t="s">
        <v>8329</v>
      </c>
      <c r="R114" s="7" t="s">
        <v>8331</v>
      </c>
      <c r="S114" s="11">
        <f t="shared" si="6"/>
        <v>41741.875</v>
      </c>
      <c r="T114" s="12">
        <f t="shared" si="7"/>
        <v>41717.834699074076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0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2050</v>
      </c>
      <c r="Q115" s="7" t="s">
        <v>8329</v>
      </c>
      <c r="R115" s="7" t="s">
        <v>8331</v>
      </c>
      <c r="S115" s="11">
        <f t="shared" si="6"/>
        <v>40761.416666666664</v>
      </c>
      <c r="T115" s="12">
        <f t="shared" si="7"/>
        <v>40753.550092592588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0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100</v>
      </c>
      <c r="Q116" s="7" t="s">
        <v>8329</v>
      </c>
      <c r="R116" s="7" t="s">
        <v>8331</v>
      </c>
      <c r="S116" s="11">
        <f t="shared" si="6"/>
        <v>40921.065833333334</v>
      </c>
      <c r="T116" s="12">
        <f t="shared" si="7"/>
        <v>40861.065833333334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0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182</v>
      </c>
      <c r="Q117" s="7" t="s">
        <v>8329</v>
      </c>
      <c r="R117" s="7" t="s">
        <v>8331</v>
      </c>
      <c r="S117" s="11">
        <f t="shared" si="6"/>
        <v>40943.530601851853</v>
      </c>
      <c r="T117" s="12">
        <f t="shared" si="7"/>
        <v>40918.530601851853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0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478</v>
      </c>
      <c r="Q118" s="7" t="s">
        <v>8329</v>
      </c>
      <c r="R118" s="7" t="s">
        <v>8331</v>
      </c>
      <c r="S118" s="11">
        <f t="shared" si="6"/>
        <v>40641.247164351851</v>
      </c>
      <c r="T118" s="12">
        <f t="shared" si="7"/>
        <v>40595.288831018515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0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22.220000000000255</v>
      </c>
      <c r="Q119" s="7" t="s">
        <v>8329</v>
      </c>
      <c r="R119" s="7" t="s">
        <v>8331</v>
      </c>
      <c r="S119" s="11">
        <f t="shared" si="6"/>
        <v>40338.583333333328</v>
      </c>
      <c r="T119" s="12">
        <f t="shared" si="7"/>
        <v>40248.626666666663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651.57999999999993</v>
      </c>
      <c r="Q120" s="7" t="s">
        <v>8329</v>
      </c>
      <c r="R120" s="7" t="s">
        <v>8331</v>
      </c>
      <c r="S120" s="11">
        <f t="shared" si="6"/>
        <v>40752.845324074071</v>
      </c>
      <c r="T120" s="12">
        <f t="shared" si="7"/>
        <v>40722.845324074071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0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148.09999999999991</v>
      </c>
      <c r="Q121" s="7" t="s">
        <v>8329</v>
      </c>
      <c r="R121" s="7" t="s">
        <v>8331</v>
      </c>
      <c r="S121" s="11">
        <f t="shared" si="6"/>
        <v>40768.75</v>
      </c>
      <c r="T121" s="12">
        <f t="shared" si="7"/>
        <v>40738.860949074071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0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-69990</v>
      </c>
      <c r="Q122" s="7" t="s">
        <v>8329</v>
      </c>
      <c r="R122" s="7" t="s">
        <v>8332</v>
      </c>
      <c r="S122" s="11">
        <f t="shared" si="6"/>
        <v>42645.841516203705</v>
      </c>
      <c r="T122" s="12">
        <f t="shared" si="7"/>
        <v>42615.841516203705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0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-2999</v>
      </c>
      <c r="Q123" s="7" t="s">
        <v>8329</v>
      </c>
      <c r="R123" s="7" t="s">
        <v>8332</v>
      </c>
      <c r="S123" s="11">
        <f t="shared" si="6"/>
        <v>42112.219444444439</v>
      </c>
      <c r="T123" s="12">
        <f t="shared" si="7"/>
        <v>42096.496643518512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0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-100000000</v>
      </c>
      <c r="Q124" s="7" t="s">
        <v>8329</v>
      </c>
      <c r="R124" s="7" t="s">
        <v>8332</v>
      </c>
      <c r="S124" s="11">
        <f t="shared" si="6"/>
        <v>42653.223460648143</v>
      </c>
      <c r="T124" s="12">
        <f t="shared" si="7"/>
        <v>42593.223460648143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0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-54849</v>
      </c>
      <c r="Q125" s="7" t="s">
        <v>8329</v>
      </c>
      <c r="R125" s="7" t="s">
        <v>8332</v>
      </c>
      <c r="S125" s="11">
        <f t="shared" si="6"/>
        <v>41940.708333333328</v>
      </c>
      <c r="T125" s="12">
        <f t="shared" si="7"/>
        <v>41904.573657407404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0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-4000</v>
      </c>
      <c r="Q126" s="7" t="s">
        <v>8329</v>
      </c>
      <c r="R126" s="7" t="s">
        <v>8332</v>
      </c>
      <c r="S126" s="11">
        <f t="shared" si="6"/>
        <v>42139.720393518517</v>
      </c>
      <c r="T126" s="12">
        <f t="shared" si="7"/>
        <v>42114.720393518517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0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-430</v>
      </c>
      <c r="Q127" s="7" t="s">
        <v>8329</v>
      </c>
      <c r="R127" s="7" t="s">
        <v>8332</v>
      </c>
      <c r="S127" s="11">
        <f t="shared" si="6"/>
        <v>42769.78564814815</v>
      </c>
      <c r="T127" s="12">
        <f t="shared" si="7"/>
        <v>42709.78564814815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0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-23613</v>
      </c>
      <c r="Q128" s="7" t="s">
        <v>8329</v>
      </c>
      <c r="R128" s="7" t="s">
        <v>8332</v>
      </c>
      <c r="S128" s="11">
        <f t="shared" si="6"/>
        <v>42165.874999999993</v>
      </c>
      <c r="T128" s="12">
        <f t="shared" si="7"/>
        <v>42135.381215277775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0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-7810</v>
      </c>
      <c r="Q129" s="7" t="s">
        <v>8329</v>
      </c>
      <c r="R129" s="7" t="s">
        <v>8332</v>
      </c>
      <c r="S129" s="11">
        <f t="shared" si="6"/>
        <v>42097.37431712963</v>
      </c>
      <c r="T129" s="12">
        <f t="shared" si="7"/>
        <v>42067.415983796294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-98133</v>
      </c>
      <c r="Q130" s="7" t="s">
        <v>8329</v>
      </c>
      <c r="R130" s="7" t="s">
        <v>8332</v>
      </c>
      <c r="S130" s="11">
        <f t="shared" si="6"/>
        <v>42663.019594907404</v>
      </c>
      <c r="T130" s="12">
        <f t="shared" si="7"/>
        <v>42628.019594907404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0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(E131/D131*100)</f>
        <v>0</v>
      </c>
      <c r="P131">
        <f t="shared" ref="P131:P194" si="9">AVERAGE(E131-D131)</f>
        <v>-20000</v>
      </c>
      <c r="Q131" s="7" t="s">
        <v>8329</v>
      </c>
      <c r="R131" s="7" t="s">
        <v>8332</v>
      </c>
      <c r="S131" s="11">
        <f t="shared" ref="S131:S194" si="10">(I131/86400)+25569+(-5/24)</f>
        <v>41942.728969907403</v>
      </c>
      <c r="T131" s="12">
        <f t="shared" ref="T131:T194" si="11">(J131/86400)+25569+(-5/24)</f>
        <v>41882.728969907403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0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-600</v>
      </c>
      <c r="Q132" s="7" t="s">
        <v>8329</v>
      </c>
      <c r="R132" s="7" t="s">
        <v>8332</v>
      </c>
      <c r="S132" s="11">
        <f t="shared" si="10"/>
        <v>41806.636111111111</v>
      </c>
      <c r="T132" s="12">
        <f t="shared" si="11"/>
        <v>41778.707083333335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0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-1200</v>
      </c>
      <c r="Q133" s="7" t="s">
        <v>8329</v>
      </c>
      <c r="R133" s="7" t="s">
        <v>8332</v>
      </c>
      <c r="S133" s="11">
        <f t="shared" si="10"/>
        <v>42556.791666666664</v>
      </c>
      <c r="T133" s="12">
        <f t="shared" si="11"/>
        <v>42541.629178240742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0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-72345</v>
      </c>
      <c r="Q134" s="7" t="s">
        <v>8329</v>
      </c>
      <c r="R134" s="7" t="s">
        <v>8332</v>
      </c>
      <c r="S134" s="11">
        <f t="shared" si="10"/>
        <v>41950.645914351851</v>
      </c>
      <c r="T134" s="12">
        <f t="shared" si="11"/>
        <v>41905.60424768518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0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-71764</v>
      </c>
      <c r="Q135" s="7" t="s">
        <v>8329</v>
      </c>
      <c r="R135" s="7" t="s">
        <v>8332</v>
      </c>
      <c r="S135" s="11">
        <f t="shared" si="10"/>
        <v>42521.521527777775</v>
      </c>
      <c r="T135" s="12">
        <f t="shared" si="11"/>
        <v>42491.599351851844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0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-5000</v>
      </c>
      <c r="Q136" s="7" t="s">
        <v>8329</v>
      </c>
      <c r="R136" s="7" t="s">
        <v>8332</v>
      </c>
      <c r="S136" s="11">
        <f t="shared" si="10"/>
        <v>42251.499999999993</v>
      </c>
      <c r="T136" s="12">
        <f t="shared" si="11"/>
        <v>42221.701597222222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0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-2597</v>
      </c>
      <c r="Q137" s="7" t="s">
        <v>8329</v>
      </c>
      <c r="R137" s="7" t="s">
        <v>8332</v>
      </c>
      <c r="S137" s="11">
        <f t="shared" si="10"/>
        <v>41821.583333333328</v>
      </c>
      <c r="T137" s="12">
        <f t="shared" si="11"/>
        <v>41788.173576388886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0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-3000</v>
      </c>
      <c r="Q138" s="7" t="s">
        <v>8329</v>
      </c>
      <c r="R138" s="7" t="s">
        <v>8332</v>
      </c>
      <c r="S138" s="11">
        <f t="shared" si="10"/>
        <v>42140.219444444439</v>
      </c>
      <c r="T138" s="12">
        <f t="shared" si="11"/>
        <v>42096.201782407406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0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-55000</v>
      </c>
      <c r="Q139" s="7" t="s">
        <v>8329</v>
      </c>
      <c r="R139" s="7" t="s">
        <v>8332</v>
      </c>
      <c r="S139" s="11">
        <f t="shared" si="10"/>
        <v>42289.365659722222</v>
      </c>
      <c r="T139" s="12">
        <f t="shared" si="11"/>
        <v>42239.365659722222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-145288</v>
      </c>
      <c r="Q140" s="7" t="s">
        <v>8329</v>
      </c>
      <c r="R140" s="7" t="s">
        <v>8332</v>
      </c>
      <c r="S140" s="11">
        <f t="shared" si="10"/>
        <v>42216.999305555553</v>
      </c>
      <c r="T140" s="12">
        <f t="shared" si="11"/>
        <v>42186.049085648141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0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0</v>
      </c>
      <c r="Q141" s="7" t="s">
        <v>8329</v>
      </c>
      <c r="R141" s="7" t="s">
        <v>8332</v>
      </c>
      <c r="S141" s="11">
        <f t="shared" si="10"/>
        <v>42197.712638888886</v>
      </c>
      <c r="T141" s="12">
        <f t="shared" si="11"/>
        <v>42187.712638888886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0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-200000</v>
      </c>
      <c r="Q142" s="7" t="s">
        <v>8329</v>
      </c>
      <c r="R142" s="7" t="s">
        <v>8332</v>
      </c>
      <c r="S142" s="11">
        <f t="shared" si="10"/>
        <v>42082.948287037034</v>
      </c>
      <c r="T142" s="12">
        <f t="shared" si="11"/>
        <v>42052.989953703705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0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-10707</v>
      </c>
      <c r="Q143" s="7" t="s">
        <v>8329</v>
      </c>
      <c r="R143" s="7" t="s">
        <v>8332</v>
      </c>
      <c r="S143" s="11">
        <f t="shared" si="10"/>
        <v>42154.944710648146</v>
      </c>
      <c r="T143" s="12">
        <f t="shared" si="11"/>
        <v>42109.944710648146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0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-2990</v>
      </c>
      <c r="Q144" s="7" t="s">
        <v>8329</v>
      </c>
      <c r="R144" s="7" t="s">
        <v>8332</v>
      </c>
      <c r="S144" s="11">
        <f t="shared" si="10"/>
        <v>41959.726597222216</v>
      </c>
      <c r="T144" s="12">
        <f t="shared" si="11"/>
        <v>41938.684930555552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0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-5500</v>
      </c>
      <c r="Q145" s="7" t="s">
        <v>8329</v>
      </c>
      <c r="R145" s="7" t="s">
        <v>8332</v>
      </c>
      <c r="S145" s="11">
        <f t="shared" si="10"/>
        <v>42616.038194444445</v>
      </c>
      <c r="T145" s="12">
        <f t="shared" si="11"/>
        <v>42558.855810185181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0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-5430</v>
      </c>
      <c r="Q146" s="7" t="s">
        <v>8329</v>
      </c>
      <c r="R146" s="7" t="s">
        <v>8332</v>
      </c>
      <c r="S146" s="11">
        <f t="shared" si="10"/>
        <v>42107.512407407405</v>
      </c>
      <c r="T146" s="12">
        <f t="shared" si="11"/>
        <v>42047.554074074076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0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-4162</v>
      </c>
      <c r="Q147" s="7" t="s">
        <v>8329</v>
      </c>
      <c r="R147" s="7" t="s">
        <v>8332</v>
      </c>
      <c r="S147" s="11">
        <f t="shared" si="10"/>
        <v>42227.333935185183</v>
      </c>
      <c r="T147" s="12">
        <f t="shared" si="11"/>
        <v>42200.333935185183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0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-19885</v>
      </c>
      <c r="Q148" s="7" t="s">
        <v>8329</v>
      </c>
      <c r="R148" s="7" t="s">
        <v>8332</v>
      </c>
      <c r="S148" s="11">
        <f t="shared" si="10"/>
        <v>42752.807847222219</v>
      </c>
      <c r="T148" s="12">
        <f t="shared" si="11"/>
        <v>42692.807847222219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0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-7000</v>
      </c>
      <c r="Q149" s="7" t="s">
        <v>8329</v>
      </c>
      <c r="R149" s="7" t="s">
        <v>8332</v>
      </c>
      <c r="S149" s="11">
        <f t="shared" si="10"/>
        <v>42012.554166666661</v>
      </c>
      <c r="T149" s="12">
        <f t="shared" si="11"/>
        <v>41969.559490740743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-49960</v>
      </c>
      <c r="Q150" s="7" t="s">
        <v>8329</v>
      </c>
      <c r="R150" s="7" t="s">
        <v>8332</v>
      </c>
      <c r="S150" s="11">
        <f t="shared" si="10"/>
        <v>42427.073333333326</v>
      </c>
      <c r="T150" s="12">
        <f t="shared" si="11"/>
        <v>42397.073333333326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0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-9908</v>
      </c>
      <c r="Q151" s="7" t="s">
        <v>8329</v>
      </c>
      <c r="R151" s="7" t="s">
        <v>8332</v>
      </c>
      <c r="S151" s="11">
        <f t="shared" si="10"/>
        <v>41998.124999999993</v>
      </c>
      <c r="T151" s="12">
        <f t="shared" si="11"/>
        <v>41967.963773148142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0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-99888</v>
      </c>
      <c r="Q152" s="7" t="s">
        <v>8329</v>
      </c>
      <c r="R152" s="7" t="s">
        <v>8332</v>
      </c>
      <c r="S152" s="11">
        <f t="shared" si="10"/>
        <v>42149.95349537037</v>
      </c>
      <c r="T152" s="12">
        <f t="shared" si="11"/>
        <v>42089.95349537037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0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-249860</v>
      </c>
      <c r="Q153" s="7" t="s">
        <v>8329</v>
      </c>
      <c r="R153" s="7" t="s">
        <v>8332</v>
      </c>
      <c r="S153" s="11">
        <f t="shared" si="10"/>
        <v>42173.342488425922</v>
      </c>
      <c r="T153" s="12">
        <f t="shared" si="11"/>
        <v>42113.342488425922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0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-379970</v>
      </c>
      <c r="Q154" s="7" t="s">
        <v>8329</v>
      </c>
      <c r="R154" s="7" t="s">
        <v>8332</v>
      </c>
      <c r="S154" s="11">
        <f t="shared" si="10"/>
        <v>41904.869212962956</v>
      </c>
      <c r="T154" s="12">
        <f t="shared" si="11"/>
        <v>41874.869212962956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0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-49641</v>
      </c>
      <c r="Q155" s="7" t="s">
        <v>8329</v>
      </c>
      <c r="R155" s="7" t="s">
        <v>8332</v>
      </c>
      <c r="S155" s="11">
        <f t="shared" si="10"/>
        <v>41975.419490740744</v>
      </c>
      <c r="T155" s="12">
        <f t="shared" si="11"/>
        <v>41933.377824074072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0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-1460</v>
      </c>
      <c r="Q156" s="7" t="s">
        <v>8329</v>
      </c>
      <c r="R156" s="7" t="s">
        <v>8332</v>
      </c>
      <c r="S156" s="11">
        <f t="shared" si="10"/>
        <v>42158.339062499996</v>
      </c>
      <c r="T156" s="12">
        <f t="shared" si="11"/>
        <v>42115.339062499996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0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-1349919</v>
      </c>
      <c r="Q157" s="7" t="s">
        <v>8329</v>
      </c>
      <c r="R157" s="7" t="s">
        <v>8332</v>
      </c>
      <c r="S157" s="11">
        <f t="shared" si="10"/>
        <v>42208.351099537038</v>
      </c>
      <c r="T157" s="12">
        <f t="shared" si="11"/>
        <v>42168.351099537038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0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-33215</v>
      </c>
      <c r="Q158" s="7" t="s">
        <v>8329</v>
      </c>
      <c r="R158" s="7" t="s">
        <v>8332</v>
      </c>
      <c r="S158" s="11">
        <f t="shared" si="10"/>
        <v>41853.916620370372</v>
      </c>
      <c r="T158" s="12">
        <f t="shared" si="11"/>
        <v>41793.916620370372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0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-2987</v>
      </c>
      <c r="Q159" s="7" t="s">
        <v>8329</v>
      </c>
      <c r="R159" s="7" t="s">
        <v>8332</v>
      </c>
      <c r="S159" s="11">
        <f t="shared" si="10"/>
        <v>42426.703379629624</v>
      </c>
      <c r="T159" s="12">
        <f t="shared" si="11"/>
        <v>42396.703379629624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-5000</v>
      </c>
      <c r="Q160" s="7" t="s">
        <v>8329</v>
      </c>
      <c r="R160" s="7" t="s">
        <v>8332</v>
      </c>
      <c r="S160" s="11">
        <f t="shared" si="10"/>
        <v>41933.868379629625</v>
      </c>
      <c r="T160" s="12">
        <f t="shared" si="11"/>
        <v>41903.868379629625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0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-499990</v>
      </c>
      <c r="Q161" s="7" t="s">
        <v>8329</v>
      </c>
      <c r="R161" s="7" t="s">
        <v>8332</v>
      </c>
      <c r="S161" s="11">
        <f t="shared" si="10"/>
        <v>42554.226215277777</v>
      </c>
      <c r="T161" s="12">
        <f t="shared" si="11"/>
        <v>42514.226215277777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-5000</v>
      </c>
      <c r="Q162" s="7" t="s">
        <v>8329</v>
      </c>
      <c r="R162" s="7" t="s">
        <v>8333</v>
      </c>
      <c r="S162" s="11">
        <f t="shared" si="10"/>
        <v>42231.70475694444</v>
      </c>
      <c r="T162" s="12">
        <f t="shared" si="11"/>
        <v>42171.70475694444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-49995</v>
      </c>
      <c r="Q163" s="7" t="s">
        <v>8329</v>
      </c>
      <c r="R163" s="7" t="s">
        <v>8333</v>
      </c>
      <c r="S163" s="11">
        <f t="shared" si="10"/>
        <v>41822.479108796295</v>
      </c>
      <c r="T163" s="12">
        <f t="shared" si="11"/>
        <v>41792.479108796295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-2365</v>
      </c>
      <c r="Q164" s="7" t="s">
        <v>8329</v>
      </c>
      <c r="R164" s="7" t="s">
        <v>8333</v>
      </c>
      <c r="S164" s="11">
        <f t="shared" si="10"/>
        <v>41867.779166666667</v>
      </c>
      <c r="T164" s="12">
        <f t="shared" si="11"/>
        <v>41834.91847222222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-2000000</v>
      </c>
      <c r="Q165" s="7" t="s">
        <v>8329</v>
      </c>
      <c r="R165" s="7" t="s">
        <v>8333</v>
      </c>
      <c r="S165" s="11">
        <f t="shared" si="10"/>
        <v>42277.791666666664</v>
      </c>
      <c r="T165" s="12">
        <f t="shared" si="11"/>
        <v>42243.752939814811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-119360</v>
      </c>
      <c r="Q166" s="7" t="s">
        <v>8329</v>
      </c>
      <c r="R166" s="7" t="s">
        <v>8333</v>
      </c>
      <c r="S166" s="11">
        <f t="shared" si="10"/>
        <v>41901.554409722223</v>
      </c>
      <c r="T166" s="12">
        <f t="shared" si="11"/>
        <v>41841.554409722223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-17000</v>
      </c>
      <c r="Q167" s="7" t="s">
        <v>8329</v>
      </c>
      <c r="R167" s="7" t="s">
        <v>8333</v>
      </c>
      <c r="S167" s="11">
        <f t="shared" si="10"/>
        <v>42381.450509259252</v>
      </c>
      <c r="T167" s="12">
        <f t="shared" si="11"/>
        <v>42351.450509259252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-2000</v>
      </c>
      <c r="Q168" s="7" t="s">
        <v>8329</v>
      </c>
      <c r="R168" s="7" t="s">
        <v>8333</v>
      </c>
      <c r="S168" s="11">
        <f t="shared" si="10"/>
        <v>42750.867615740739</v>
      </c>
      <c r="T168" s="12">
        <f t="shared" si="11"/>
        <v>42720.867615740739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-109989</v>
      </c>
      <c r="Q169" s="7" t="s">
        <v>8329</v>
      </c>
      <c r="R169" s="7" t="s">
        <v>8333</v>
      </c>
      <c r="S169" s="11">
        <f t="shared" si="10"/>
        <v>42220.719155092585</v>
      </c>
      <c r="T169" s="12">
        <f t="shared" si="11"/>
        <v>42160.719155092585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-7675</v>
      </c>
      <c r="Q170" s="7" t="s">
        <v>8329</v>
      </c>
      <c r="R170" s="7" t="s">
        <v>8333</v>
      </c>
      <c r="S170" s="11">
        <f t="shared" si="10"/>
        <v>42082.585300925923</v>
      </c>
      <c r="T170" s="12">
        <f t="shared" si="11"/>
        <v>42052.626967592594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-1940</v>
      </c>
      <c r="Q171" s="7" t="s">
        <v>8329</v>
      </c>
      <c r="R171" s="7" t="s">
        <v>8333</v>
      </c>
      <c r="S171" s="11">
        <f t="shared" si="10"/>
        <v>41930.296979166662</v>
      </c>
      <c r="T171" s="12">
        <f t="shared" si="11"/>
        <v>41900.296979166662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-9675</v>
      </c>
      <c r="Q172" s="7" t="s">
        <v>8329</v>
      </c>
      <c r="R172" s="7" t="s">
        <v>8333</v>
      </c>
      <c r="S172" s="11">
        <f t="shared" si="10"/>
        <v>42246.019444444442</v>
      </c>
      <c r="T172" s="12">
        <f t="shared" si="11"/>
        <v>42216.769479166665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-49999</v>
      </c>
      <c r="Q173" s="7" t="s">
        <v>8329</v>
      </c>
      <c r="R173" s="7" t="s">
        <v>8333</v>
      </c>
      <c r="S173" s="11">
        <f t="shared" si="10"/>
        <v>42593.972384259258</v>
      </c>
      <c r="T173" s="12">
        <f t="shared" si="11"/>
        <v>42533.972384259258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-95000</v>
      </c>
      <c r="Q174" s="7" t="s">
        <v>8329</v>
      </c>
      <c r="R174" s="7" t="s">
        <v>8333</v>
      </c>
      <c r="S174" s="11">
        <f t="shared" si="10"/>
        <v>42082.144942129627</v>
      </c>
      <c r="T174" s="12">
        <f t="shared" si="11"/>
        <v>42047.186608796292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-1110</v>
      </c>
      <c r="Q175" s="7" t="s">
        <v>8329</v>
      </c>
      <c r="R175" s="7" t="s">
        <v>8333</v>
      </c>
      <c r="S175" s="11">
        <f t="shared" si="10"/>
        <v>42063.364675925921</v>
      </c>
      <c r="T175" s="12">
        <f t="shared" si="11"/>
        <v>42033.364675925921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-6000</v>
      </c>
      <c r="Q176" s="7" t="s">
        <v>8329</v>
      </c>
      <c r="R176" s="7" t="s">
        <v>8333</v>
      </c>
      <c r="S176" s="11">
        <f t="shared" si="10"/>
        <v>42132.55064814815</v>
      </c>
      <c r="T176" s="12">
        <f t="shared" si="11"/>
        <v>42072.55064814815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-18703</v>
      </c>
      <c r="Q177" s="7" t="s">
        <v>8329</v>
      </c>
      <c r="R177" s="7" t="s">
        <v>8333</v>
      </c>
      <c r="S177" s="11">
        <f t="shared" si="10"/>
        <v>41880.569571759253</v>
      </c>
      <c r="T177" s="12">
        <f t="shared" si="11"/>
        <v>41855.569571759253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-1500</v>
      </c>
      <c r="Q178" s="7" t="s">
        <v>8329</v>
      </c>
      <c r="R178" s="7" t="s">
        <v>8333</v>
      </c>
      <c r="S178" s="11">
        <f t="shared" si="10"/>
        <v>42221.615729166668</v>
      </c>
      <c r="T178" s="12">
        <f t="shared" si="11"/>
        <v>42191.615729166668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-270</v>
      </c>
      <c r="Q179" s="7" t="s">
        <v>8329</v>
      </c>
      <c r="R179" s="7" t="s">
        <v>8333</v>
      </c>
      <c r="S179" s="11">
        <f t="shared" si="10"/>
        <v>42086.797754629624</v>
      </c>
      <c r="T179" s="12">
        <f t="shared" si="11"/>
        <v>42069.839421296296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-500000</v>
      </c>
      <c r="Q180" s="7" t="s">
        <v>8329</v>
      </c>
      <c r="R180" s="7" t="s">
        <v>8333</v>
      </c>
      <c r="S180" s="11">
        <f t="shared" si="10"/>
        <v>42334.788715277777</v>
      </c>
      <c r="T180" s="12">
        <f t="shared" si="11"/>
        <v>42304.747048611105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-800</v>
      </c>
      <c r="Q181" s="7" t="s">
        <v>8329</v>
      </c>
      <c r="R181" s="7" t="s">
        <v>8333</v>
      </c>
      <c r="S181" s="11">
        <f t="shared" si="10"/>
        <v>42432.872164351851</v>
      </c>
      <c r="T181" s="12">
        <f t="shared" si="11"/>
        <v>42402.872164351851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-799</v>
      </c>
      <c r="Q182" s="7" t="s">
        <v>8329</v>
      </c>
      <c r="R182" s="7" t="s">
        <v>8333</v>
      </c>
      <c r="S182" s="11">
        <f t="shared" si="10"/>
        <v>42107.583333333336</v>
      </c>
      <c r="T182" s="12">
        <f t="shared" si="11"/>
        <v>42067.782905092587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-2701</v>
      </c>
      <c r="Q183" s="7" t="s">
        <v>8329</v>
      </c>
      <c r="R183" s="7" t="s">
        <v>8333</v>
      </c>
      <c r="S183" s="11">
        <f t="shared" si="10"/>
        <v>42177.533506944441</v>
      </c>
      <c r="T183" s="12">
        <f t="shared" si="11"/>
        <v>42147.533506944441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-1000</v>
      </c>
      <c r="Q184" s="7" t="s">
        <v>8329</v>
      </c>
      <c r="R184" s="7" t="s">
        <v>8333</v>
      </c>
      <c r="S184" s="11">
        <f t="shared" si="10"/>
        <v>42741.803611111107</v>
      </c>
      <c r="T184" s="12">
        <f t="shared" si="11"/>
        <v>42711.803611111107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-8018</v>
      </c>
      <c r="Q185" s="7" t="s">
        <v>8329</v>
      </c>
      <c r="R185" s="7" t="s">
        <v>8333</v>
      </c>
      <c r="S185" s="11">
        <f t="shared" si="10"/>
        <v>41969.643634259257</v>
      </c>
      <c r="T185" s="12">
        <f t="shared" si="11"/>
        <v>41939.601967592593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-1449</v>
      </c>
      <c r="Q186" s="7" t="s">
        <v>8329</v>
      </c>
      <c r="R186" s="7" t="s">
        <v>8333</v>
      </c>
      <c r="S186" s="11">
        <f t="shared" si="10"/>
        <v>41882.957638888889</v>
      </c>
      <c r="T186" s="12">
        <f t="shared" si="11"/>
        <v>41825.58289351852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-37800</v>
      </c>
      <c r="Q187" s="7" t="s">
        <v>8329</v>
      </c>
      <c r="R187" s="7" t="s">
        <v>8333</v>
      </c>
      <c r="S187" s="11">
        <f t="shared" si="10"/>
        <v>42600.702997685185</v>
      </c>
      <c r="T187" s="12">
        <f t="shared" si="11"/>
        <v>42570.702997685185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-5000</v>
      </c>
      <c r="Q188" s="7" t="s">
        <v>8329</v>
      </c>
      <c r="R188" s="7" t="s">
        <v>8333</v>
      </c>
      <c r="S188" s="11">
        <f t="shared" si="10"/>
        <v>42797.624999999993</v>
      </c>
      <c r="T188" s="12">
        <f t="shared" si="11"/>
        <v>42767.604560185187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-4200</v>
      </c>
      <c r="Q189" s="7" t="s">
        <v>8329</v>
      </c>
      <c r="R189" s="7" t="s">
        <v>8333</v>
      </c>
      <c r="S189" s="11">
        <f t="shared" si="10"/>
        <v>42206.082638888889</v>
      </c>
      <c r="T189" s="12">
        <f t="shared" si="11"/>
        <v>42182.02612268518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-1500</v>
      </c>
      <c r="Q190" s="7" t="s">
        <v>8329</v>
      </c>
      <c r="R190" s="7" t="s">
        <v>8333</v>
      </c>
      <c r="S190" s="11">
        <f t="shared" si="10"/>
        <v>41886.974710648145</v>
      </c>
      <c r="T190" s="12">
        <f t="shared" si="11"/>
        <v>41856.974710648145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-499655</v>
      </c>
      <c r="Q191" s="7" t="s">
        <v>8329</v>
      </c>
      <c r="R191" s="7" t="s">
        <v>8333</v>
      </c>
      <c r="S191" s="11">
        <f t="shared" si="10"/>
        <v>42616.482372685183</v>
      </c>
      <c r="T191" s="12">
        <f t="shared" si="11"/>
        <v>42556.482372685183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-11950</v>
      </c>
      <c r="Q192" s="7" t="s">
        <v>8329</v>
      </c>
      <c r="R192" s="7" t="s">
        <v>8333</v>
      </c>
      <c r="S192" s="11">
        <f t="shared" si="10"/>
        <v>42537.442662037036</v>
      </c>
      <c r="T192" s="12">
        <f t="shared" si="11"/>
        <v>42527.442662037036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-4750</v>
      </c>
      <c r="Q193" s="7" t="s">
        <v>8329</v>
      </c>
      <c r="R193" s="7" t="s">
        <v>8333</v>
      </c>
      <c r="S193" s="11">
        <f t="shared" si="10"/>
        <v>42279.233078703699</v>
      </c>
      <c r="T193" s="12">
        <f t="shared" si="11"/>
        <v>42239.233078703699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-999983</v>
      </c>
      <c r="Q194" s="7" t="s">
        <v>8329</v>
      </c>
      <c r="R194" s="7" t="s">
        <v>8333</v>
      </c>
      <c r="S194" s="11">
        <f t="shared" si="10"/>
        <v>41929.583703703705</v>
      </c>
      <c r="T194" s="12">
        <f t="shared" si="11"/>
        <v>41899.583703703705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(E195/D195*100)</f>
        <v>0</v>
      </c>
      <c r="P195">
        <f t="shared" ref="P195:P258" si="13">AVERAGE(E195-D195)</f>
        <v>-1000</v>
      </c>
      <c r="Q195" s="7" t="s">
        <v>8329</v>
      </c>
      <c r="R195" s="7" t="s">
        <v>8333</v>
      </c>
      <c r="S195" s="11">
        <f t="shared" ref="S195:S258" si="14">(I195/86400)+25569+(-5/24)</f>
        <v>41971.768124999995</v>
      </c>
      <c r="T195" s="12">
        <f t="shared" ref="T195:T258" si="15">(J195/86400)+25569+(-5/24)</f>
        <v>41911.726458333331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-2497</v>
      </c>
      <c r="Q196" s="7" t="s">
        <v>8329</v>
      </c>
      <c r="R196" s="7" t="s">
        <v>8333</v>
      </c>
      <c r="S196" s="11">
        <f t="shared" si="14"/>
        <v>42435.788553240738</v>
      </c>
      <c r="T196" s="12">
        <f t="shared" si="15"/>
        <v>42375.788553240738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-2000000</v>
      </c>
      <c r="Q197" s="7" t="s">
        <v>8329</v>
      </c>
      <c r="R197" s="7" t="s">
        <v>8333</v>
      </c>
      <c r="S197" s="11">
        <f t="shared" si="14"/>
        <v>42195.462175925924</v>
      </c>
      <c r="T197" s="12">
        <f t="shared" si="15"/>
        <v>42135.462175925924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-2035</v>
      </c>
      <c r="Q198" s="7" t="s">
        <v>8329</v>
      </c>
      <c r="R198" s="7" t="s">
        <v>8333</v>
      </c>
      <c r="S198" s="11">
        <f t="shared" si="14"/>
        <v>42287.666666666664</v>
      </c>
      <c r="T198" s="12">
        <f t="shared" si="15"/>
        <v>42259.334467592591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-2238</v>
      </c>
      <c r="Q199" s="7" t="s">
        <v>8329</v>
      </c>
      <c r="R199" s="7" t="s">
        <v>8333</v>
      </c>
      <c r="S199" s="11">
        <f t="shared" si="14"/>
        <v>42783.666666666664</v>
      </c>
      <c r="T199" s="12">
        <f t="shared" si="15"/>
        <v>42741.640046296299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-24721</v>
      </c>
      <c r="Q200" s="7" t="s">
        <v>8329</v>
      </c>
      <c r="R200" s="7" t="s">
        <v>8333</v>
      </c>
      <c r="S200" s="11">
        <f t="shared" si="14"/>
        <v>41917.175023148149</v>
      </c>
      <c r="T200" s="12">
        <f t="shared" si="15"/>
        <v>41887.175023148149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-10000</v>
      </c>
      <c r="Q201" s="7" t="s">
        <v>8329</v>
      </c>
      <c r="R201" s="7" t="s">
        <v>8333</v>
      </c>
      <c r="S201" s="11">
        <f t="shared" si="14"/>
        <v>42613.915532407402</v>
      </c>
      <c r="T201" s="12">
        <f t="shared" si="15"/>
        <v>42583.915532407402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-4428.45</v>
      </c>
      <c r="Q202" s="7" t="s">
        <v>8329</v>
      </c>
      <c r="R202" s="7" t="s">
        <v>8333</v>
      </c>
      <c r="S202" s="11">
        <f t="shared" si="14"/>
        <v>41896.875034722216</v>
      </c>
      <c r="T202" s="12">
        <f t="shared" si="15"/>
        <v>41866.875034722216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-270</v>
      </c>
      <c r="Q203" s="7" t="s">
        <v>8329</v>
      </c>
      <c r="R203" s="7" t="s">
        <v>8333</v>
      </c>
      <c r="S203" s="11">
        <f t="shared" si="14"/>
        <v>42043.610289351847</v>
      </c>
      <c r="T203" s="12">
        <f t="shared" si="15"/>
        <v>42023.610289351847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-6000</v>
      </c>
      <c r="Q204" s="7" t="s">
        <v>8329</v>
      </c>
      <c r="R204" s="7" t="s">
        <v>8333</v>
      </c>
      <c r="S204" s="11">
        <f t="shared" si="14"/>
        <v>42285.665972222218</v>
      </c>
      <c r="T204" s="12">
        <f t="shared" si="15"/>
        <v>42255.719490740739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-1754</v>
      </c>
      <c r="Q205" s="7" t="s">
        <v>8329</v>
      </c>
      <c r="R205" s="7" t="s">
        <v>8333</v>
      </c>
      <c r="S205" s="11">
        <f t="shared" si="14"/>
        <v>42033.639629629623</v>
      </c>
      <c r="T205" s="12">
        <f t="shared" si="15"/>
        <v>41973.639629629623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-147835</v>
      </c>
      <c r="Q206" s="7" t="s">
        <v>8329</v>
      </c>
      <c r="R206" s="7" t="s">
        <v>8333</v>
      </c>
      <c r="S206" s="11">
        <f t="shared" si="14"/>
        <v>42586.375034722216</v>
      </c>
      <c r="T206" s="12">
        <f t="shared" si="15"/>
        <v>42556.375034722216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-6700</v>
      </c>
      <c r="Q207" s="7" t="s">
        <v>8329</v>
      </c>
      <c r="R207" s="7" t="s">
        <v>8333</v>
      </c>
      <c r="S207" s="11">
        <f t="shared" si="14"/>
        <v>42283.423865740733</v>
      </c>
      <c r="T207" s="12">
        <f t="shared" si="15"/>
        <v>42248.423865740733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-12700</v>
      </c>
      <c r="Q208" s="7" t="s">
        <v>8329</v>
      </c>
      <c r="R208" s="7" t="s">
        <v>8333</v>
      </c>
      <c r="S208" s="11">
        <f t="shared" si="14"/>
        <v>42587.79609953703</v>
      </c>
      <c r="T208" s="12">
        <f t="shared" si="15"/>
        <v>42566.79609953703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-11870</v>
      </c>
      <c r="Q209" s="7" t="s">
        <v>8329</v>
      </c>
      <c r="R209" s="7" t="s">
        <v>8333</v>
      </c>
      <c r="S209" s="11">
        <f t="shared" si="14"/>
        <v>42007.988865740735</v>
      </c>
      <c r="T209" s="12">
        <f t="shared" si="15"/>
        <v>41977.988865740735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-50000</v>
      </c>
      <c r="Q210" s="7" t="s">
        <v>8329</v>
      </c>
      <c r="R210" s="7" t="s">
        <v>8333</v>
      </c>
      <c r="S210" s="11">
        <f t="shared" si="14"/>
        <v>41989.16165509259</v>
      </c>
      <c r="T210" s="12">
        <f t="shared" si="15"/>
        <v>41959.16165509259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-25000</v>
      </c>
      <c r="Q211" s="7" t="s">
        <v>8329</v>
      </c>
      <c r="R211" s="7" t="s">
        <v>8333</v>
      </c>
      <c r="S211" s="11">
        <f t="shared" si="14"/>
        <v>42195.714525462965</v>
      </c>
      <c r="T211" s="12">
        <f t="shared" si="15"/>
        <v>42165.714525462965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-8970</v>
      </c>
      <c r="Q212" s="7" t="s">
        <v>8329</v>
      </c>
      <c r="R212" s="7" t="s">
        <v>8333</v>
      </c>
      <c r="S212" s="11">
        <f t="shared" si="14"/>
        <v>42277.999999999993</v>
      </c>
      <c r="T212" s="12">
        <f t="shared" si="15"/>
        <v>42248.856388888882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-2770</v>
      </c>
      <c r="Q213" s="7" t="s">
        <v>8329</v>
      </c>
      <c r="R213" s="7" t="s">
        <v>8333</v>
      </c>
      <c r="S213" s="11">
        <f t="shared" si="14"/>
        <v>42265.951585648145</v>
      </c>
      <c r="T213" s="12">
        <f t="shared" si="15"/>
        <v>42235.951585648145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-6299</v>
      </c>
      <c r="Q214" s="7" t="s">
        <v>8329</v>
      </c>
      <c r="R214" s="7" t="s">
        <v>8333</v>
      </c>
      <c r="S214" s="11">
        <f t="shared" si="14"/>
        <v>42476.631018518521</v>
      </c>
      <c r="T214" s="12">
        <f t="shared" si="15"/>
        <v>42416.672685185178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-49980</v>
      </c>
      <c r="Q215" s="7" t="s">
        <v>8329</v>
      </c>
      <c r="R215" s="7" t="s">
        <v>8333</v>
      </c>
      <c r="S215" s="11">
        <f t="shared" si="14"/>
        <v>42232.379641203697</v>
      </c>
      <c r="T215" s="12">
        <f t="shared" si="15"/>
        <v>42202.385960648149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-12499</v>
      </c>
      <c r="Q216" s="7" t="s">
        <v>8329</v>
      </c>
      <c r="R216" s="7" t="s">
        <v>8333</v>
      </c>
      <c r="S216" s="11">
        <f t="shared" si="14"/>
        <v>42069.432280092595</v>
      </c>
      <c r="T216" s="12">
        <f t="shared" si="15"/>
        <v>42009.432280092595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-4390</v>
      </c>
      <c r="Q217" s="7" t="s">
        <v>8329</v>
      </c>
      <c r="R217" s="7" t="s">
        <v>8333</v>
      </c>
      <c r="S217" s="11">
        <f t="shared" si="14"/>
        <v>42417.790972222218</v>
      </c>
      <c r="T217" s="12">
        <f t="shared" si="15"/>
        <v>42375.021782407406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-22150.78</v>
      </c>
      <c r="Q218" s="7" t="s">
        <v>8329</v>
      </c>
      <c r="R218" s="7" t="s">
        <v>8333</v>
      </c>
      <c r="S218" s="11">
        <f t="shared" si="14"/>
        <v>42116.708761574067</v>
      </c>
      <c r="T218" s="12">
        <f t="shared" si="15"/>
        <v>42066.750428240739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-88057</v>
      </c>
      <c r="Q219" s="7" t="s">
        <v>8329</v>
      </c>
      <c r="R219" s="7" t="s">
        <v>8333</v>
      </c>
      <c r="S219" s="11">
        <f t="shared" si="14"/>
        <v>42001.432280092595</v>
      </c>
      <c r="T219" s="12">
        <f t="shared" si="15"/>
        <v>41970.432280092595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-4900</v>
      </c>
      <c r="Q220" s="7" t="s">
        <v>8329</v>
      </c>
      <c r="R220" s="7" t="s">
        <v>8333</v>
      </c>
      <c r="S220" s="11">
        <f t="shared" si="14"/>
        <v>42139.420011574075</v>
      </c>
      <c r="T220" s="12">
        <f t="shared" si="15"/>
        <v>42079.420011574075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-41185</v>
      </c>
      <c r="Q221" s="7" t="s">
        <v>8329</v>
      </c>
      <c r="R221" s="7" t="s">
        <v>8333</v>
      </c>
      <c r="S221" s="11">
        <f t="shared" si="14"/>
        <v>42461.082638888889</v>
      </c>
      <c r="T221" s="12">
        <f t="shared" si="15"/>
        <v>42429.118344907409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-49640</v>
      </c>
      <c r="Q222" s="7" t="s">
        <v>8329</v>
      </c>
      <c r="R222" s="7" t="s">
        <v>8333</v>
      </c>
      <c r="S222" s="11">
        <f t="shared" si="14"/>
        <v>42236.629166666666</v>
      </c>
      <c r="T222" s="12">
        <f t="shared" si="15"/>
        <v>42195.435532407406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-50000</v>
      </c>
      <c r="Q223" s="7" t="s">
        <v>8329</v>
      </c>
      <c r="R223" s="7" t="s">
        <v>8333</v>
      </c>
      <c r="S223" s="11">
        <f t="shared" si="14"/>
        <v>42091.587546296294</v>
      </c>
      <c r="T223" s="12">
        <f t="shared" si="15"/>
        <v>42031.629212962966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-870</v>
      </c>
      <c r="Q224" s="7" t="s">
        <v>8329</v>
      </c>
      <c r="R224" s="7" t="s">
        <v>8333</v>
      </c>
      <c r="S224" s="11">
        <f t="shared" si="14"/>
        <v>42089.902083333327</v>
      </c>
      <c r="T224" s="12">
        <f t="shared" si="15"/>
        <v>42031.561550925922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-1500000</v>
      </c>
      <c r="Q225" s="7" t="s">
        <v>8329</v>
      </c>
      <c r="R225" s="7" t="s">
        <v>8333</v>
      </c>
      <c r="S225" s="11">
        <f t="shared" si="14"/>
        <v>42511.836805555555</v>
      </c>
      <c r="T225" s="12">
        <f t="shared" si="15"/>
        <v>42481.839699074073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-6000000</v>
      </c>
      <c r="Q226" s="7" t="s">
        <v>8329</v>
      </c>
      <c r="R226" s="7" t="s">
        <v>8333</v>
      </c>
      <c r="S226" s="11">
        <f t="shared" si="14"/>
        <v>42195.026921296296</v>
      </c>
      <c r="T226" s="12">
        <f t="shared" si="15"/>
        <v>42135.026921296296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-200</v>
      </c>
      <c r="Q227" s="7" t="s">
        <v>8329</v>
      </c>
      <c r="R227" s="7" t="s">
        <v>8333</v>
      </c>
      <c r="S227" s="11">
        <f t="shared" si="14"/>
        <v>42468.711273148147</v>
      </c>
      <c r="T227" s="12">
        <f t="shared" si="15"/>
        <v>42438.752939814811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-28750</v>
      </c>
      <c r="Q228" s="7" t="s">
        <v>8329</v>
      </c>
      <c r="R228" s="7" t="s">
        <v>8333</v>
      </c>
      <c r="S228" s="11">
        <f t="shared" si="14"/>
        <v>42155.186805555553</v>
      </c>
      <c r="T228" s="12">
        <f t="shared" si="15"/>
        <v>42106.457685185182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-28000</v>
      </c>
      <c r="Q229" s="7" t="s">
        <v>8329</v>
      </c>
      <c r="R229" s="7" t="s">
        <v>8333</v>
      </c>
      <c r="S229" s="11">
        <f t="shared" si="14"/>
        <v>42194.685659722221</v>
      </c>
      <c r="T229" s="12">
        <f t="shared" si="15"/>
        <v>42164.685659722221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-8000</v>
      </c>
      <c r="Q230" s="7" t="s">
        <v>8329</v>
      </c>
      <c r="R230" s="7" t="s">
        <v>8333</v>
      </c>
      <c r="S230" s="11">
        <f t="shared" si="14"/>
        <v>42156.478067129625</v>
      </c>
      <c r="T230" s="12">
        <f t="shared" si="15"/>
        <v>42096.478067129625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-3000</v>
      </c>
      <c r="Q231" s="7" t="s">
        <v>8329</v>
      </c>
      <c r="R231" s="7" t="s">
        <v>8333</v>
      </c>
      <c r="S231" s="11">
        <f t="shared" si="14"/>
        <v>42413.725659722222</v>
      </c>
      <c r="T231" s="12">
        <f t="shared" si="15"/>
        <v>42383.725659722222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-14940</v>
      </c>
      <c r="Q232" s="7" t="s">
        <v>8329</v>
      </c>
      <c r="R232" s="7" t="s">
        <v>8333</v>
      </c>
      <c r="S232" s="11">
        <f t="shared" si="14"/>
        <v>42159.568877314814</v>
      </c>
      <c r="T232" s="12">
        <f t="shared" si="15"/>
        <v>42129.568877314814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-1500000</v>
      </c>
      <c r="Q233" s="7" t="s">
        <v>8329</v>
      </c>
      <c r="R233" s="7" t="s">
        <v>8333</v>
      </c>
      <c r="S233" s="11">
        <f t="shared" si="14"/>
        <v>42371.75059027777</v>
      </c>
      <c r="T233" s="12">
        <f t="shared" si="15"/>
        <v>42341.75059027777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-3890</v>
      </c>
      <c r="Q234" s="7" t="s">
        <v>8329</v>
      </c>
      <c r="R234" s="7" t="s">
        <v>8333</v>
      </c>
      <c r="S234" s="11">
        <f t="shared" si="14"/>
        <v>42062.617430555554</v>
      </c>
      <c r="T234" s="12">
        <f t="shared" si="15"/>
        <v>42032.617430555554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-350000</v>
      </c>
      <c r="Q235" s="7" t="s">
        <v>8329</v>
      </c>
      <c r="R235" s="7" t="s">
        <v>8333</v>
      </c>
      <c r="S235" s="11">
        <f t="shared" si="14"/>
        <v>42642.703379629624</v>
      </c>
      <c r="T235" s="12">
        <f t="shared" si="15"/>
        <v>42612.703379629624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-599</v>
      </c>
      <c r="Q236" s="7" t="s">
        <v>8329</v>
      </c>
      <c r="R236" s="7" t="s">
        <v>8333</v>
      </c>
      <c r="S236" s="11">
        <f t="shared" si="14"/>
        <v>42175.82707175926</v>
      </c>
      <c r="T236" s="12">
        <f t="shared" si="15"/>
        <v>42135.82707175926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-10000</v>
      </c>
      <c r="Q237" s="7" t="s">
        <v>8329</v>
      </c>
      <c r="R237" s="7" t="s">
        <v>8333</v>
      </c>
      <c r="S237" s="11">
        <f t="shared" si="14"/>
        <v>42194.700196759259</v>
      </c>
      <c r="T237" s="12">
        <f t="shared" si="15"/>
        <v>42164.700196759259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-150000</v>
      </c>
      <c r="Q238" s="7" t="s">
        <v>8329</v>
      </c>
      <c r="R238" s="7" t="s">
        <v>8333</v>
      </c>
      <c r="S238" s="11">
        <f t="shared" si="14"/>
        <v>42373.791666666664</v>
      </c>
      <c r="T238" s="12">
        <f t="shared" si="15"/>
        <v>42320.876145833332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-14950</v>
      </c>
      <c r="Q239" s="7" t="s">
        <v>8329</v>
      </c>
      <c r="R239" s="7" t="s">
        <v>8333</v>
      </c>
      <c r="S239" s="11">
        <f t="shared" si="14"/>
        <v>42437.368854166663</v>
      </c>
      <c r="T239" s="12">
        <f t="shared" si="15"/>
        <v>42377.368854166663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-26000</v>
      </c>
      <c r="Q240" s="7" t="s">
        <v>8329</v>
      </c>
      <c r="R240" s="7" t="s">
        <v>8333</v>
      </c>
      <c r="S240" s="11">
        <f t="shared" si="14"/>
        <v>42734.166666666664</v>
      </c>
      <c r="T240" s="12">
        <f t="shared" si="15"/>
        <v>42713.754166666666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-750</v>
      </c>
      <c r="Q241" s="7" t="s">
        <v>8329</v>
      </c>
      <c r="R241" s="7" t="s">
        <v>8333</v>
      </c>
      <c r="S241" s="11">
        <f t="shared" si="14"/>
        <v>42316.291666666664</v>
      </c>
      <c r="T241" s="12">
        <f t="shared" si="15"/>
        <v>42296.901967592588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0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1145.1200000000008</v>
      </c>
      <c r="Q242" s="7" t="s">
        <v>8329</v>
      </c>
      <c r="R242" s="7" t="s">
        <v>8334</v>
      </c>
      <c r="S242" s="11">
        <f t="shared" si="14"/>
        <v>41399.500127314815</v>
      </c>
      <c r="T242" s="12">
        <f t="shared" si="15"/>
        <v>41354.500127314815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0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4600</v>
      </c>
      <c r="Q243" s="7" t="s">
        <v>8329</v>
      </c>
      <c r="R243" s="7" t="s">
        <v>8334</v>
      </c>
      <c r="S243" s="11">
        <f t="shared" si="14"/>
        <v>41994.489629629628</v>
      </c>
      <c r="T243" s="12">
        <f t="shared" si="15"/>
        <v>41949.489629629628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0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1750</v>
      </c>
      <c r="Q244" s="7" t="s">
        <v>8329</v>
      </c>
      <c r="R244" s="7" t="s">
        <v>8334</v>
      </c>
      <c r="S244" s="11">
        <f t="shared" si="14"/>
        <v>40897.28460648148</v>
      </c>
      <c r="T244" s="12">
        <f t="shared" si="15"/>
        <v>40862.28460648148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0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648</v>
      </c>
      <c r="Q245" s="7" t="s">
        <v>8329</v>
      </c>
      <c r="R245" s="7" t="s">
        <v>8334</v>
      </c>
      <c r="S245" s="11">
        <f t="shared" si="14"/>
        <v>41691.839166666665</v>
      </c>
      <c r="T245" s="12">
        <f t="shared" si="15"/>
        <v>41661.839166666665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0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481.5</v>
      </c>
      <c r="Q246" s="7" t="s">
        <v>8329</v>
      </c>
      <c r="R246" s="7" t="s">
        <v>8334</v>
      </c>
      <c r="S246" s="11">
        <f t="shared" si="14"/>
        <v>40253.087500000001</v>
      </c>
      <c r="T246" s="12">
        <f t="shared" si="15"/>
        <v>40213.115266203698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0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186</v>
      </c>
      <c r="Q247" s="7" t="s">
        <v>8329</v>
      </c>
      <c r="R247" s="7" t="s">
        <v>8334</v>
      </c>
      <c r="S247" s="11">
        <f t="shared" si="14"/>
        <v>41136.844733796293</v>
      </c>
      <c r="T247" s="12">
        <f t="shared" si="15"/>
        <v>41106.844733796293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0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10273</v>
      </c>
      <c r="Q248" s="7" t="s">
        <v>8329</v>
      </c>
      <c r="R248" s="7" t="s">
        <v>8334</v>
      </c>
      <c r="S248" s="11">
        <f t="shared" si="14"/>
        <v>40530.196817129625</v>
      </c>
      <c r="T248" s="12">
        <f t="shared" si="15"/>
        <v>40480.155150462961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0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1705</v>
      </c>
      <c r="Q249" s="7" t="s">
        <v>8329</v>
      </c>
      <c r="R249" s="7" t="s">
        <v>8334</v>
      </c>
      <c r="S249" s="11">
        <f t="shared" si="14"/>
        <v>40466.943749999999</v>
      </c>
      <c r="T249" s="12">
        <f t="shared" si="15"/>
        <v>40430.395995370367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1133</v>
      </c>
      <c r="Q250" s="7" t="s">
        <v>8329</v>
      </c>
      <c r="R250" s="7" t="s">
        <v>8334</v>
      </c>
      <c r="S250" s="11">
        <f t="shared" si="14"/>
        <v>40915.566076388888</v>
      </c>
      <c r="T250" s="12">
        <f t="shared" si="15"/>
        <v>40870.566076388888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0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1292</v>
      </c>
      <c r="Q251" s="7" t="s">
        <v>8329</v>
      </c>
      <c r="R251" s="7" t="s">
        <v>8334</v>
      </c>
      <c r="S251" s="11">
        <f t="shared" si="14"/>
        <v>40412.527777777774</v>
      </c>
      <c r="T251" s="12">
        <f t="shared" si="15"/>
        <v>40332.715509259258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0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1675</v>
      </c>
      <c r="Q252" s="7" t="s">
        <v>8329</v>
      </c>
      <c r="R252" s="7" t="s">
        <v>8334</v>
      </c>
      <c r="S252" s="11">
        <f t="shared" si="14"/>
        <v>41431.357534722221</v>
      </c>
      <c r="T252" s="12">
        <f t="shared" si="15"/>
        <v>41401.357534722221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0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895</v>
      </c>
      <c r="Q253" s="7" t="s">
        <v>8329</v>
      </c>
      <c r="R253" s="7" t="s">
        <v>8334</v>
      </c>
      <c r="S253" s="11">
        <f t="shared" si="14"/>
        <v>41045.583333333328</v>
      </c>
      <c r="T253" s="12">
        <f t="shared" si="15"/>
        <v>41013.579236111109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0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4228</v>
      </c>
      <c r="Q254" s="7" t="s">
        <v>8329</v>
      </c>
      <c r="R254" s="7" t="s">
        <v>8334</v>
      </c>
      <c r="S254" s="11">
        <f t="shared" si="14"/>
        <v>40329.957638888889</v>
      </c>
      <c r="T254" s="12">
        <f t="shared" si="15"/>
        <v>40266.454374999994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0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11</v>
      </c>
      <c r="Q255" s="7" t="s">
        <v>8329</v>
      </c>
      <c r="R255" s="7" t="s">
        <v>8334</v>
      </c>
      <c r="S255" s="11">
        <f t="shared" si="14"/>
        <v>40954.44253472222</v>
      </c>
      <c r="T255" s="12">
        <f t="shared" si="15"/>
        <v>40924.44253472222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0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4067.34</v>
      </c>
      <c r="Q256" s="7" t="s">
        <v>8329</v>
      </c>
      <c r="R256" s="7" t="s">
        <v>8334</v>
      </c>
      <c r="S256" s="11">
        <f t="shared" si="14"/>
        <v>42293.874999999993</v>
      </c>
      <c r="T256" s="12">
        <f t="shared" si="15"/>
        <v>42263.744328703702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0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538.65999999999985</v>
      </c>
      <c r="Q257" s="7" t="s">
        <v>8329</v>
      </c>
      <c r="R257" s="7" t="s">
        <v>8334</v>
      </c>
      <c r="S257" s="11">
        <f t="shared" si="14"/>
        <v>40618.276412037034</v>
      </c>
      <c r="T257" s="12">
        <f t="shared" si="15"/>
        <v>40588.318078703705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0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5083</v>
      </c>
      <c r="Q258" s="7" t="s">
        <v>8329</v>
      </c>
      <c r="R258" s="7" t="s">
        <v>8334</v>
      </c>
      <c r="S258" s="11">
        <f t="shared" si="14"/>
        <v>41349.560960648145</v>
      </c>
      <c r="T258" s="12">
        <f t="shared" si="15"/>
        <v>41319.560960648145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0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(E259/D259*100)</f>
        <v>106.72648571428572</v>
      </c>
      <c r="P259">
        <f t="shared" ref="P259:P322" si="17">AVERAGE(E259-D259)</f>
        <v>2354.2699999999968</v>
      </c>
      <c r="Q259" s="7" t="s">
        <v>8329</v>
      </c>
      <c r="R259" s="7" t="s">
        <v>8334</v>
      </c>
      <c r="S259" s="11">
        <f t="shared" ref="S259:S322" si="18">(I259/86400)+25569+(-5/24)</f>
        <v>42509.418541666666</v>
      </c>
      <c r="T259" s="12">
        <f t="shared" ref="T259:T322" si="19">(J259/86400)+25569+(-5/24)</f>
        <v>42479.418541666666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27342</v>
      </c>
      <c r="Q260" s="7" t="s">
        <v>8329</v>
      </c>
      <c r="R260" s="7" t="s">
        <v>8334</v>
      </c>
      <c r="S260" s="11">
        <f t="shared" si="18"/>
        <v>40711.843356481477</v>
      </c>
      <c r="T260" s="12">
        <f t="shared" si="19"/>
        <v>40681.843356481477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0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23953.42</v>
      </c>
      <c r="Q261" s="7" t="s">
        <v>8329</v>
      </c>
      <c r="R261" s="7" t="s">
        <v>8334</v>
      </c>
      <c r="S261" s="11">
        <f t="shared" si="18"/>
        <v>42102.529733796291</v>
      </c>
      <c r="T261" s="12">
        <f t="shared" si="19"/>
        <v>42072.529733796291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0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640</v>
      </c>
      <c r="Q262" s="7" t="s">
        <v>8329</v>
      </c>
      <c r="R262" s="7" t="s">
        <v>8334</v>
      </c>
      <c r="S262" s="11">
        <f t="shared" si="18"/>
        <v>40376.207638888889</v>
      </c>
      <c r="T262" s="12">
        <f t="shared" si="19"/>
        <v>40330.547210648147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0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1480</v>
      </c>
      <c r="Q263" s="7" t="s">
        <v>8329</v>
      </c>
      <c r="R263" s="7" t="s">
        <v>8334</v>
      </c>
      <c r="S263" s="11">
        <f t="shared" si="18"/>
        <v>41067.413194444445</v>
      </c>
      <c r="T263" s="12">
        <f t="shared" si="19"/>
        <v>41017.677129629628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0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3500</v>
      </c>
      <c r="Q264" s="7" t="s">
        <v>8329</v>
      </c>
      <c r="R264" s="7" t="s">
        <v>8334</v>
      </c>
      <c r="S264" s="11">
        <f t="shared" si="18"/>
        <v>40600.039675925924</v>
      </c>
      <c r="T264" s="12">
        <f t="shared" si="19"/>
        <v>40555.039675925924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0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4520.2700000000004</v>
      </c>
      <c r="Q265" s="7" t="s">
        <v>8329</v>
      </c>
      <c r="R265" s="7" t="s">
        <v>8334</v>
      </c>
      <c r="S265" s="11">
        <f t="shared" si="18"/>
        <v>41179.746458333328</v>
      </c>
      <c r="T265" s="12">
        <f t="shared" si="19"/>
        <v>41149.746458333328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0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910</v>
      </c>
      <c r="Q266" s="7" t="s">
        <v>8329</v>
      </c>
      <c r="R266" s="7" t="s">
        <v>8334</v>
      </c>
      <c r="S266" s="11">
        <f t="shared" si="18"/>
        <v>41040.411979166667</v>
      </c>
      <c r="T266" s="12">
        <f t="shared" si="19"/>
        <v>41010.411979166667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0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555</v>
      </c>
      <c r="Q267" s="7" t="s">
        <v>8329</v>
      </c>
      <c r="R267" s="7" t="s">
        <v>8334</v>
      </c>
      <c r="S267" s="11">
        <f t="shared" si="18"/>
        <v>40308.636111111111</v>
      </c>
      <c r="T267" s="12">
        <f t="shared" si="19"/>
        <v>40267.03738425926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0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455</v>
      </c>
      <c r="Q268" s="7" t="s">
        <v>8329</v>
      </c>
      <c r="R268" s="7" t="s">
        <v>8334</v>
      </c>
      <c r="S268" s="11">
        <f t="shared" si="18"/>
        <v>40290.95208333333</v>
      </c>
      <c r="T268" s="12">
        <f t="shared" si="19"/>
        <v>40204.966516203705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0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3115.4400000000005</v>
      </c>
      <c r="Q269" s="7" t="s">
        <v>8329</v>
      </c>
      <c r="R269" s="7" t="s">
        <v>8334</v>
      </c>
      <c r="S269" s="11">
        <f t="shared" si="18"/>
        <v>41815.244201388887</v>
      </c>
      <c r="T269" s="12">
        <f t="shared" si="19"/>
        <v>41785.244201388887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570</v>
      </c>
      <c r="Q270" s="7" t="s">
        <v>8329</v>
      </c>
      <c r="R270" s="7" t="s">
        <v>8334</v>
      </c>
      <c r="S270" s="11">
        <f t="shared" si="18"/>
        <v>40853.985856481479</v>
      </c>
      <c r="T270" s="12">
        <f t="shared" si="19"/>
        <v>40808.944189814814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0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47233.76999999999</v>
      </c>
      <c r="Q271" s="7" t="s">
        <v>8329</v>
      </c>
      <c r="R271" s="7" t="s">
        <v>8334</v>
      </c>
      <c r="S271" s="11">
        <f t="shared" si="18"/>
        <v>42787.988680555551</v>
      </c>
      <c r="T271" s="12">
        <f t="shared" si="19"/>
        <v>42757.988680555551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0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1210</v>
      </c>
      <c r="Q272" s="7" t="s">
        <v>8329</v>
      </c>
      <c r="R272" s="7" t="s">
        <v>8334</v>
      </c>
      <c r="S272" s="11">
        <f t="shared" si="18"/>
        <v>40687.958333333328</v>
      </c>
      <c r="T272" s="12">
        <f t="shared" si="19"/>
        <v>40637.658217592594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0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1404</v>
      </c>
      <c r="Q273" s="7" t="s">
        <v>8329</v>
      </c>
      <c r="R273" s="7" t="s">
        <v>8334</v>
      </c>
      <c r="S273" s="11">
        <f t="shared" si="18"/>
        <v>41641.125</v>
      </c>
      <c r="T273" s="12">
        <f t="shared" si="19"/>
        <v>41611.891909722217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0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2323.0100000000002</v>
      </c>
      <c r="Q274" s="7" t="s">
        <v>8329</v>
      </c>
      <c r="R274" s="7" t="s">
        <v>8334</v>
      </c>
      <c r="S274" s="11">
        <f t="shared" si="18"/>
        <v>40296.575694444444</v>
      </c>
      <c r="T274" s="12">
        <f t="shared" si="19"/>
        <v>40235.692025462959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0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388.78999999999996</v>
      </c>
      <c r="Q275" s="7" t="s">
        <v>8329</v>
      </c>
      <c r="R275" s="7" t="s">
        <v>8334</v>
      </c>
      <c r="S275" s="11">
        <f t="shared" si="18"/>
        <v>40727.29011574074</v>
      </c>
      <c r="T275" s="12">
        <f t="shared" si="19"/>
        <v>40697.29011574074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0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2240</v>
      </c>
      <c r="Q276" s="7" t="s">
        <v>8329</v>
      </c>
      <c r="R276" s="7" t="s">
        <v>8334</v>
      </c>
      <c r="S276" s="11">
        <f t="shared" si="18"/>
        <v>41004.082638888889</v>
      </c>
      <c r="T276" s="12">
        <f t="shared" si="19"/>
        <v>40969.704039351847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0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1679</v>
      </c>
      <c r="Q277" s="7" t="s">
        <v>8329</v>
      </c>
      <c r="R277" s="7" t="s">
        <v>8334</v>
      </c>
      <c r="S277" s="11">
        <f t="shared" si="18"/>
        <v>41222.865347222221</v>
      </c>
      <c r="T277" s="12">
        <f t="shared" si="19"/>
        <v>41192.823680555557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0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1904</v>
      </c>
      <c r="Q278" s="7" t="s">
        <v>8329</v>
      </c>
      <c r="R278" s="7" t="s">
        <v>8334</v>
      </c>
      <c r="S278" s="11">
        <f t="shared" si="18"/>
        <v>41026.831874999996</v>
      </c>
      <c r="T278" s="12">
        <f t="shared" si="19"/>
        <v>40966.873541666668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0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6748</v>
      </c>
      <c r="Q279" s="7" t="s">
        <v>8329</v>
      </c>
      <c r="R279" s="7" t="s">
        <v>8334</v>
      </c>
      <c r="S279" s="11">
        <f t="shared" si="18"/>
        <v>42147.68309027778</v>
      </c>
      <c r="T279" s="12">
        <f t="shared" si="19"/>
        <v>42117.68309027778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13594</v>
      </c>
      <c r="Q280" s="7" t="s">
        <v>8329</v>
      </c>
      <c r="R280" s="7" t="s">
        <v>8334</v>
      </c>
      <c r="S280" s="11">
        <f t="shared" si="18"/>
        <v>41193.832627314812</v>
      </c>
      <c r="T280" s="12">
        <f t="shared" si="19"/>
        <v>41163.832627314812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0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9744.11</v>
      </c>
      <c r="Q281" s="7" t="s">
        <v>8329</v>
      </c>
      <c r="R281" s="7" t="s">
        <v>8334</v>
      </c>
      <c r="S281" s="11">
        <f t="shared" si="18"/>
        <v>42792.875694444439</v>
      </c>
      <c r="T281" s="12">
        <f t="shared" si="19"/>
        <v>42759.035833333335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0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42108</v>
      </c>
      <c r="Q282" s="7" t="s">
        <v>8329</v>
      </c>
      <c r="R282" s="7" t="s">
        <v>8334</v>
      </c>
      <c r="S282" s="11">
        <f t="shared" si="18"/>
        <v>41789.382349537038</v>
      </c>
      <c r="T282" s="12">
        <f t="shared" si="19"/>
        <v>41744.382349537038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0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1132.3199999999997</v>
      </c>
      <c r="Q283" s="7" t="s">
        <v>8329</v>
      </c>
      <c r="R283" s="7" t="s">
        <v>8334</v>
      </c>
      <c r="S283" s="11">
        <f t="shared" si="18"/>
        <v>40035.601388888885</v>
      </c>
      <c r="T283" s="12">
        <f t="shared" si="19"/>
        <v>39949.955011574071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0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535</v>
      </c>
      <c r="Q284" s="7" t="s">
        <v>8329</v>
      </c>
      <c r="R284" s="7" t="s">
        <v>8334</v>
      </c>
      <c r="S284" s="11">
        <f t="shared" si="18"/>
        <v>40231.708333333328</v>
      </c>
      <c r="T284" s="12">
        <f t="shared" si="19"/>
        <v>40194.711712962962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0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2569.0499999999993</v>
      </c>
      <c r="Q285" s="7" t="s">
        <v>8329</v>
      </c>
      <c r="R285" s="7" t="s">
        <v>8334</v>
      </c>
      <c r="S285" s="11">
        <f t="shared" si="18"/>
        <v>40694.999305555553</v>
      </c>
      <c r="T285" s="12">
        <f t="shared" si="19"/>
        <v>40675.501666666663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0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1850.4599999999991</v>
      </c>
      <c r="Q286" s="7" t="s">
        <v>8329</v>
      </c>
      <c r="R286" s="7" t="s">
        <v>8334</v>
      </c>
      <c r="S286" s="11">
        <f t="shared" si="18"/>
        <v>40929.529861111107</v>
      </c>
      <c r="T286" s="12">
        <f t="shared" si="19"/>
        <v>40904.529861111107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0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18035.509999999998</v>
      </c>
      <c r="Q287" s="7" t="s">
        <v>8329</v>
      </c>
      <c r="R287" s="7" t="s">
        <v>8334</v>
      </c>
      <c r="S287" s="11">
        <f t="shared" si="18"/>
        <v>41536.547777777778</v>
      </c>
      <c r="T287" s="12">
        <f t="shared" si="19"/>
        <v>41506.547777777778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0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1373</v>
      </c>
      <c r="Q288" s="7" t="s">
        <v>8329</v>
      </c>
      <c r="R288" s="7" t="s">
        <v>8334</v>
      </c>
      <c r="S288" s="11">
        <f t="shared" si="18"/>
        <v>41358.566249999996</v>
      </c>
      <c r="T288" s="12">
        <f t="shared" si="19"/>
        <v>41313.607916666668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0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11445</v>
      </c>
      <c r="Q289" s="7" t="s">
        <v>8329</v>
      </c>
      <c r="R289" s="7" t="s">
        <v>8334</v>
      </c>
      <c r="S289" s="11">
        <f t="shared" si="18"/>
        <v>41214.958333333328</v>
      </c>
      <c r="T289" s="12">
        <f t="shared" si="19"/>
        <v>41184.069652777776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1605.3099999999977</v>
      </c>
      <c r="Q290" s="7" t="s">
        <v>8329</v>
      </c>
      <c r="R290" s="7" t="s">
        <v>8334</v>
      </c>
      <c r="S290" s="11">
        <f t="shared" si="18"/>
        <v>41085.960567129623</v>
      </c>
      <c r="T290" s="12">
        <f t="shared" si="19"/>
        <v>41050.960567129623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0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723</v>
      </c>
      <c r="Q291" s="7" t="s">
        <v>8329</v>
      </c>
      <c r="R291" s="7" t="s">
        <v>8334</v>
      </c>
      <c r="S291" s="11">
        <f t="shared" si="18"/>
        <v>41580.248078703698</v>
      </c>
      <c r="T291" s="12">
        <f t="shared" si="19"/>
        <v>41550.248078703698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0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300.80000000000018</v>
      </c>
      <c r="Q292" s="7" t="s">
        <v>8329</v>
      </c>
      <c r="R292" s="7" t="s">
        <v>8334</v>
      </c>
      <c r="S292" s="11">
        <f t="shared" si="18"/>
        <v>40576.124305555553</v>
      </c>
      <c r="T292" s="12">
        <f t="shared" si="19"/>
        <v>40526.160844907405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0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1001</v>
      </c>
      <c r="Q293" s="7" t="s">
        <v>8329</v>
      </c>
      <c r="R293" s="7" t="s">
        <v>8334</v>
      </c>
      <c r="S293" s="11">
        <f t="shared" si="18"/>
        <v>41394.792361111111</v>
      </c>
      <c r="T293" s="12">
        <f t="shared" si="19"/>
        <v>41376.560717592591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0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1130.1999999999971</v>
      </c>
      <c r="Q294" s="7" t="s">
        <v>8329</v>
      </c>
      <c r="R294" s="7" t="s">
        <v>8334</v>
      </c>
      <c r="S294" s="11">
        <f t="shared" si="18"/>
        <v>40844.957638888889</v>
      </c>
      <c r="T294" s="12">
        <f t="shared" si="19"/>
        <v>40812.594895833332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0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360</v>
      </c>
      <c r="Q295" s="7" t="s">
        <v>8329</v>
      </c>
      <c r="R295" s="7" t="s">
        <v>8334</v>
      </c>
      <c r="S295" s="11">
        <f t="shared" si="18"/>
        <v>41749.459652777776</v>
      </c>
      <c r="T295" s="12">
        <f t="shared" si="19"/>
        <v>41719.459652777776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0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0</v>
      </c>
      <c r="Q296" s="7" t="s">
        <v>8329</v>
      </c>
      <c r="R296" s="7" t="s">
        <v>8334</v>
      </c>
      <c r="S296" s="11">
        <f t="shared" si="18"/>
        <v>40378.458333333328</v>
      </c>
      <c r="T296" s="12">
        <f t="shared" si="19"/>
        <v>40342.876087962963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0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16554.559999999998</v>
      </c>
      <c r="Q297" s="7" t="s">
        <v>8329</v>
      </c>
      <c r="R297" s="7" t="s">
        <v>8334</v>
      </c>
      <c r="S297" s="11">
        <f t="shared" si="18"/>
        <v>41578.791666666664</v>
      </c>
      <c r="T297" s="12">
        <f t="shared" si="19"/>
        <v>41518.796400462961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0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4681.5499999999993</v>
      </c>
      <c r="Q298" s="7" t="s">
        <v>8329</v>
      </c>
      <c r="R298" s="7" t="s">
        <v>8334</v>
      </c>
      <c r="S298" s="11">
        <f t="shared" si="18"/>
        <v>41159.267164351848</v>
      </c>
      <c r="T298" s="12">
        <f t="shared" si="19"/>
        <v>41134.267164351848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0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128</v>
      </c>
      <c r="Q299" s="7" t="s">
        <v>8329</v>
      </c>
      <c r="R299" s="7" t="s">
        <v>8334</v>
      </c>
      <c r="S299" s="11">
        <f t="shared" si="18"/>
        <v>42124.957638888889</v>
      </c>
      <c r="T299" s="12">
        <f t="shared" si="19"/>
        <v>42089.519687499997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11254.839999999997</v>
      </c>
      <c r="Q300" s="7" t="s">
        <v>8329</v>
      </c>
      <c r="R300" s="7" t="s">
        <v>8334</v>
      </c>
      <c r="S300" s="11">
        <f t="shared" si="18"/>
        <v>41768.666666666664</v>
      </c>
      <c r="T300" s="12">
        <f t="shared" si="19"/>
        <v>41709.255185185182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0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7895.25</v>
      </c>
      <c r="Q301" s="7" t="s">
        <v>8329</v>
      </c>
      <c r="R301" s="7" t="s">
        <v>8334</v>
      </c>
      <c r="S301" s="11">
        <f t="shared" si="18"/>
        <v>40499.058564814812</v>
      </c>
      <c r="T301" s="12">
        <f t="shared" si="19"/>
        <v>40469.016898148147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0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430.65999999999985</v>
      </c>
      <c r="Q302" s="7" t="s">
        <v>8329</v>
      </c>
      <c r="R302" s="7" t="s">
        <v>8334</v>
      </c>
      <c r="S302" s="11">
        <f t="shared" si="18"/>
        <v>40657.751597222217</v>
      </c>
      <c r="T302" s="12">
        <f t="shared" si="19"/>
        <v>40626.751597222217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0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2435.5499999999993</v>
      </c>
      <c r="Q303" s="7" t="s">
        <v>8329</v>
      </c>
      <c r="R303" s="7" t="s">
        <v>8334</v>
      </c>
      <c r="S303" s="11">
        <f t="shared" si="18"/>
        <v>41352.487673611111</v>
      </c>
      <c r="T303" s="12">
        <f t="shared" si="19"/>
        <v>41312.529340277775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0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46</v>
      </c>
      <c r="Q304" s="7" t="s">
        <v>8329</v>
      </c>
      <c r="R304" s="7" t="s">
        <v>8334</v>
      </c>
      <c r="S304" s="11">
        <f t="shared" si="18"/>
        <v>40963.648587962962</v>
      </c>
      <c r="T304" s="12">
        <f t="shared" si="19"/>
        <v>40933.648587962962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0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1124</v>
      </c>
      <c r="Q305" s="7" t="s">
        <v>8329</v>
      </c>
      <c r="R305" s="7" t="s">
        <v>8334</v>
      </c>
      <c r="S305" s="11">
        <f t="shared" si="18"/>
        <v>41061.862800925919</v>
      </c>
      <c r="T305" s="12">
        <f t="shared" si="19"/>
        <v>41031.862800925919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0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4476</v>
      </c>
      <c r="Q306" s="7" t="s">
        <v>8329</v>
      </c>
      <c r="R306" s="7" t="s">
        <v>8334</v>
      </c>
      <c r="S306" s="11">
        <f t="shared" si="18"/>
        <v>41152.875</v>
      </c>
      <c r="T306" s="12">
        <f t="shared" si="19"/>
        <v>41113.88653935185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0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2275</v>
      </c>
      <c r="Q307" s="7" t="s">
        <v>8329</v>
      </c>
      <c r="R307" s="7" t="s">
        <v>8334</v>
      </c>
      <c r="S307" s="11">
        <f t="shared" si="18"/>
        <v>40978.421863425923</v>
      </c>
      <c r="T307" s="12">
        <f t="shared" si="19"/>
        <v>40948.421863425923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0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1929</v>
      </c>
      <c r="Q308" s="7" t="s">
        <v>8329</v>
      </c>
      <c r="R308" s="7" t="s">
        <v>8334</v>
      </c>
      <c r="S308" s="11">
        <f t="shared" si="18"/>
        <v>41353.587187499994</v>
      </c>
      <c r="T308" s="12">
        <f t="shared" si="19"/>
        <v>41333.628854166665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0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2490</v>
      </c>
      <c r="Q309" s="7" t="s">
        <v>8329</v>
      </c>
      <c r="R309" s="7" t="s">
        <v>8334</v>
      </c>
      <c r="S309" s="11">
        <f t="shared" si="18"/>
        <v>41312.736122685186</v>
      </c>
      <c r="T309" s="12">
        <f t="shared" si="19"/>
        <v>41282.736122685186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668</v>
      </c>
      <c r="Q310" s="7" t="s">
        <v>8329</v>
      </c>
      <c r="R310" s="7" t="s">
        <v>8334</v>
      </c>
      <c r="S310" s="11">
        <f t="shared" si="18"/>
        <v>40612.486226851848</v>
      </c>
      <c r="T310" s="12">
        <f t="shared" si="19"/>
        <v>40567.486226851848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0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3410</v>
      </c>
      <c r="Q311" s="7" t="s">
        <v>8329</v>
      </c>
      <c r="R311" s="7" t="s">
        <v>8334</v>
      </c>
      <c r="S311" s="11">
        <f t="shared" si="18"/>
        <v>41155.543217592589</v>
      </c>
      <c r="T311" s="12">
        <f t="shared" si="19"/>
        <v>41134.543217592589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0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41.289999999999964</v>
      </c>
      <c r="Q312" s="7" t="s">
        <v>8329</v>
      </c>
      <c r="R312" s="7" t="s">
        <v>8334</v>
      </c>
      <c r="S312" s="11">
        <f t="shared" si="18"/>
        <v>40835.875</v>
      </c>
      <c r="T312" s="12">
        <f t="shared" si="19"/>
        <v>40820.974803240737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0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820.33000000000175</v>
      </c>
      <c r="Q313" s="7" t="s">
        <v>8329</v>
      </c>
      <c r="R313" s="7" t="s">
        <v>8334</v>
      </c>
      <c r="S313" s="11">
        <f t="shared" si="18"/>
        <v>40909.124305555553</v>
      </c>
      <c r="T313" s="12">
        <f t="shared" si="19"/>
        <v>40868.011481481481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0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950</v>
      </c>
      <c r="Q314" s="7" t="s">
        <v>8329</v>
      </c>
      <c r="R314" s="7" t="s">
        <v>8334</v>
      </c>
      <c r="S314" s="11">
        <f t="shared" si="18"/>
        <v>41378.669351851851</v>
      </c>
      <c r="T314" s="12">
        <f t="shared" si="19"/>
        <v>41348.669351851851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0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805</v>
      </c>
      <c r="Q315" s="7" t="s">
        <v>8329</v>
      </c>
      <c r="R315" s="7" t="s">
        <v>8334</v>
      </c>
      <c r="S315" s="11">
        <f t="shared" si="18"/>
        <v>40401.457638888889</v>
      </c>
      <c r="T315" s="12">
        <f t="shared" si="19"/>
        <v>40357.019606481481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0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2851.5</v>
      </c>
      <c r="Q316" s="7" t="s">
        <v>8329</v>
      </c>
      <c r="R316" s="7" t="s">
        <v>8334</v>
      </c>
      <c r="S316" s="11">
        <f t="shared" si="18"/>
        <v>41334.624861111108</v>
      </c>
      <c r="T316" s="12">
        <f t="shared" si="19"/>
        <v>41304.624861111108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0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312</v>
      </c>
      <c r="Q317" s="7" t="s">
        <v>8329</v>
      </c>
      <c r="R317" s="7" t="s">
        <v>8334</v>
      </c>
      <c r="S317" s="11">
        <f t="shared" si="18"/>
        <v>41143.564050925925</v>
      </c>
      <c r="T317" s="12">
        <f t="shared" si="19"/>
        <v>41113.564050925925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0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2066</v>
      </c>
      <c r="Q318" s="7" t="s">
        <v>8329</v>
      </c>
      <c r="R318" s="7" t="s">
        <v>8334</v>
      </c>
      <c r="S318" s="11">
        <f t="shared" si="18"/>
        <v>41983.999305555553</v>
      </c>
      <c r="T318" s="12">
        <f t="shared" si="19"/>
        <v>41950.715243055551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0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241</v>
      </c>
      <c r="Q319" s="7" t="s">
        <v>8329</v>
      </c>
      <c r="R319" s="7" t="s">
        <v>8334</v>
      </c>
      <c r="S319" s="11">
        <f t="shared" si="18"/>
        <v>41619.468553240738</v>
      </c>
      <c r="T319" s="12">
        <f t="shared" si="19"/>
        <v>41589.468553240738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9166</v>
      </c>
      <c r="Q320" s="7" t="s">
        <v>8329</v>
      </c>
      <c r="R320" s="7" t="s">
        <v>8334</v>
      </c>
      <c r="S320" s="11">
        <f t="shared" si="18"/>
        <v>41359.788784722223</v>
      </c>
      <c r="T320" s="12">
        <f t="shared" si="19"/>
        <v>41329.830451388887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0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634</v>
      </c>
      <c r="Q321" s="7" t="s">
        <v>8329</v>
      </c>
      <c r="R321" s="7" t="s">
        <v>8334</v>
      </c>
      <c r="S321" s="11">
        <f t="shared" si="18"/>
        <v>40211.124305555553</v>
      </c>
      <c r="T321" s="12">
        <f t="shared" si="19"/>
        <v>40123.629965277774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0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1316</v>
      </c>
      <c r="Q322" s="7" t="s">
        <v>8329</v>
      </c>
      <c r="R322" s="7" t="s">
        <v>8334</v>
      </c>
      <c r="S322" s="11">
        <f t="shared" si="18"/>
        <v>42360.749999999993</v>
      </c>
      <c r="T322" s="12">
        <f t="shared" si="19"/>
        <v>42331.34297453703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0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(E323/D323*100)</f>
        <v>102.66285714285715</v>
      </c>
      <c r="P323">
        <f t="shared" ref="P323:P386" si="21">AVERAGE(E323-D323)</f>
        <v>932</v>
      </c>
      <c r="Q323" s="7" t="s">
        <v>8329</v>
      </c>
      <c r="R323" s="7" t="s">
        <v>8334</v>
      </c>
      <c r="S323" s="11">
        <f t="shared" ref="S323:S386" si="22">(I323/86400)+25569+(-5/24)</f>
        <v>42682.279930555553</v>
      </c>
      <c r="T323" s="12">
        <f t="shared" ref="T323:T386" si="23">(J323/86400)+25569+(-5/24)</f>
        <v>42647.238263888888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0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1978</v>
      </c>
      <c r="Q324" s="7" t="s">
        <v>8329</v>
      </c>
      <c r="R324" s="7" t="s">
        <v>8334</v>
      </c>
      <c r="S324" s="11">
        <f t="shared" si="22"/>
        <v>42503.361666666664</v>
      </c>
      <c r="T324" s="12">
        <f t="shared" si="23"/>
        <v>42473.361666666664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0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1246</v>
      </c>
      <c r="Q325" s="7" t="s">
        <v>8329</v>
      </c>
      <c r="R325" s="7" t="s">
        <v>8334</v>
      </c>
      <c r="S325" s="11">
        <f t="shared" si="22"/>
        <v>42725.124305555553</v>
      </c>
      <c r="T325" s="12">
        <f t="shared" si="23"/>
        <v>42697.113032407404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0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136</v>
      </c>
      <c r="Q326" s="7" t="s">
        <v>8329</v>
      </c>
      <c r="R326" s="7" t="s">
        <v>8334</v>
      </c>
      <c r="S326" s="11">
        <f t="shared" si="22"/>
        <v>42217.417916666665</v>
      </c>
      <c r="T326" s="12">
        <f t="shared" si="23"/>
        <v>42184.417916666665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0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2198</v>
      </c>
      <c r="Q327" s="7" t="s">
        <v>8329</v>
      </c>
      <c r="R327" s="7" t="s">
        <v>8334</v>
      </c>
      <c r="S327" s="11">
        <f t="shared" si="22"/>
        <v>42723.979548611103</v>
      </c>
      <c r="T327" s="12">
        <f t="shared" si="23"/>
        <v>42688.979548611103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0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19394.600000000006</v>
      </c>
      <c r="Q328" s="7" t="s">
        <v>8329</v>
      </c>
      <c r="R328" s="7" t="s">
        <v>8334</v>
      </c>
      <c r="S328" s="11">
        <f t="shared" si="22"/>
        <v>42808.747916666667</v>
      </c>
      <c r="T328" s="12">
        <f t="shared" si="23"/>
        <v>42775.106550925928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0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1456</v>
      </c>
      <c r="Q329" s="7" t="s">
        <v>8329</v>
      </c>
      <c r="R329" s="7" t="s">
        <v>8334</v>
      </c>
      <c r="S329" s="11">
        <f t="shared" si="22"/>
        <v>42085.124999999993</v>
      </c>
      <c r="T329" s="12">
        <f t="shared" si="23"/>
        <v>42058.026956018519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2710.8000000000029</v>
      </c>
      <c r="Q330" s="7" t="s">
        <v>8329</v>
      </c>
      <c r="R330" s="7" t="s">
        <v>8334</v>
      </c>
      <c r="S330" s="11">
        <f t="shared" si="22"/>
        <v>42308.958333333336</v>
      </c>
      <c r="T330" s="12">
        <f t="shared" si="23"/>
        <v>42278.738287037035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0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550</v>
      </c>
      <c r="Q331" s="7" t="s">
        <v>8329</v>
      </c>
      <c r="R331" s="7" t="s">
        <v>8334</v>
      </c>
      <c r="S331" s="11">
        <f t="shared" si="22"/>
        <v>42314.958333333336</v>
      </c>
      <c r="T331" s="12">
        <f t="shared" si="23"/>
        <v>42291.258414351854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0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640</v>
      </c>
      <c r="Q332" s="7" t="s">
        <v>8329</v>
      </c>
      <c r="R332" s="7" t="s">
        <v>8334</v>
      </c>
      <c r="S332" s="11">
        <f t="shared" si="22"/>
        <v>41410.957638888889</v>
      </c>
      <c r="T332" s="12">
        <f t="shared" si="23"/>
        <v>41379.307442129626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0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2642</v>
      </c>
      <c r="Q333" s="7" t="s">
        <v>8329</v>
      </c>
      <c r="R333" s="7" t="s">
        <v>8334</v>
      </c>
      <c r="S333" s="11">
        <f t="shared" si="22"/>
        <v>42538.373078703698</v>
      </c>
      <c r="T333" s="12">
        <f t="shared" si="23"/>
        <v>42507.373078703698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0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13015</v>
      </c>
      <c r="Q334" s="7" t="s">
        <v>8329</v>
      </c>
      <c r="R334" s="7" t="s">
        <v>8334</v>
      </c>
      <c r="S334" s="11">
        <f t="shared" si="22"/>
        <v>42305.124999999993</v>
      </c>
      <c r="T334" s="12">
        <f t="shared" si="23"/>
        <v>42263.471956018511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0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10091</v>
      </c>
      <c r="Q335" s="7" t="s">
        <v>8329</v>
      </c>
      <c r="R335" s="7" t="s">
        <v>8334</v>
      </c>
      <c r="S335" s="11">
        <f t="shared" si="22"/>
        <v>42467.386469907404</v>
      </c>
      <c r="T335" s="12">
        <f t="shared" si="23"/>
        <v>42437.428136574068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0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119</v>
      </c>
      <c r="Q336" s="7" t="s">
        <v>8329</v>
      </c>
      <c r="R336" s="7" t="s">
        <v>8334</v>
      </c>
      <c r="S336" s="11">
        <f t="shared" si="22"/>
        <v>42139.583333333336</v>
      </c>
      <c r="T336" s="12">
        <f t="shared" si="23"/>
        <v>42101.474039351851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0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235</v>
      </c>
      <c r="Q337" s="7" t="s">
        <v>8329</v>
      </c>
      <c r="R337" s="7" t="s">
        <v>8334</v>
      </c>
      <c r="S337" s="11">
        <f t="shared" si="22"/>
        <v>42132.708333333336</v>
      </c>
      <c r="T337" s="12">
        <f t="shared" si="23"/>
        <v>42101.529108796291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0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4209.7799999999988</v>
      </c>
      <c r="Q338" s="7" t="s">
        <v>8329</v>
      </c>
      <c r="R338" s="7" t="s">
        <v>8334</v>
      </c>
      <c r="S338" s="11">
        <f t="shared" si="22"/>
        <v>42321.429606481477</v>
      </c>
      <c r="T338" s="12">
        <f t="shared" si="23"/>
        <v>42291.387939814813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0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35.050000000000182</v>
      </c>
      <c r="Q339" s="7" t="s">
        <v>8329</v>
      </c>
      <c r="R339" s="7" t="s">
        <v>8334</v>
      </c>
      <c r="S339" s="11">
        <f t="shared" si="22"/>
        <v>42076.878564814811</v>
      </c>
      <c r="T339" s="12">
        <f t="shared" si="23"/>
        <v>42046.920231481483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1520.0400000000009</v>
      </c>
      <c r="Q340" s="7" t="s">
        <v>8329</v>
      </c>
      <c r="R340" s="7" t="s">
        <v>8334</v>
      </c>
      <c r="S340" s="11">
        <f t="shared" si="22"/>
        <v>42615.833333333336</v>
      </c>
      <c r="T340" s="12">
        <f t="shared" si="23"/>
        <v>42559.547337962962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0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485</v>
      </c>
      <c r="Q341" s="7" t="s">
        <v>8329</v>
      </c>
      <c r="R341" s="7" t="s">
        <v>8334</v>
      </c>
      <c r="S341" s="11">
        <f t="shared" si="22"/>
        <v>42123.551712962959</v>
      </c>
      <c r="T341" s="12">
        <f t="shared" si="23"/>
        <v>42093.551712962959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0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8758</v>
      </c>
      <c r="Q342" s="7" t="s">
        <v>8329</v>
      </c>
      <c r="R342" s="7" t="s">
        <v>8334</v>
      </c>
      <c r="S342" s="11">
        <f t="shared" si="22"/>
        <v>42802.666666666664</v>
      </c>
      <c r="T342" s="12">
        <f t="shared" si="23"/>
        <v>42772.460729166669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0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235</v>
      </c>
      <c r="Q343" s="7" t="s">
        <v>8329</v>
      </c>
      <c r="R343" s="7" t="s">
        <v>8334</v>
      </c>
      <c r="S343" s="11">
        <f t="shared" si="22"/>
        <v>41912.957638888889</v>
      </c>
      <c r="T343" s="12">
        <f t="shared" si="23"/>
        <v>41894.671273148146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0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201.5199999999968</v>
      </c>
      <c r="Q344" s="7" t="s">
        <v>8329</v>
      </c>
      <c r="R344" s="7" t="s">
        <v>8334</v>
      </c>
      <c r="S344" s="11">
        <f t="shared" si="22"/>
        <v>42489.572511574072</v>
      </c>
      <c r="T344" s="12">
        <f t="shared" si="23"/>
        <v>42459.572511574072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0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608.59000000000015</v>
      </c>
      <c r="Q345" s="7" t="s">
        <v>8329</v>
      </c>
      <c r="R345" s="7" t="s">
        <v>8334</v>
      </c>
      <c r="S345" s="11">
        <f t="shared" si="22"/>
        <v>41956.916666666664</v>
      </c>
      <c r="T345" s="12">
        <f t="shared" si="23"/>
        <v>41926.529456018514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0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698</v>
      </c>
      <c r="Q346" s="7" t="s">
        <v>8329</v>
      </c>
      <c r="R346" s="7" t="s">
        <v>8334</v>
      </c>
      <c r="S346" s="11">
        <f t="shared" si="22"/>
        <v>42155.888888888883</v>
      </c>
      <c r="T346" s="12">
        <f t="shared" si="23"/>
        <v>42111.762662037036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0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3375</v>
      </c>
      <c r="Q347" s="7" t="s">
        <v>8329</v>
      </c>
      <c r="R347" s="7" t="s">
        <v>8334</v>
      </c>
      <c r="S347" s="11">
        <f t="shared" si="22"/>
        <v>42144.735995370364</v>
      </c>
      <c r="T347" s="12">
        <f t="shared" si="23"/>
        <v>42114.735995370364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0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7028.880000000001</v>
      </c>
      <c r="Q348" s="7" t="s">
        <v>8329</v>
      </c>
      <c r="R348" s="7" t="s">
        <v>8334</v>
      </c>
      <c r="S348" s="11">
        <f t="shared" si="22"/>
        <v>42291.291909722218</v>
      </c>
      <c r="T348" s="12">
        <f t="shared" si="23"/>
        <v>42261.291909722218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0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4636.1999999999971</v>
      </c>
      <c r="Q349" s="7" t="s">
        <v>8329</v>
      </c>
      <c r="R349" s="7" t="s">
        <v>8334</v>
      </c>
      <c r="S349" s="11">
        <f t="shared" si="22"/>
        <v>42322.32880787037</v>
      </c>
      <c r="T349" s="12">
        <f t="shared" si="23"/>
        <v>42292.287141203698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300</v>
      </c>
      <c r="Q350" s="7" t="s">
        <v>8329</v>
      </c>
      <c r="R350" s="7" t="s">
        <v>8334</v>
      </c>
      <c r="S350" s="11">
        <f t="shared" si="22"/>
        <v>42237.378657407404</v>
      </c>
      <c r="T350" s="12">
        <f t="shared" si="23"/>
        <v>42207.378657407404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0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747.18000000000029</v>
      </c>
      <c r="Q351" s="7" t="s">
        <v>8329</v>
      </c>
      <c r="R351" s="7" t="s">
        <v>8334</v>
      </c>
      <c r="S351" s="11">
        <f t="shared" si="22"/>
        <v>42790.290601851848</v>
      </c>
      <c r="T351" s="12">
        <f t="shared" si="23"/>
        <v>42760.290601851848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0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3690</v>
      </c>
      <c r="Q352" s="7" t="s">
        <v>8329</v>
      </c>
      <c r="R352" s="7" t="s">
        <v>8334</v>
      </c>
      <c r="S352" s="11">
        <f t="shared" si="22"/>
        <v>42623.957638888889</v>
      </c>
      <c r="T352" s="12">
        <f t="shared" si="23"/>
        <v>42585.857743055552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0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9296</v>
      </c>
      <c r="Q353" s="7" t="s">
        <v>8329</v>
      </c>
      <c r="R353" s="7" t="s">
        <v>8334</v>
      </c>
      <c r="S353" s="11">
        <f t="shared" si="22"/>
        <v>42467.714745370373</v>
      </c>
      <c r="T353" s="12">
        <f t="shared" si="23"/>
        <v>42427.75641203703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0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1656</v>
      </c>
      <c r="Q354" s="7" t="s">
        <v>8329</v>
      </c>
      <c r="R354" s="7" t="s">
        <v>8334</v>
      </c>
      <c r="S354" s="11">
        <f t="shared" si="22"/>
        <v>41919.959120370368</v>
      </c>
      <c r="T354" s="12">
        <f t="shared" si="23"/>
        <v>41889.959120370368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0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5035.18</v>
      </c>
      <c r="Q355" s="7" t="s">
        <v>8329</v>
      </c>
      <c r="R355" s="7" t="s">
        <v>8334</v>
      </c>
      <c r="S355" s="11">
        <f t="shared" si="22"/>
        <v>42327.625219907401</v>
      </c>
      <c r="T355" s="12">
        <f t="shared" si="23"/>
        <v>42297.583553240744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0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138</v>
      </c>
      <c r="Q356" s="7" t="s">
        <v>8329</v>
      </c>
      <c r="R356" s="7" t="s">
        <v>8334</v>
      </c>
      <c r="S356" s="11">
        <f t="shared" si="22"/>
        <v>42468.577789351846</v>
      </c>
      <c r="T356" s="12">
        <f t="shared" si="23"/>
        <v>42438.619456018518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0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5690</v>
      </c>
      <c r="Q357" s="7" t="s">
        <v>8329</v>
      </c>
      <c r="R357" s="7" t="s">
        <v>8334</v>
      </c>
      <c r="S357" s="11">
        <f t="shared" si="22"/>
        <v>41974.127245370364</v>
      </c>
      <c r="T357" s="12">
        <f t="shared" si="23"/>
        <v>41943.0855787037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0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201.93000000000029</v>
      </c>
      <c r="Q358" s="7" t="s">
        <v>8329</v>
      </c>
      <c r="R358" s="7" t="s">
        <v>8334</v>
      </c>
      <c r="S358" s="11">
        <f t="shared" si="22"/>
        <v>42445.553159722222</v>
      </c>
      <c r="T358" s="12">
        <f t="shared" si="23"/>
        <v>42415.594826388886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0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11100</v>
      </c>
      <c r="Q359" s="7" t="s">
        <v>8329</v>
      </c>
      <c r="R359" s="7" t="s">
        <v>8334</v>
      </c>
      <c r="S359" s="11">
        <f t="shared" si="22"/>
        <v>42118.01385416666</v>
      </c>
      <c r="T359" s="12">
        <f t="shared" si="23"/>
        <v>42078.01385416666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1544</v>
      </c>
      <c r="Q360" s="7" t="s">
        <v>8329</v>
      </c>
      <c r="R360" s="7" t="s">
        <v>8334</v>
      </c>
      <c r="S360" s="11">
        <f t="shared" si="22"/>
        <v>42536.416666666664</v>
      </c>
      <c r="T360" s="12">
        <f t="shared" si="23"/>
        <v>42507.651863425919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0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1175</v>
      </c>
      <c r="Q361" s="7" t="s">
        <v>8329</v>
      </c>
      <c r="R361" s="7" t="s">
        <v>8334</v>
      </c>
      <c r="S361" s="11">
        <f t="shared" si="22"/>
        <v>41957.008333333331</v>
      </c>
      <c r="T361" s="12">
        <f t="shared" si="23"/>
        <v>41934.86215277778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0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165</v>
      </c>
      <c r="Q362" s="7" t="s">
        <v>8329</v>
      </c>
      <c r="R362" s="7" t="s">
        <v>8334</v>
      </c>
      <c r="S362" s="11">
        <f t="shared" si="22"/>
        <v>42207.924305555549</v>
      </c>
      <c r="T362" s="12">
        <f t="shared" si="23"/>
        <v>42163.689583333333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0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3876.9499999999971</v>
      </c>
      <c r="Q363" s="7" t="s">
        <v>8329</v>
      </c>
      <c r="R363" s="7" t="s">
        <v>8334</v>
      </c>
      <c r="S363" s="11">
        <f t="shared" si="22"/>
        <v>41965.834560185183</v>
      </c>
      <c r="T363" s="12">
        <f t="shared" si="23"/>
        <v>41935.792893518512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0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2335</v>
      </c>
      <c r="Q364" s="7" t="s">
        <v>8329</v>
      </c>
      <c r="R364" s="7" t="s">
        <v>8334</v>
      </c>
      <c r="S364" s="11">
        <f t="shared" si="22"/>
        <v>41858.791666666664</v>
      </c>
      <c r="T364" s="12">
        <f t="shared" si="23"/>
        <v>41837.002210648148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0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119</v>
      </c>
      <c r="Q365" s="7" t="s">
        <v>8329</v>
      </c>
      <c r="R365" s="7" t="s">
        <v>8334</v>
      </c>
      <c r="S365" s="11">
        <f t="shared" si="22"/>
        <v>40300.598611111105</v>
      </c>
      <c r="T365" s="12">
        <f t="shared" si="23"/>
        <v>40255.53629629629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0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711.30000000000018</v>
      </c>
      <c r="Q366" s="7" t="s">
        <v>8329</v>
      </c>
      <c r="R366" s="7" t="s">
        <v>8334</v>
      </c>
      <c r="S366" s="11">
        <f t="shared" si="22"/>
        <v>41810.957638888889</v>
      </c>
      <c r="T366" s="12">
        <f t="shared" si="23"/>
        <v>41780.651296296295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0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596</v>
      </c>
      <c r="Q367" s="7" t="s">
        <v>8329</v>
      </c>
      <c r="R367" s="7" t="s">
        <v>8334</v>
      </c>
      <c r="S367" s="11">
        <f t="shared" si="22"/>
        <v>41698.398136574069</v>
      </c>
      <c r="T367" s="12">
        <f t="shared" si="23"/>
        <v>41668.398136574069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0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500</v>
      </c>
      <c r="Q368" s="7" t="s">
        <v>8329</v>
      </c>
      <c r="R368" s="7" t="s">
        <v>8334</v>
      </c>
      <c r="S368" s="11">
        <f t="shared" si="22"/>
        <v>41049.584699074076</v>
      </c>
      <c r="T368" s="12">
        <f t="shared" si="23"/>
        <v>41019.584699074076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0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335.01000000000022</v>
      </c>
      <c r="Q369" s="7" t="s">
        <v>8329</v>
      </c>
      <c r="R369" s="7" t="s">
        <v>8334</v>
      </c>
      <c r="S369" s="11">
        <f t="shared" si="22"/>
        <v>41394.999305555553</v>
      </c>
      <c r="T369" s="12">
        <f t="shared" si="23"/>
        <v>41355.368958333333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514</v>
      </c>
      <c r="Q370" s="7" t="s">
        <v>8329</v>
      </c>
      <c r="R370" s="7" t="s">
        <v>8334</v>
      </c>
      <c r="S370" s="11">
        <f t="shared" si="22"/>
        <v>42078.355578703697</v>
      </c>
      <c r="T370" s="12">
        <f t="shared" si="23"/>
        <v>42043.397245370368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0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660.11999999999989</v>
      </c>
      <c r="Q371" s="7" t="s">
        <v>8329</v>
      </c>
      <c r="R371" s="7" t="s">
        <v>8334</v>
      </c>
      <c r="S371" s="11">
        <f t="shared" si="22"/>
        <v>40923.3433912037</v>
      </c>
      <c r="T371" s="12">
        <f t="shared" si="23"/>
        <v>40893.3433912037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0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5505</v>
      </c>
      <c r="Q372" s="7" t="s">
        <v>8329</v>
      </c>
      <c r="R372" s="7" t="s">
        <v>8334</v>
      </c>
      <c r="S372" s="11">
        <f t="shared" si="22"/>
        <v>42741.586805555555</v>
      </c>
      <c r="T372" s="12">
        <f t="shared" si="23"/>
        <v>42711.586805555555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0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21253</v>
      </c>
      <c r="Q373" s="7" t="s">
        <v>8329</v>
      </c>
      <c r="R373" s="7" t="s">
        <v>8334</v>
      </c>
      <c r="S373" s="11">
        <f t="shared" si="22"/>
        <v>41306.559479166666</v>
      </c>
      <c r="T373" s="12">
        <f t="shared" si="23"/>
        <v>41261.559479166666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0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76</v>
      </c>
      <c r="Q374" s="7" t="s">
        <v>8329</v>
      </c>
      <c r="R374" s="7" t="s">
        <v>8334</v>
      </c>
      <c r="S374" s="11">
        <f t="shared" si="22"/>
        <v>42465.458333333336</v>
      </c>
      <c r="T374" s="12">
        <f t="shared" si="23"/>
        <v>42425.368564814817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0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500</v>
      </c>
      <c r="Q375" s="7" t="s">
        <v>8329</v>
      </c>
      <c r="R375" s="7" t="s">
        <v>8334</v>
      </c>
      <c r="S375" s="11">
        <f t="shared" si="22"/>
        <v>41108.703680555554</v>
      </c>
      <c r="T375" s="12">
        <f t="shared" si="23"/>
        <v>41078.703680555554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0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1839</v>
      </c>
      <c r="Q376" s="7" t="s">
        <v>8329</v>
      </c>
      <c r="R376" s="7" t="s">
        <v>8334</v>
      </c>
      <c r="S376" s="11">
        <f t="shared" si="22"/>
        <v>40802.680914351848</v>
      </c>
      <c r="T376" s="12">
        <f t="shared" si="23"/>
        <v>40757.680914351848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0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100</v>
      </c>
      <c r="Q377" s="7" t="s">
        <v>8329</v>
      </c>
      <c r="R377" s="7" t="s">
        <v>8334</v>
      </c>
      <c r="S377" s="11">
        <f t="shared" si="22"/>
        <v>41699.512499999997</v>
      </c>
      <c r="T377" s="12">
        <f t="shared" si="23"/>
        <v>41657.77674768518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0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146</v>
      </c>
      <c r="Q378" s="7" t="s">
        <v>8329</v>
      </c>
      <c r="R378" s="7" t="s">
        <v>8334</v>
      </c>
      <c r="S378" s="11">
        <f t="shared" si="22"/>
        <v>42607.244398148141</v>
      </c>
      <c r="T378" s="12">
        <f t="shared" si="23"/>
        <v>42576.244398148141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0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1728</v>
      </c>
      <c r="Q379" s="7" t="s">
        <v>8329</v>
      </c>
      <c r="R379" s="7" t="s">
        <v>8334</v>
      </c>
      <c r="S379" s="11">
        <f t="shared" si="22"/>
        <v>42322.084027777775</v>
      </c>
      <c r="T379" s="12">
        <f t="shared" si="23"/>
        <v>42292.042453703696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353</v>
      </c>
      <c r="Q380" s="7" t="s">
        <v>8329</v>
      </c>
      <c r="R380" s="7" t="s">
        <v>8334</v>
      </c>
      <c r="S380" s="11">
        <f t="shared" si="22"/>
        <v>42394.786111111105</v>
      </c>
      <c r="T380" s="12">
        <f t="shared" si="23"/>
        <v>42370.363518518519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0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2412</v>
      </c>
      <c r="Q381" s="7" t="s">
        <v>8329</v>
      </c>
      <c r="R381" s="7" t="s">
        <v>8334</v>
      </c>
      <c r="S381" s="11">
        <f t="shared" si="22"/>
        <v>41032.479999999996</v>
      </c>
      <c r="T381" s="12">
        <f t="shared" si="23"/>
        <v>40987.479999999996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0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1660</v>
      </c>
      <c r="Q382" s="7" t="s">
        <v>8329</v>
      </c>
      <c r="R382" s="7" t="s">
        <v>8334</v>
      </c>
      <c r="S382" s="11">
        <f t="shared" si="22"/>
        <v>42392.511481481481</v>
      </c>
      <c r="T382" s="12">
        <f t="shared" si="23"/>
        <v>42367.511481481481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0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1182.5</v>
      </c>
      <c r="Q383" s="7" t="s">
        <v>8329</v>
      </c>
      <c r="R383" s="7" t="s">
        <v>8334</v>
      </c>
      <c r="S383" s="11">
        <f t="shared" si="22"/>
        <v>41120</v>
      </c>
      <c r="T383" s="12">
        <f t="shared" si="23"/>
        <v>41085.48978009259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0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935</v>
      </c>
      <c r="Q384" s="7" t="s">
        <v>8329</v>
      </c>
      <c r="R384" s="7" t="s">
        <v>8334</v>
      </c>
      <c r="S384" s="11">
        <f t="shared" si="22"/>
        <v>41158.501157407409</v>
      </c>
      <c r="T384" s="12">
        <f t="shared" si="23"/>
        <v>41144.501157407409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0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1066</v>
      </c>
      <c r="Q385" s="7" t="s">
        <v>8329</v>
      </c>
      <c r="R385" s="7" t="s">
        <v>8334</v>
      </c>
      <c r="S385" s="11">
        <f t="shared" si="22"/>
        <v>41777.90924768518</v>
      </c>
      <c r="T385" s="12">
        <f t="shared" si="23"/>
        <v>41754.90924768518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0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2421</v>
      </c>
      <c r="Q386" s="7" t="s">
        <v>8329</v>
      </c>
      <c r="R386" s="7" t="s">
        <v>8334</v>
      </c>
      <c r="S386" s="11">
        <f t="shared" si="22"/>
        <v>42010.573460648149</v>
      </c>
      <c r="T386" s="12">
        <f t="shared" si="23"/>
        <v>41980.573460648149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0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(E387/D387*100)</f>
        <v>105.982</v>
      </c>
      <c r="P387">
        <f t="shared" ref="P387:P450" si="25">AVERAGE(E387-D387)</f>
        <v>1495.5</v>
      </c>
      <c r="Q387" s="7" t="s">
        <v>8329</v>
      </c>
      <c r="R387" s="7" t="s">
        <v>8334</v>
      </c>
      <c r="S387" s="11">
        <f t="shared" ref="S387:S450" si="26">(I387/86400)+25569+(-5/24)</f>
        <v>41964.41783564815</v>
      </c>
      <c r="T387" s="12">
        <f t="shared" ref="T387:T450" si="27">(J387/86400)+25569+(-5/24)</f>
        <v>41934.376168981478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0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1</v>
      </c>
      <c r="Q388" s="7" t="s">
        <v>8329</v>
      </c>
      <c r="R388" s="7" t="s">
        <v>8334</v>
      </c>
      <c r="S388" s="11">
        <f t="shared" si="26"/>
        <v>42226.742951388886</v>
      </c>
      <c r="T388" s="12">
        <f t="shared" si="27"/>
        <v>42211.742951388886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0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43316</v>
      </c>
      <c r="Q389" s="7" t="s">
        <v>8329</v>
      </c>
      <c r="R389" s="7" t="s">
        <v>8334</v>
      </c>
      <c r="S389" s="11">
        <f t="shared" si="26"/>
        <v>42231.041666666664</v>
      </c>
      <c r="T389" s="12">
        <f t="shared" si="27"/>
        <v>42200.468263888884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1308</v>
      </c>
      <c r="Q390" s="7" t="s">
        <v>8329</v>
      </c>
      <c r="R390" s="7" t="s">
        <v>8334</v>
      </c>
      <c r="S390" s="11">
        <f t="shared" si="26"/>
        <v>42578.86782407407</v>
      </c>
      <c r="T390" s="12">
        <f t="shared" si="27"/>
        <v>42548.86782407407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0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55444.119999999995</v>
      </c>
      <c r="Q391" s="7" t="s">
        <v>8329</v>
      </c>
      <c r="R391" s="7" t="s">
        <v>8334</v>
      </c>
      <c r="S391" s="11">
        <f t="shared" si="26"/>
        <v>41705.749305555553</v>
      </c>
      <c r="T391" s="12">
        <f t="shared" si="27"/>
        <v>41673.854745370372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0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0</v>
      </c>
      <c r="Q392" s="7" t="s">
        <v>8329</v>
      </c>
      <c r="R392" s="7" t="s">
        <v>8334</v>
      </c>
      <c r="S392" s="11">
        <f t="shared" si="26"/>
        <v>42131.828379629624</v>
      </c>
      <c r="T392" s="12">
        <f t="shared" si="27"/>
        <v>42111.828379629624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0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122</v>
      </c>
      <c r="Q393" s="7" t="s">
        <v>8329</v>
      </c>
      <c r="R393" s="7" t="s">
        <v>8334</v>
      </c>
      <c r="S393" s="11">
        <f t="shared" si="26"/>
        <v>40894.832638888889</v>
      </c>
      <c r="T393" s="12">
        <f t="shared" si="27"/>
        <v>40864.833923611106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0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167</v>
      </c>
      <c r="Q394" s="7" t="s">
        <v>8329</v>
      </c>
      <c r="R394" s="7" t="s">
        <v>8334</v>
      </c>
      <c r="S394" s="11">
        <f t="shared" si="26"/>
        <v>40793.916666666664</v>
      </c>
      <c r="T394" s="12">
        <f t="shared" si="27"/>
        <v>40763.508923611109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0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5223</v>
      </c>
      <c r="Q395" s="7" t="s">
        <v>8329</v>
      </c>
      <c r="R395" s="7" t="s">
        <v>8334</v>
      </c>
      <c r="S395" s="11">
        <f t="shared" si="26"/>
        <v>41557.500601851847</v>
      </c>
      <c r="T395" s="12">
        <f t="shared" si="27"/>
        <v>41526.500601851847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0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559</v>
      </c>
      <c r="Q396" s="7" t="s">
        <v>8329</v>
      </c>
      <c r="R396" s="7" t="s">
        <v>8334</v>
      </c>
      <c r="S396" s="11">
        <f t="shared" si="26"/>
        <v>42477.568078703705</v>
      </c>
      <c r="T396" s="12">
        <f t="shared" si="27"/>
        <v>42417.60974537037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0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804.45000000000073</v>
      </c>
      <c r="Q397" s="7" t="s">
        <v>8329</v>
      </c>
      <c r="R397" s="7" t="s">
        <v>8334</v>
      </c>
      <c r="S397" s="11">
        <f t="shared" si="26"/>
        <v>41026.688888888886</v>
      </c>
      <c r="T397" s="12">
        <f t="shared" si="27"/>
        <v>40990.700925925921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0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1000</v>
      </c>
      <c r="Q398" s="7" t="s">
        <v>8329</v>
      </c>
      <c r="R398" s="7" t="s">
        <v>8334</v>
      </c>
      <c r="S398" s="11">
        <f t="shared" si="26"/>
        <v>41097.356550925928</v>
      </c>
      <c r="T398" s="12">
        <f t="shared" si="27"/>
        <v>41082.356550925928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0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485.35000000000036</v>
      </c>
      <c r="Q399" s="7" t="s">
        <v>8329</v>
      </c>
      <c r="R399" s="7" t="s">
        <v>8334</v>
      </c>
      <c r="S399" s="11">
        <f t="shared" si="26"/>
        <v>40421.947222222218</v>
      </c>
      <c r="T399" s="12">
        <f t="shared" si="27"/>
        <v>40379.568101851852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1887</v>
      </c>
      <c r="Q400" s="7" t="s">
        <v>8329</v>
      </c>
      <c r="R400" s="7" t="s">
        <v>8334</v>
      </c>
      <c r="S400" s="11">
        <f t="shared" si="26"/>
        <v>42123.584791666661</v>
      </c>
      <c r="T400" s="12">
        <f t="shared" si="27"/>
        <v>42078.584791666661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0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1361</v>
      </c>
      <c r="Q401" s="7" t="s">
        <v>8329</v>
      </c>
      <c r="R401" s="7" t="s">
        <v>8334</v>
      </c>
      <c r="S401" s="11">
        <f t="shared" si="26"/>
        <v>42718.291666666664</v>
      </c>
      <c r="T401" s="12">
        <f t="shared" si="27"/>
        <v>42687.667442129627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0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1230.25</v>
      </c>
      <c r="Q402" s="7" t="s">
        <v>8329</v>
      </c>
      <c r="R402" s="7" t="s">
        <v>8334</v>
      </c>
      <c r="S402" s="11">
        <f t="shared" si="26"/>
        <v>41775.9375</v>
      </c>
      <c r="T402" s="12">
        <f t="shared" si="27"/>
        <v>41745.427627314813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0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1906</v>
      </c>
      <c r="Q403" s="7" t="s">
        <v>8329</v>
      </c>
      <c r="R403" s="7" t="s">
        <v>8334</v>
      </c>
      <c r="S403" s="11">
        <f t="shared" si="26"/>
        <v>40762.633912037032</v>
      </c>
      <c r="T403" s="12">
        <f t="shared" si="27"/>
        <v>40732.633912037032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0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833</v>
      </c>
      <c r="Q404" s="7" t="s">
        <v>8329</v>
      </c>
      <c r="R404" s="7" t="s">
        <v>8334</v>
      </c>
      <c r="S404" s="11">
        <f t="shared" si="26"/>
        <v>42313.372881944444</v>
      </c>
      <c r="T404" s="12">
        <f t="shared" si="27"/>
        <v>42292.331215277773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0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263</v>
      </c>
      <c r="Q405" s="7" t="s">
        <v>8329</v>
      </c>
      <c r="R405" s="7" t="s">
        <v>8334</v>
      </c>
      <c r="S405" s="11">
        <f t="shared" si="26"/>
        <v>40765.088888888888</v>
      </c>
      <c r="T405" s="12">
        <f t="shared" si="27"/>
        <v>40718.102326388886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0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1082</v>
      </c>
      <c r="Q406" s="7" t="s">
        <v>8329</v>
      </c>
      <c r="R406" s="7" t="s">
        <v>8334</v>
      </c>
      <c r="S406" s="11">
        <f t="shared" si="26"/>
        <v>41675.75277777778</v>
      </c>
      <c r="T406" s="12">
        <f t="shared" si="27"/>
        <v>41646.419699074067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0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216</v>
      </c>
      <c r="Q407" s="7" t="s">
        <v>8329</v>
      </c>
      <c r="R407" s="7" t="s">
        <v>8334</v>
      </c>
      <c r="S407" s="11">
        <f t="shared" si="26"/>
        <v>41703.876608796294</v>
      </c>
      <c r="T407" s="12">
        <f t="shared" si="27"/>
        <v>41673.876608796294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0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215.73000000000002</v>
      </c>
      <c r="Q408" s="7" t="s">
        <v>8329</v>
      </c>
      <c r="R408" s="7" t="s">
        <v>8334</v>
      </c>
      <c r="S408" s="11">
        <f t="shared" si="26"/>
        <v>40672.040972222218</v>
      </c>
      <c r="T408" s="12">
        <f t="shared" si="27"/>
        <v>40637.95413194444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0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31</v>
      </c>
      <c r="Q409" s="7" t="s">
        <v>8329</v>
      </c>
      <c r="R409" s="7" t="s">
        <v>8334</v>
      </c>
      <c r="S409" s="11">
        <f t="shared" si="26"/>
        <v>40866.704282407409</v>
      </c>
      <c r="T409" s="12">
        <f t="shared" si="27"/>
        <v>40806.662615740737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86.260000000000218</v>
      </c>
      <c r="Q410" s="7" t="s">
        <v>8329</v>
      </c>
      <c r="R410" s="7" t="s">
        <v>8334</v>
      </c>
      <c r="S410" s="11">
        <f t="shared" si="26"/>
        <v>41583.569328703699</v>
      </c>
      <c r="T410" s="12">
        <f t="shared" si="27"/>
        <v>41543.527662037035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0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184</v>
      </c>
      <c r="Q411" s="7" t="s">
        <v>8329</v>
      </c>
      <c r="R411" s="7" t="s">
        <v>8334</v>
      </c>
      <c r="S411" s="11">
        <f t="shared" si="26"/>
        <v>42573.654444444437</v>
      </c>
      <c r="T411" s="12">
        <f t="shared" si="27"/>
        <v>42543.654444444437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0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283</v>
      </c>
      <c r="Q412" s="7" t="s">
        <v>8329</v>
      </c>
      <c r="R412" s="7" t="s">
        <v>8334</v>
      </c>
      <c r="S412" s="11">
        <f t="shared" si="26"/>
        <v>42173.773113425923</v>
      </c>
      <c r="T412" s="12">
        <f t="shared" si="27"/>
        <v>42113.773113425923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0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315</v>
      </c>
      <c r="Q413" s="7" t="s">
        <v>8329</v>
      </c>
      <c r="R413" s="7" t="s">
        <v>8334</v>
      </c>
      <c r="S413" s="11">
        <f t="shared" si="26"/>
        <v>41630</v>
      </c>
      <c r="T413" s="12">
        <f t="shared" si="27"/>
        <v>41597.967638888884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0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671</v>
      </c>
      <c r="Q414" s="7" t="s">
        <v>8329</v>
      </c>
      <c r="R414" s="7" t="s">
        <v>8334</v>
      </c>
      <c r="S414" s="11">
        <f t="shared" si="26"/>
        <v>41115.534467592588</v>
      </c>
      <c r="T414" s="12">
        <f t="shared" si="27"/>
        <v>41099.534467592588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0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651</v>
      </c>
      <c r="Q415" s="7" t="s">
        <v>8329</v>
      </c>
      <c r="R415" s="7" t="s">
        <v>8334</v>
      </c>
      <c r="S415" s="11">
        <f t="shared" si="26"/>
        <v>41109.66910879629</v>
      </c>
      <c r="T415" s="12">
        <f t="shared" si="27"/>
        <v>41079.66910879629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0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528</v>
      </c>
      <c r="Q416" s="7" t="s">
        <v>8329</v>
      </c>
      <c r="R416" s="7" t="s">
        <v>8334</v>
      </c>
      <c r="S416" s="11">
        <f t="shared" si="26"/>
        <v>41558.85491898148</v>
      </c>
      <c r="T416" s="12">
        <f t="shared" si="27"/>
        <v>41528.85491898148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0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30.059999999999945</v>
      </c>
      <c r="Q417" s="7" t="s">
        <v>8329</v>
      </c>
      <c r="R417" s="7" t="s">
        <v>8334</v>
      </c>
      <c r="S417" s="11">
        <f t="shared" si="26"/>
        <v>41929.291666666664</v>
      </c>
      <c r="T417" s="12">
        <f t="shared" si="27"/>
        <v>41904.643541666665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0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202.17000000000007</v>
      </c>
      <c r="Q418" s="7" t="s">
        <v>8329</v>
      </c>
      <c r="R418" s="7" t="s">
        <v>8334</v>
      </c>
      <c r="S418" s="11">
        <f t="shared" si="26"/>
        <v>41678.187858796293</v>
      </c>
      <c r="T418" s="12">
        <f t="shared" si="27"/>
        <v>41648.187858796293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0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26</v>
      </c>
      <c r="Q419" s="7" t="s">
        <v>8329</v>
      </c>
      <c r="R419" s="7" t="s">
        <v>8334</v>
      </c>
      <c r="S419" s="11">
        <f t="shared" si="26"/>
        <v>41371.981249999997</v>
      </c>
      <c r="T419" s="12">
        <f t="shared" si="27"/>
        <v>41360.762268518512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142</v>
      </c>
      <c r="Q420" s="7" t="s">
        <v>8329</v>
      </c>
      <c r="R420" s="7" t="s">
        <v>8334</v>
      </c>
      <c r="S420" s="11">
        <f t="shared" si="26"/>
        <v>42208.07403935185</v>
      </c>
      <c r="T420" s="12">
        <f t="shared" si="27"/>
        <v>42178.07403935185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0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35</v>
      </c>
      <c r="Q421" s="7" t="s">
        <v>8329</v>
      </c>
      <c r="R421" s="7" t="s">
        <v>8334</v>
      </c>
      <c r="S421" s="11">
        <f t="shared" si="26"/>
        <v>41454.634108796294</v>
      </c>
      <c r="T421" s="12">
        <f t="shared" si="27"/>
        <v>41394.634108796294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-3285.5</v>
      </c>
      <c r="Q422" s="7" t="s">
        <v>8329</v>
      </c>
      <c r="R422" s="7" t="s">
        <v>8335</v>
      </c>
      <c r="S422" s="11">
        <f t="shared" si="26"/>
        <v>41711.986469907402</v>
      </c>
      <c r="T422" s="12">
        <f t="shared" si="27"/>
        <v>41682.028136574074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-14699</v>
      </c>
      <c r="Q423" s="7" t="s">
        <v>8329</v>
      </c>
      <c r="R423" s="7" t="s">
        <v>8335</v>
      </c>
      <c r="S423" s="11">
        <f t="shared" si="26"/>
        <v>42237.283055555548</v>
      </c>
      <c r="T423" s="12">
        <f t="shared" si="27"/>
        <v>42177.283055555548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-39570</v>
      </c>
      <c r="Q424" s="7" t="s">
        <v>8329</v>
      </c>
      <c r="R424" s="7" t="s">
        <v>8335</v>
      </c>
      <c r="S424" s="11">
        <f t="shared" si="26"/>
        <v>41893.052048611113</v>
      </c>
      <c r="T424" s="12">
        <f t="shared" si="27"/>
        <v>41863.052048611113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-19847</v>
      </c>
      <c r="Q425" s="7" t="s">
        <v>8329</v>
      </c>
      <c r="R425" s="7" t="s">
        <v>8335</v>
      </c>
      <c r="S425" s="11">
        <f t="shared" si="26"/>
        <v>41430.717939814815</v>
      </c>
      <c r="T425" s="12">
        <f t="shared" si="27"/>
        <v>41400.717939814815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-2796.1</v>
      </c>
      <c r="Q426" s="7" t="s">
        <v>8329</v>
      </c>
      <c r="R426" s="7" t="s">
        <v>8335</v>
      </c>
      <c r="S426" s="11">
        <f t="shared" si="26"/>
        <v>40994.126145833332</v>
      </c>
      <c r="T426" s="12">
        <f t="shared" si="27"/>
        <v>40934.167812499996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-49994</v>
      </c>
      <c r="Q427" s="7" t="s">
        <v>8329</v>
      </c>
      <c r="R427" s="7" t="s">
        <v>8335</v>
      </c>
      <c r="S427" s="11">
        <f t="shared" si="26"/>
        <v>42335.694490740738</v>
      </c>
      <c r="T427" s="12">
        <f t="shared" si="27"/>
        <v>42275.652824074066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-9867</v>
      </c>
      <c r="Q428" s="7" t="s">
        <v>8329</v>
      </c>
      <c r="R428" s="7" t="s">
        <v>8335</v>
      </c>
      <c r="S428" s="11">
        <f t="shared" si="26"/>
        <v>42430.503634259258</v>
      </c>
      <c r="T428" s="12">
        <f t="shared" si="27"/>
        <v>42400.503634259258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-6500</v>
      </c>
      <c r="Q429" s="7" t="s">
        <v>8329</v>
      </c>
      <c r="R429" s="7" t="s">
        <v>8335</v>
      </c>
      <c r="S429" s="11">
        <f t="shared" si="26"/>
        <v>42299.582638888889</v>
      </c>
      <c r="T429" s="12">
        <f t="shared" si="27"/>
        <v>42285.700694444444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-11324</v>
      </c>
      <c r="Q430" s="7" t="s">
        <v>8329</v>
      </c>
      <c r="R430" s="7" t="s">
        <v>8335</v>
      </c>
      <c r="S430" s="11">
        <f t="shared" si="26"/>
        <v>41806.708333333328</v>
      </c>
      <c r="T430" s="12">
        <f t="shared" si="27"/>
        <v>41778.558391203704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-5000</v>
      </c>
      <c r="Q431" s="7" t="s">
        <v>8329</v>
      </c>
      <c r="R431" s="7" t="s">
        <v>8335</v>
      </c>
      <c r="S431" s="11">
        <f t="shared" si="26"/>
        <v>40143.999305555553</v>
      </c>
      <c r="T431" s="12">
        <f t="shared" si="27"/>
        <v>40070.693078703705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-976</v>
      </c>
      <c r="Q432" s="7" t="s">
        <v>8329</v>
      </c>
      <c r="R432" s="7" t="s">
        <v>8335</v>
      </c>
      <c r="S432" s="11">
        <f t="shared" si="26"/>
        <v>41527.898923611108</v>
      </c>
      <c r="T432" s="12">
        <f t="shared" si="27"/>
        <v>41512.898923611108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-2585</v>
      </c>
      <c r="Q433" s="7" t="s">
        <v>8329</v>
      </c>
      <c r="R433" s="7" t="s">
        <v>8335</v>
      </c>
      <c r="S433" s="11">
        <f t="shared" si="26"/>
        <v>42556.662997685184</v>
      </c>
      <c r="T433" s="12">
        <f t="shared" si="27"/>
        <v>42526.662997685184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-5430</v>
      </c>
      <c r="Q434" s="7" t="s">
        <v>8329</v>
      </c>
      <c r="R434" s="7" t="s">
        <v>8335</v>
      </c>
      <c r="S434" s="11">
        <f t="shared" si="26"/>
        <v>42298.51829861111</v>
      </c>
      <c r="T434" s="12">
        <f t="shared" si="27"/>
        <v>42238.51829861111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-3000</v>
      </c>
      <c r="Q435" s="7" t="s">
        <v>8329</v>
      </c>
      <c r="R435" s="7" t="s">
        <v>8335</v>
      </c>
      <c r="S435" s="11">
        <f t="shared" si="26"/>
        <v>42288.421550925923</v>
      </c>
      <c r="T435" s="12">
        <f t="shared" si="27"/>
        <v>42228.421550925923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-2375</v>
      </c>
      <c r="Q436" s="7" t="s">
        <v>8329</v>
      </c>
      <c r="R436" s="7" t="s">
        <v>8335</v>
      </c>
      <c r="S436" s="11">
        <f t="shared" si="26"/>
        <v>41609.667847222219</v>
      </c>
      <c r="T436" s="12">
        <f t="shared" si="27"/>
        <v>41576.626180555555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-109997</v>
      </c>
      <c r="Q437" s="7" t="s">
        <v>8329</v>
      </c>
      <c r="R437" s="7" t="s">
        <v>8335</v>
      </c>
      <c r="S437" s="11">
        <f t="shared" si="26"/>
        <v>41530.539120370369</v>
      </c>
      <c r="T437" s="12">
        <f t="shared" si="27"/>
        <v>41500.539120370369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-1000</v>
      </c>
      <c r="Q438" s="7" t="s">
        <v>8329</v>
      </c>
      <c r="R438" s="7" t="s">
        <v>8335</v>
      </c>
      <c r="S438" s="11">
        <f t="shared" si="26"/>
        <v>41486.154085648144</v>
      </c>
      <c r="T438" s="12">
        <f t="shared" si="27"/>
        <v>41456.154085648144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-7000</v>
      </c>
      <c r="Q439" s="7" t="s">
        <v>8329</v>
      </c>
      <c r="R439" s="7" t="s">
        <v>8335</v>
      </c>
      <c r="S439" s="11">
        <f t="shared" si="26"/>
        <v>42651.110254629624</v>
      </c>
      <c r="T439" s="12">
        <f t="shared" si="27"/>
        <v>42591.110254629624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-18124</v>
      </c>
      <c r="Q440" s="7" t="s">
        <v>8329</v>
      </c>
      <c r="R440" s="7" t="s">
        <v>8335</v>
      </c>
      <c r="S440" s="11">
        <f t="shared" si="26"/>
        <v>42326.094421296293</v>
      </c>
      <c r="T440" s="12">
        <f t="shared" si="27"/>
        <v>42296.052754629629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-450</v>
      </c>
      <c r="Q441" s="7" t="s">
        <v>8329</v>
      </c>
      <c r="R441" s="7" t="s">
        <v>8335</v>
      </c>
      <c r="S441" s="11">
        <f t="shared" si="26"/>
        <v>41929.553449074076</v>
      </c>
      <c r="T441" s="12">
        <f t="shared" si="27"/>
        <v>41919.553449074076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-4995</v>
      </c>
      <c r="Q442" s="7" t="s">
        <v>8329</v>
      </c>
      <c r="R442" s="7" t="s">
        <v>8335</v>
      </c>
      <c r="S442" s="11">
        <f t="shared" si="26"/>
        <v>42453.735567129632</v>
      </c>
      <c r="T442" s="12">
        <f t="shared" si="27"/>
        <v>42423.777233796289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-400</v>
      </c>
      <c r="Q443" s="7" t="s">
        <v>8329</v>
      </c>
      <c r="R443" s="7" t="s">
        <v>8335</v>
      </c>
      <c r="S443" s="11">
        <f t="shared" si="26"/>
        <v>41580.585601851846</v>
      </c>
      <c r="T443" s="12">
        <f t="shared" si="27"/>
        <v>41550.585601851846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-10309</v>
      </c>
      <c r="Q444" s="7" t="s">
        <v>8329</v>
      </c>
      <c r="R444" s="7" t="s">
        <v>8335</v>
      </c>
      <c r="S444" s="11">
        <f t="shared" si="26"/>
        <v>42054.680358796293</v>
      </c>
      <c r="T444" s="12">
        <f t="shared" si="27"/>
        <v>42024.680358796293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-9990</v>
      </c>
      <c r="Q445" s="7" t="s">
        <v>8329</v>
      </c>
      <c r="R445" s="7" t="s">
        <v>8335</v>
      </c>
      <c r="S445" s="11">
        <f t="shared" si="26"/>
        <v>41679.806724537033</v>
      </c>
      <c r="T445" s="12">
        <f t="shared" si="27"/>
        <v>41649.806724537033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-950</v>
      </c>
      <c r="Q446" s="7" t="s">
        <v>8329</v>
      </c>
      <c r="R446" s="7" t="s">
        <v>8335</v>
      </c>
      <c r="S446" s="11">
        <f t="shared" si="26"/>
        <v>40954.69862268518</v>
      </c>
      <c r="T446" s="12">
        <f t="shared" si="27"/>
        <v>40894.69862268518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-59998</v>
      </c>
      <c r="Q447" s="7" t="s">
        <v>8329</v>
      </c>
      <c r="R447" s="7" t="s">
        <v>8335</v>
      </c>
      <c r="S447" s="11">
        <f t="shared" si="26"/>
        <v>42145.127025462956</v>
      </c>
      <c r="T447" s="12">
        <f t="shared" si="27"/>
        <v>42130.127025462956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-9734</v>
      </c>
      <c r="Q448" s="7" t="s">
        <v>8329</v>
      </c>
      <c r="R448" s="7" t="s">
        <v>8335</v>
      </c>
      <c r="S448" s="11">
        <f t="shared" si="26"/>
        <v>42066.875231481477</v>
      </c>
      <c r="T448" s="12">
        <f t="shared" si="27"/>
        <v>42036.875231481477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-29995</v>
      </c>
      <c r="Q449" s="7" t="s">
        <v>8329</v>
      </c>
      <c r="R449" s="7" t="s">
        <v>8335</v>
      </c>
      <c r="S449" s="11">
        <f t="shared" si="26"/>
        <v>41356.305127314808</v>
      </c>
      <c r="T449" s="12">
        <f t="shared" si="27"/>
        <v>41331.34679398148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-2417.9899999999998</v>
      </c>
      <c r="Q450" s="7" t="s">
        <v>8329</v>
      </c>
      <c r="R450" s="7" t="s">
        <v>8335</v>
      </c>
      <c r="S450" s="11">
        <f t="shared" si="26"/>
        <v>41773.549710648142</v>
      </c>
      <c r="T450" s="12">
        <f t="shared" si="27"/>
        <v>41753.549710648142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(E451/D451*100)</f>
        <v>2.25</v>
      </c>
      <c r="P451">
        <f t="shared" ref="P451:P514" si="29">AVERAGE(E451-D451)</f>
        <v>-1955</v>
      </c>
      <c r="Q451" s="7" t="s">
        <v>8329</v>
      </c>
      <c r="R451" s="7" t="s">
        <v>8335</v>
      </c>
      <c r="S451" s="11">
        <f t="shared" ref="S451:S514" si="30">(I451/86400)+25569+(-5/24)</f>
        <v>41564.359780092593</v>
      </c>
      <c r="T451" s="12">
        <f t="shared" ref="T451:T514" si="31">(J451/86400)+25569+(-5/24)</f>
        <v>41534.359780092593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-49604</v>
      </c>
      <c r="Q452" s="7" t="s">
        <v>8329</v>
      </c>
      <c r="R452" s="7" t="s">
        <v>8335</v>
      </c>
      <c r="S452" s="11">
        <f t="shared" si="30"/>
        <v>41684.73842592592</v>
      </c>
      <c r="T452" s="12">
        <f t="shared" si="31"/>
        <v>41654.73842592592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-20000</v>
      </c>
      <c r="Q453" s="7" t="s">
        <v>8329</v>
      </c>
      <c r="R453" s="7" t="s">
        <v>8335</v>
      </c>
      <c r="S453" s="11">
        <f t="shared" si="30"/>
        <v>41664.506840277776</v>
      </c>
      <c r="T453" s="12">
        <f t="shared" si="31"/>
        <v>41634.506840277776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-270</v>
      </c>
      <c r="Q454" s="7" t="s">
        <v>8329</v>
      </c>
      <c r="R454" s="7" t="s">
        <v>8335</v>
      </c>
      <c r="S454" s="11">
        <f t="shared" si="30"/>
        <v>42137.49554398148</v>
      </c>
      <c r="T454" s="12">
        <f t="shared" si="31"/>
        <v>42107.49554398148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-94849</v>
      </c>
      <c r="Q455" s="7" t="s">
        <v>8329</v>
      </c>
      <c r="R455" s="7" t="s">
        <v>8335</v>
      </c>
      <c r="S455" s="11">
        <f t="shared" si="30"/>
        <v>42054.616655092592</v>
      </c>
      <c r="T455" s="12">
        <f t="shared" si="31"/>
        <v>42038.616655092592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-9918</v>
      </c>
      <c r="Q456" s="7" t="s">
        <v>8329</v>
      </c>
      <c r="R456" s="7" t="s">
        <v>8335</v>
      </c>
      <c r="S456" s="11">
        <f t="shared" si="30"/>
        <v>41969.343055555553</v>
      </c>
      <c r="T456" s="12">
        <f t="shared" si="31"/>
        <v>41938.508923611109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-64955</v>
      </c>
      <c r="Q457" s="7" t="s">
        <v>8329</v>
      </c>
      <c r="R457" s="7" t="s">
        <v>8335</v>
      </c>
      <c r="S457" s="11">
        <f t="shared" si="30"/>
        <v>41015.813194444439</v>
      </c>
      <c r="T457" s="12">
        <f t="shared" si="31"/>
        <v>40970.794236111113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-8827</v>
      </c>
      <c r="Q458" s="7" t="s">
        <v>8329</v>
      </c>
      <c r="R458" s="7" t="s">
        <v>8335</v>
      </c>
      <c r="S458" s="11">
        <f t="shared" si="30"/>
        <v>41568.957638888889</v>
      </c>
      <c r="T458" s="12">
        <f t="shared" si="31"/>
        <v>41547.486122685186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-20000</v>
      </c>
      <c r="Q459" s="7" t="s">
        <v>8329</v>
      </c>
      <c r="R459" s="7" t="s">
        <v>8335</v>
      </c>
      <c r="S459" s="11">
        <f t="shared" si="30"/>
        <v>41867.559166666666</v>
      </c>
      <c r="T459" s="12">
        <f t="shared" si="31"/>
        <v>41837.559166666666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-9179</v>
      </c>
      <c r="Q460" s="7" t="s">
        <v>8329</v>
      </c>
      <c r="R460" s="7" t="s">
        <v>8335</v>
      </c>
      <c r="S460" s="11">
        <f t="shared" si="30"/>
        <v>41408.491435185184</v>
      </c>
      <c r="T460" s="12">
        <f t="shared" si="31"/>
        <v>41378.491435185184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-38975</v>
      </c>
      <c r="Q461" s="7" t="s">
        <v>8329</v>
      </c>
      <c r="R461" s="7" t="s">
        <v>8335</v>
      </c>
      <c r="S461" s="11">
        <f t="shared" si="30"/>
        <v>40860.473692129628</v>
      </c>
      <c r="T461" s="12">
        <f t="shared" si="31"/>
        <v>40800.432025462964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-8475</v>
      </c>
      <c r="Q462" s="7" t="s">
        <v>8329</v>
      </c>
      <c r="R462" s="7" t="s">
        <v>8335</v>
      </c>
      <c r="S462" s="11">
        <f t="shared" si="30"/>
        <v>41790.958333333328</v>
      </c>
      <c r="T462" s="12">
        <f t="shared" si="31"/>
        <v>41759.334201388883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-550</v>
      </c>
      <c r="Q463" s="7" t="s">
        <v>8329</v>
      </c>
      <c r="R463" s="7" t="s">
        <v>8335</v>
      </c>
      <c r="S463" s="11">
        <f t="shared" si="30"/>
        <v>41427.638506944444</v>
      </c>
      <c r="T463" s="12">
        <f t="shared" si="31"/>
        <v>41407.638506944444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-100000</v>
      </c>
      <c r="Q464" s="7" t="s">
        <v>8329</v>
      </c>
      <c r="R464" s="7" t="s">
        <v>8335</v>
      </c>
      <c r="S464" s="11">
        <f t="shared" si="30"/>
        <v>40764.918298611105</v>
      </c>
      <c r="T464" s="12">
        <f t="shared" si="31"/>
        <v>40704.918298611105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-53750</v>
      </c>
      <c r="Q465" s="7" t="s">
        <v>8329</v>
      </c>
      <c r="R465" s="7" t="s">
        <v>8335</v>
      </c>
      <c r="S465" s="11">
        <f t="shared" si="30"/>
        <v>40810.501770833333</v>
      </c>
      <c r="T465" s="12">
        <f t="shared" si="31"/>
        <v>40750.501770833333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-1009</v>
      </c>
      <c r="Q466" s="7" t="s">
        <v>8329</v>
      </c>
      <c r="R466" s="7" t="s">
        <v>8335</v>
      </c>
      <c r="S466" s="11">
        <f t="shared" si="30"/>
        <v>42508.640451388885</v>
      </c>
      <c r="T466" s="12">
        <f t="shared" si="31"/>
        <v>42488.640451388885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-374</v>
      </c>
      <c r="Q467" s="7" t="s">
        <v>8329</v>
      </c>
      <c r="R467" s="7" t="s">
        <v>8335</v>
      </c>
      <c r="S467" s="11">
        <f t="shared" si="30"/>
        <v>41816.911736111106</v>
      </c>
      <c r="T467" s="12">
        <f t="shared" si="31"/>
        <v>41800.911736111106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-9924</v>
      </c>
      <c r="Q468" s="7" t="s">
        <v>8329</v>
      </c>
      <c r="R468" s="7" t="s">
        <v>8335</v>
      </c>
      <c r="S468" s="11">
        <f t="shared" si="30"/>
        <v>41159.734537037039</v>
      </c>
      <c r="T468" s="12">
        <f t="shared" si="31"/>
        <v>41129.734537037039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-15685</v>
      </c>
      <c r="Q469" s="7" t="s">
        <v>8329</v>
      </c>
      <c r="R469" s="7" t="s">
        <v>8335</v>
      </c>
      <c r="S469" s="11">
        <f t="shared" si="30"/>
        <v>41180.471458333333</v>
      </c>
      <c r="T469" s="12">
        <f t="shared" si="31"/>
        <v>41135.471458333333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-7500</v>
      </c>
      <c r="Q470" s="7" t="s">
        <v>8329</v>
      </c>
      <c r="R470" s="7" t="s">
        <v>8335</v>
      </c>
      <c r="S470" s="11">
        <f t="shared" si="30"/>
        <v>41100.952141203699</v>
      </c>
      <c r="T470" s="12">
        <f t="shared" si="31"/>
        <v>41040.959293981483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-6000</v>
      </c>
      <c r="Q471" s="7" t="s">
        <v>8329</v>
      </c>
      <c r="R471" s="7" t="s">
        <v>8335</v>
      </c>
      <c r="S471" s="11">
        <f t="shared" si="30"/>
        <v>41887.781527777777</v>
      </c>
      <c r="T471" s="12">
        <f t="shared" si="31"/>
        <v>41827.781527777777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-4949</v>
      </c>
      <c r="Q472" s="7" t="s">
        <v>8329</v>
      </c>
      <c r="R472" s="7" t="s">
        <v>8335</v>
      </c>
      <c r="S472" s="11">
        <f t="shared" si="30"/>
        <v>41654.958333333328</v>
      </c>
      <c r="T472" s="12">
        <f t="shared" si="31"/>
        <v>41604.959363425922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-48459</v>
      </c>
      <c r="Q473" s="7" t="s">
        <v>8329</v>
      </c>
      <c r="R473" s="7" t="s">
        <v>8335</v>
      </c>
      <c r="S473" s="11">
        <f t="shared" si="30"/>
        <v>41748.471979166665</v>
      </c>
      <c r="T473" s="12">
        <f t="shared" si="31"/>
        <v>41703.513645833329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-659</v>
      </c>
      <c r="Q474" s="7" t="s">
        <v>8329</v>
      </c>
      <c r="R474" s="7" t="s">
        <v>8335</v>
      </c>
      <c r="S474" s="11">
        <f t="shared" si="30"/>
        <v>41874.714328703703</v>
      </c>
      <c r="T474" s="12">
        <f t="shared" si="31"/>
        <v>41844.714328703703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-29139</v>
      </c>
      <c r="Q475" s="7" t="s">
        <v>8329</v>
      </c>
      <c r="R475" s="7" t="s">
        <v>8335</v>
      </c>
      <c r="S475" s="11">
        <f t="shared" si="30"/>
        <v>41899.489803240736</v>
      </c>
      <c r="T475" s="12">
        <f t="shared" si="31"/>
        <v>41869.489803240736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-3299</v>
      </c>
      <c r="Q476" s="7" t="s">
        <v>8329</v>
      </c>
      <c r="R476" s="7" t="s">
        <v>8335</v>
      </c>
      <c r="S476" s="11">
        <f t="shared" si="30"/>
        <v>42783.120706018519</v>
      </c>
      <c r="T476" s="12">
        <f t="shared" si="31"/>
        <v>42753.120706018519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-2000</v>
      </c>
      <c r="Q477" s="7" t="s">
        <v>8329</v>
      </c>
      <c r="R477" s="7" t="s">
        <v>8335</v>
      </c>
      <c r="S477" s="11">
        <f t="shared" si="30"/>
        <v>42129.877812500003</v>
      </c>
      <c r="T477" s="12">
        <f t="shared" si="31"/>
        <v>42099.877812500003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-215093.41</v>
      </c>
      <c r="Q478" s="7" t="s">
        <v>8329</v>
      </c>
      <c r="R478" s="7" t="s">
        <v>8335</v>
      </c>
      <c r="S478" s="11">
        <f t="shared" si="30"/>
        <v>41792.957638888889</v>
      </c>
      <c r="T478" s="12">
        <f t="shared" si="31"/>
        <v>41757.76667824074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-1500</v>
      </c>
      <c r="Q479" s="7" t="s">
        <v>8329</v>
      </c>
      <c r="R479" s="7" t="s">
        <v>8335</v>
      </c>
      <c r="S479" s="11">
        <f t="shared" si="30"/>
        <v>41047.626550925925</v>
      </c>
      <c r="T479" s="12">
        <f t="shared" si="31"/>
        <v>40987.626550925925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-10000</v>
      </c>
      <c r="Q480" s="7" t="s">
        <v>8329</v>
      </c>
      <c r="R480" s="7" t="s">
        <v>8335</v>
      </c>
      <c r="S480" s="11">
        <f t="shared" si="30"/>
        <v>42095.660983796297</v>
      </c>
      <c r="T480" s="12">
        <f t="shared" si="31"/>
        <v>42065.702650462961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-10116</v>
      </c>
      <c r="Q481" s="7" t="s">
        <v>8329</v>
      </c>
      <c r="R481" s="7" t="s">
        <v>8335</v>
      </c>
      <c r="S481" s="11">
        <f t="shared" si="30"/>
        <v>41964.24114583333</v>
      </c>
      <c r="T481" s="12">
        <f t="shared" si="31"/>
        <v>41904.199479166666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-32236</v>
      </c>
      <c r="Q482" s="7" t="s">
        <v>8329</v>
      </c>
      <c r="R482" s="7" t="s">
        <v>8335</v>
      </c>
      <c r="S482" s="11">
        <f t="shared" si="30"/>
        <v>41495.29184027778</v>
      </c>
      <c r="T482" s="12">
        <f t="shared" si="31"/>
        <v>41465.29184027778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-28170</v>
      </c>
      <c r="Q483" s="7" t="s">
        <v>8329</v>
      </c>
      <c r="R483" s="7" t="s">
        <v>8335</v>
      </c>
      <c r="S483" s="11">
        <f t="shared" si="30"/>
        <v>41192.46399305555</v>
      </c>
      <c r="T483" s="12">
        <f t="shared" si="31"/>
        <v>41162.46399305555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-9990</v>
      </c>
      <c r="Q484" s="7" t="s">
        <v>8329</v>
      </c>
      <c r="R484" s="7" t="s">
        <v>8335</v>
      </c>
      <c r="S484" s="11">
        <f t="shared" si="30"/>
        <v>42474.398611111108</v>
      </c>
      <c r="T484" s="12">
        <f t="shared" si="31"/>
        <v>42447.688541666663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-7470</v>
      </c>
      <c r="Q485" s="7" t="s">
        <v>8329</v>
      </c>
      <c r="R485" s="7" t="s">
        <v>8335</v>
      </c>
      <c r="S485" s="11">
        <f t="shared" si="30"/>
        <v>41302.989259259259</v>
      </c>
      <c r="T485" s="12">
        <f t="shared" si="31"/>
        <v>41242.989259259259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-79851</v>
      </c>
      <c r="Q486" s="7" t="s">
        <v>8329</v>
      </c>
      <c r="R486" s="7" t="s">
        <v>8335</v>
      </c>
      <c r="S486" s="11">
        <f t="shared" si="30"/>
        <v>42313.772824074076</v>
      </c>
      <c r="T486" s="12">
        <f t="shared" si="31"/>
        <v>42272.731157407405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-29640.989999999998</v>
      </c>
      <c r="Q487" s="7" t="s">
        <v>8329</v>
      </c>
      <c r="R487" s="7" t="s">
        <v>8335</v>
      </c>
      <c r="S487" s="11">
        <f t="shared" si="30"/>
        <v>41411.297442129631</v>
      </c>
      <c r="T487" s="12">
        <f t="shared" si="31"/>
        <v>41381.297442129631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-549950</v>
      </c>
      <c r="Q488" s="7" t="s">
        <v>8329</v>
      </c>
      <c r="R488" s="7" t="s">
        <v>8335</v>
      </c>
      <c r="S488" s="11">
        <f t="shared" si="30"/>
        <v>41791.734247685185</v>
      </c>
      <c r="T488" s="12">
        <f t="shared" si="31"/>
        <v>41761.734247685185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-50000</v>
      </c>
      <c r="Q489" s="7" t="s">
        <v>8329</v>
      </c>
      <c r="R489" s="7" t="s">
        <v>8335</v>
      </c>
      <c r="S489" s="11">
        <f t="shared" si="30"/>
        <v>42729.428171296291</v>
      </c>
      <c r="T489" s="12">
        <f t="shared" si="31"/>
        <v>42669.386504629627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-12000</v>
      </c>
      <c r="Q490" s="7" t="s">
        <v>8329</v>
      </c>
      <c r="R490" s="7" t="s">
        <v>8335</v>
      </c>
      <c r="S490" s="11">
        <f t="shared" si="30"/>
        <v>42743.84606481481</v>
      </c>
      <c r="T490" s="12">
        <f t="shared" si="31"/>
        <v>42713.84606481481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-74782</v>
      </c>
      <c r="Q491" s="7" t="s">
        <v>8329</v>
      </c>
      <c r="R491" s="7" t="s">
        <v>8335</v>
      </c>
      <c r="S491" s="11">
        <f t="shared" si="30"/>
        <v>40913.272916666661</v>
      </c>
      <c r="T491" s="12">
        <f t="shared" si="31"/>
        <v>40882.273333333331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-1000</v>
      </c>
      <c r="Q492" s="7" t="s">
        <v>8329</v>
      </c>
      <c r="R492" s="7" t="s">
        <v>8335</v>
      </c>
      <c r="S492" s="11">
        <f t="shared" si="30"/>
        <v>41143.760243055549</v>
      </c>
      <c r="T492" s="12">
        <f t="shared" si="31"/>
        <v>41113.760243055549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-10000</v>
      </c>
      <c r="Q493" s="7" t="s">
        <v>8329</v>
      </c>
      <c r="R493" s="7" t="s">
        <v>8335</v>
      </c>
      <c r="S493" s="11">
        <f t="shared" si="30"/>
        <v>42396.774293981478</v>
      </c>
      <c r="T493" s="12">
        <f t="shared" si="31"/>
        <v>42366.774293981478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-10000000</v>
      </c>
      <c r="Q494" s="7" t="s">
        <v>8329</v>
      </c>
      <c r="R494" s="7" t="s">
        <v>8335</v>
      </c>
      <c r="S494" s="11">
        <f t="shared" si="30"/>
        <v>42655.826736111114</v>
      </c>
      <c r="T494" s="12">
        <f t="shared" si="31"/>
        <v>42595.826736111114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-30000</v>
      </c>
      <c r="Q495" s="7" t="s">
        <v>8329</v>
      </c>
      <c r="R495" s="7" t="s">
        <v>8335</v>
      </c>
      <c r="S495" s="11">
        <f t="shared" si="30"/>
        <v>42144.517800925925</v>
      </c>
      <c r="T495" s="12">
        <f t="shared" si="31"/>
        <v>42114.517800925925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-19969</v>
      </c>
      <c r="Q496" s="7" t="s">
        <v>8329</v>
      </c>
      <c r="R496" s="7" t="s">
        <v>8335</v>
      </c>
      <c r="S496" s="11">
        <f t="shared" si="30"/>
        <v>41822.916666666664</v>
      </c>
      <c r="T496" s="12">
        <f t="shared" si="31"/>
        <v>41799.62228009259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-7000</v>
      </c>
      <c r="Q497" s="7" t="s">
        <v>8329</v>
      </c>
      <c r="R497" s="7" t="s">
        <v>8335</v>
      </c>
      <c r="S497" s="11">
        <f t="shared" si="30"/>
        <v>42201.619270833333</v>
      </c>
      <c r="T497" s="12">
        <f t="shared" si="31"/>
        <v>42171.619270833333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-59999</v>
      </c>
      <c r="Q498" s="7" t="s">
        <v>8329</v>
      </c>
      <c r="R498" s="7" t="s">
        <v>8335</v>
      </c>
      <c r="S498" s="11">
        <f t="shared" si="30"/>
        <v>41680.723078703704</v>
      </c>
      <c r="T498" s="12">
        <f t="shared" si="31"/>
        <v>41620.723078703704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-4450</v>
      </c>
      <c r="Q499" s="7" t="s">
        <v>8329</v>
      </c>
      <c r="R499" s="7" t="s">
        <v>8335</v>
      </c>
      <c r="S499" s="11">
        <f t="shared" si="30"/>
        <v>41997.999999999993</v>
      </c>
      <c r="T499" s="12">
        <f t="shared" si="31"/>
        <v>41944.829456018517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-62114</v>
      </c>
      <c r="Q500" s="7" t="s">
        <v>8329</v>
      </c>
      <c r="R500" s="7" t="s">
        <v>8335</v>
      </c>
      <c r="S500" s="11">
        <f t="shared" si="30"/>
        <v>40900.553807870368</v>
      </c>
      <c r="T500" s="12">
        <f t="shared" si="31"/>
        <v>40858.553807870368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-18090</v>
      </c>
      <c r="Q501" s="7" t="s">
        <v>8329</v>
      </c>
      <c r="R501" s="7" t="s">
        <v>8335</v>
      </c>
      <c r="S501" s="11">
        <f t="shared" si="30"/>
        <v>40098.665972222218</v>
      </c>
      <c r="T501" s="12">
        <f t="shared" si="31"/>
        <v>40043.687129629623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-6285</v>
      </c>
      <c r="Q502" s="7" t="s">
        <v>8329</v>
      </c>
      <c r="R502" s="7" t="s">
        <v>8335</v>
      </c>
      <c r="S502" s="11">
        <f t="shared" si="30"/>
        <v>40306.719444444439</v>
      </c>
      <c r="T502" s="12">
        <f t="shared" si="31"/>
        <v>40247.677673611106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-10000</v>
      </c>
      <c r="Q503" s="7" t="s">
        <v>8329</v>
      </c>
      <c r="R503" s="7" t="s">
        <v>8335</v>
      </c>
      <c r="S503" s="11">
        <f t="shared" si="30"/>
        <v>40733.026053240741</v>
      </c>
      <c r="T503" s="12">
        <f t="shared" si="31"/>
        <v>40703.026053240741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-19770</v>
      </c>
      <c r="Q504" s="7" t="s">
        <v>8329</v>
      </c>
      <c r="R504" s="7" t="s">
        <v>8335</v>
      </c>
      <c r="S504" s="11">
        <f t="shared" si="30"/>
        <v>40986.303530092591</v>
      </c>
      <c r="T504" s="12">
        <f t="shared" si="31"/>
        <v>40956.345196759255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-6386</v>
      </c>
      <c r="Q505" s="7" t="s">
        <v>8329</v>
      </c>
      <c r="R505" s="7" t="s">
        <v>8335</v>
      </c>
      <c r="S505" s="11">
        <f t="shared" si="30"/>
        <v>42021.318321759252</v>
      </c>
      <c r="T505" s="12">
        <f t="shared" si="31"/>
        <v>41991.318321759252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-24165</v>
      </c>
      <c r="Q506" s="7" t="s">
        <v>8329</v>
      </c>
      <c r="R506" s="7" t="s">
        <v>8335</v>
      </c>
      <c r="S506" s="11">
        <f t="shared" si="30"/>
        <v>41009.73364583333</v>
      </c>
      <c r="T506" s="12">
        <f t="shared" si="31"/>
        <v>40949.775312499994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-11948</v>
      </c>
      <c r="Q507" s="7" t="s">
        <v>8329</v>
      </c>
      <c r="R507" s="7" t="s">
        <v>8335</v>
      </c>
      <c r="S507" s="11">
        <f t="shared" si="30"/>
        <v>42362.889884259253</v>
      </c>
      <c r="T507" s="12">
        <f t="shared" si="31"/>
        <v>42317.889884259253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-199750</v>
      </c>
      <c r="Q508" s="7" t="s">
        <v>8329</v>
      </c>
      <c r="R508" s="7" t="s">
        <v>8335</v>
      </c>
      <c r="S508" s="11">
        <f t="shared" si="30"/>
        <v>41496.343981481477</v>
      </c>
      <c r="T508" s="12">
        <f t="shared" si="31"/>
        <v>41466.343981481477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-19360</v>
      </c>
      <c r="Q509" s="7" t="s">
        <v>8329</v>
      </c>
      <c r="R509" s="7" t="s">
        <v>8335</v>
      </c>
      <c r="S509" s="11">
        <f t="shared" si="30"/>
        <v>41201.750659722216</v>
      </c>
      <c r="T509" s="12">
        <f t="shared" si="31"/>
        <v>41156.750659722216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-49600</v>
      </c>
      <c r="Q510" s="7" t="s">
        <v>8329</v>
      </c>
      <c r="R510" s="7" t="s">
        <v>8335</v>
      </c>
      <c r="S510" s="11">
        <f t="shared" si="30"/>
        <v>41054.384722222218</v>
      </c>
      <c r="T510" s="12">
        <f t="shared" si="31"/>
        <v>40994.815983796296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-4990</v>
      </c>
      <c r="Q511" s="7" t="s">
        <v>8329</v>
      </c>
      <c r="R511" s="7" t="s">
        <v>8335</v>
      </c>
      <c r="S511" s="11">
        <f t="shared" si="30"/>
        <v>42183.423263888886</v>
      </c>
      <c r="T511" s="12">
        <f t="shared" si="31"/>
        <v>42153.423263888886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-14000</v>
      </c>
      <c r="Q512" s="7" t="s">
        <v>8329</v>
      </c>
      <c r="R512" s="7" t="s">
        <v>8335</v>
      </c>
      <c r="S512" s="11">
        <f t="shared" si="30"/>
        <v>42429.968043981477</v>
      </c>
      <c r="T512" s="12">
        <f t="shared" si="31"/>
        <v>42399.968043981477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-4850</v>
      </c>
      <c r="Q513" s="7" t="s">
        <v>8329</v>
      </c>
      <c r="R513" s="7" t="s">
        <v>8335</v>
      </c>
      <c r="S513" s="11">
        <f t="shared" si="30"/>
        <v>41370.053032407406</v>
      </c>
      <c r="T513" s="12">
        <f t="shared" si="31"/>
        <v>41340.09469907407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-7989</v>
      </c>
      <c r="Q514" s="7" t="s">
        <v>8329</v>
      </c>
      <c r="R514" s="7" t="s">
        <v>8335</v>
      </c>
      <c r="S514" s="11">
        <f t="shared" si="30"/>
        <v>42694.575543981475</v>
      </c>
      <c r="T514" s="12">
        <f t="shared" si="31"/>
        <v>42649.533877314818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(E515/D515*100)</f>
        <v>13.923999999999999</v>
      </c>
      <c r="P515">
        <f t="shared" ref="P515:P578" si="33">AVERAGE(E515-D515)</f>
        <v>-43038</v>
      </c>
      <c r="Q515" s="7" t="s">
        <v>8329</v>
      </c>
      <c r="R515" s="7" t="s">
        <v>8335</v>
      </c>
      <c r="S515" s="11">
        <f t="shared" ref="S515:S578" si="34">(I515/86400)+25569+(-5/24)</f>
        <v>42597.083333333336</v>
      </c>
      <c r="T515" s="12">
        <f t="shared" ref="T515:T578" si="35">(J515/86400)+25569+(-5/24)</f>
        <v>42552.445659722223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-1450</v>
      </c>
      <c r="Q516" s="7" t="s">
        <v>8329</v>
      </c>
      <c r="R516" s="7" t="s">
        <v>8335</v>
      </c>
      <c r="S516" s="11">
        <f t="shared" si="34"/>
        <v>41860.405636574069</v>
      </c>
      <c r="T516" s="12">
        <f t="shared" si="35"/>
        <v>41830.405636574069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-72349</v>
      </c>
      <c r="Q517" s="7" t="s">
        <v>8329</v>
      </c>
      <c r="R517" s="7" t="s">
        <v>8335</v>
      </c>
      <c r="S517" s="11">
        <f t="shared" si="34"/>
        <v>42367.282418981478</v>
      </c>
      <c r="T517" s="12">
        <f t="shared" si="35"/>
        <v>42327.282418981478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-5000</v>
      </c>
      <c r="Q518" s="7" t="s">
        <v>8329</v>
      </c>
      <c r="R518" s="7" t="s">
        <v>8335</v>
      </c>
      <c r="S518" s="11">
        <f t="shared" si="34"/>
        <v>42151.570370370369</v>
      </c>
      <c r="T518" s="12">
        <f t="shared" si="35"/>
        <v>42091.570370370369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-14795</v>
      </c>
      <c r="Q519" s="7" t="s">
        <v>8329</v>
      </c>
      <c r="R519" s="7" t="s">
        <v>8335</v>
      </c>
      <c r="S519" s="11">
        <f t="shared" si="34"/>
        <v>42768.406956018516</v>
      </c>
      <c r="T519" s="12">
        <f t="shared" si="35"/>
        <v>42738.406956018516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-7175</v>
      </c>
      <c r="Q520" s="7" t="s">
        <v>8329</v>
      </c>
      <c r="R520" s="7" t="s">
        <v>8335</v>
      </c>
      <c r="S520" s="11">
        <f t="shared" si="34"/>
        <v>42253.406944444439</v>
      </c>
      <c r="T520" s="12">
        <f t="shared" si="35"/>
        <v>42223.407685185179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-9255</v>
      </c>
      <c r="Q521" s="7" t="s">
        <v>8329</v>
      </c>
      <c r="R521" s="7" t="s">
        <v>8335</v>
      </c>
      <c r="S521" s="11">
        <f t="shared" si="34"/>
        <v>41248.183113425919</v>
      </c>
      <c r="T521" s="12">
        <f t="shared" si="35"/>
        <v>41218.183113425919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0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105</v>
      </c>
      <c r="Q522" s="7" t="s">
        <v>8336</v>
      </c>
      <c r="R522" s="7" t="s">
        <v>8337</v>
      </c>
      <c r="S522" s="11">
        <f t="shared" si="34"/>
        <v>42348.493761574071</v>
      </c>
      <c r="T522" s="12">
        <f t="shared" si="35"/>
        <v>42318.493761574071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0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232</v>
      </c>
      <c r="Q523" s="7" t="s">
        <v>8336</v>
      </c>
      <c r="R523" s="7" t="s">
        <v>8337</v>
      </c>
      <c r="S523" s="11">
        <f t="shared" si="34"/>
        <v>42674.999305555553</v>
      </c>
      <c r="T523" s="12">
        <f t="shared" si="35"/>
        <v>42645.884479166663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0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440</v>
      </c>
      <c r="Q524" s="7" t="s">
        <v>8336</v>
      </c>
      <c r="R524" s="7" t="s">
        <v>8337</v>
      </c>
      <c r="S524" s="11">
        <f t="shared" si="34"/>
        <v>42449.790798611109</v>
      </c>
      <c r="T524" s="12">
        <f t="shared" si="35"/>
        <v>42429.832465277774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0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1030</v>
      </c>
      <c r="Q525" s="7" t="s">
        <v>8336</v>
      </c>
      <c r="R525" s="7" t="s">
        <v>8337</v>
      </c>
      <c r="S525" s="11">
        <f t="shared" si="34"/>
        <v>42267.924490740734</v>
      </c>
      <c r="T525" s="12">
        <f t="shared" si="35"/>
        <v>42237.924490740734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0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303.55000000000018</v>
      </c>
      <c r="Q526" s="7" t="s">
        <v>8336</v>
      </c>
      <c r="R526" s="7" t="s">
        <v>8337</v>
      </c>
      <c r="S526" s="11">
        <f t="shared" si="34"/>
        <v>42522.508900462963</v>
      </c>
      <c r="T526" s="12">
        <f t="shared" si="35"/>
        <v>42492.508900462963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0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0</v>
      </c>
      <c r="Q527" s="7" t="s">
        <v>8336</v>
      </c>
      <c r="R527" s="7" t="s">
        <v>8337</v>
      </c>
      <c r="S527" s="11">
        <f t="shared" si="34"/>
        <v>41895.192604166667</v>
      </c>
      <c r="T527" s="12">
        <f t="shared" si="35"/>
        <v>41850.192604166667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0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210</v>
      </c>
      <c r="Q528" s="7" t="s">
        <v>8336</v>
      </c>
      <c r="R528" s="7" t="s">
        <v>8337</v>
      </c>
      <c r="S528" s="11">
        <f t="shared" si="34"/>
        <v>42223.499999999993</v>
      </c>
      <c r="T528" s="12">
        <f t="shared" si="35"/>
        <v>42192.383611111109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0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85</v>
      </c>
      <c r="Q529" s="7" t="s">
        <v>8336</v>
      </c>
      <c r="R529" s="7" t="s">
        <v>8337</v>
      </c>
      <c r="S529" s="11">
        <f t="shared" si="34"/>
        <v>42783.461805555555</v>
      </c>
      <c r="T529" s="12">
        <f t="shared" si="35"/>
        <v>42752.997291666667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180</v>
      </c>
      <c r="Q530" s="7" t="s">
        <v>8336</v>
      </c>
      <c r="R530" s="7" t="s">
        <v>8337</v>
      </c>
      <c r="S530" s="11">
        <f t="shared" si="34"/>
        <v>42176.680555555555</v>
      </c>
      <c r="T530" s="12">
        <f t="shared" si="35"/>
        <v>42155.71188657407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0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365</v>
      </c>
      <c r="Q531" s="7" t="s">
        <v>8336</v>
      </c>
      <c r="R531" s="7" t="s">
        <v>8337</v>
      </c>
      <c r="S531" s="11">
        <f t="shared" si="34"/>
        <v>42745.999999999993</v>
      </c>
      <c r="T531" s="12">
        <f t="shared" si="35"/>
        <v>42724.822847222218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0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265</v>
      </c>
      <c r="Q532" s="7" t="s">
        <v>8336</v>
      </c>
      <c r="R532" s="7" t="s">
        <v>8337</v>
      </c>
      <c r="S532" s="11">
        <f t="shared" si="34"/>
        <v>42178.874999999993</v>
      </c>
      <c r="T532" s="12">
        <f t="shared" si="35"/>
        <v>42157.382731481477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0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0</v>
      </c>
      <c r="Q533" s="7" t="s">
        <v>8336</v>
      </c>
      <c r="R533" s="7" t="s">
        <v>8337</v>
      </c>
      <c r="S533" s="11">
        <f t="shared" si="34"/>
        <v>42721.082638888889</v>
      </c>
      <c r="T533" s="12">
        <f t="shared" si="35"/>
        <v>42675.856817129628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0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2325</v>
      </c>
      <c r="Q534" s="7" t="s">
        <v>8336</v>
      </c>
      <c r="R534" s="7" t="s">
        <v>8337</v>
      </c>
      <c r="S534" s="11">
        <f t="shared" si="34"/>
        <v>42502.798703703702</v>
      </c>
      <c r="T534" s="12">
        <f t="shared" si="35"/>
        <v>42472.798703703702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0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4</v>
      </c>
      <c r="Q535" s="7" t="s">
        <v>8336</v>
      </c>
      <c r="R535" s="7" t="s">
        <v>8337</v>
      </c>
      <c r="S535" s="11">
        <f t="shared" si="34"/>
        <v>42506.226446759254</v>
      </c>
      <c r="T535" s="12">
        <f t="shared" si="35"/>
        <v>42482.226446759254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0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700</v>
      </c>
      <c r="Q536" s="7" t="s">
        <v>8336</v>
      </c>
      <c r="R536" s="7" t="s">
        <v>8337</v>
      </c>
      <c r="S536" s="11">
        <f t="shared" si="34"/>
        <v>42309.749999999993</v>
      </c>
      <c r="T536" s="12">
        <f t="shared" si="35"/>
        <v>42270.602662037032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0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50</v>
      </c>
      <c r="Q537" s="7" t="s">
        <v>8336</v>
      </c>
      <c r="R537" s="7" t="s">
        <v>8337</v>
      </c>
      <c r="S537" s="11">
        <f t="shared" si="34"/>
        <v>42741.336863425924</v>
      </c>
      <c r="T537" s="12">
        <f t="shared" si="35"/>
        <v>42711.336863425924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0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602.5</v>
      </c>
      <c r="Q538" s="7" t="s">
        <v>8336</v>
      </c>
      <c r="R538" s="7" t="s">
        <v>8337</v>
      </c>
      <c r="S538" s="11">
        <f t="shared" si="34"/>
        <v>42219.541666666664</v>
      </c>
      <c r="T538" s="12">
        <f t="shared" si="35"/>
        <v>42179.136655092589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0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410</v>
      </c>
      <c r="Q539" s="7" t="s">
        <v>8336</v>
      </c>
      <c r="R539" s="7" t="s">
        <v>8337</v>
      </c>
      <c r="S539" s="11">
        <f t="shared" si="34"/>
        <v>42312.601747685178</v>
      </c>
      <c r="T539" s="12">
        <f t="shared" si="35"/>
        <v>42282.560081018521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10121</v>
      </c>
      <c r="Q540" s="7" t="s">
        <v>8336</v>
      </c>
      <c r="R540" s="7" t="s">
        <v>8337</v>
      </c>
      <c r="S540" s="11">
        <f t="shared" si="34"/>
        <v>42503.586377314808</v>
      </c>
      <c r="T540" s="12">
        <f t="shared" si="35"/>
        <v>42473.586377314808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0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3.2200000000000273</v>
      </c>
      <c r="Q541" s="7" t="s">
        <v>8336</v>
      </c>
      <c r="R541" s="7" t="s">
        <v>8337</v>
      </c>
      <c r="S541" s="11">
        <f t="shared" si="34"/>
        <v>42555.841516203705</v>
      </c>
      <c r="T541" s="12">
        <f t="shared" si="35"/>
        <v>42534.841516203705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-14999</v>
      </c>
      <c r="Q542" s="7" t="s">
        <v>8338</v>
      </c>
      <c r="R542" s="7" t="s">
        <v>8339</v>
      </c>
      <c r="S542" s="11">
        <f t="shared" si="34"/>
        <v>42039.608865740738</v>
      </c>
      <c r="T542" s="12">
        <f t="shared" si="35"/>
        <v>42009.608865740738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-4475</v>
      </c>
      <c r="Q543" s="7" t="s">
        <v>8338</v>
      </c>
      <c r="R543" s="7" t="s">
        <v>8339</v>
      </c>
      <c r="S543" s="11">
        <f t="shared" si="34"/>
        <v>42305.838356481479</v>
      </c>
      <c r="T543" s="12">
        <f t="shared" si="35"/>
        <v>42275.838356481479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-249999</v>
      </c>
      <c r="Q544" s="7" t="s">
        <v>8338</v>
      </c>
      <c r="R544" s="7" t="s">
        <v>8339</v>
      </c>
      <c r="S544" s="11">
        <f t="shared" si="34"/>
        <v>42493.487453703703</v>
      </c>
      <c r="T544" s="12">
        <f t="shared" si="35"/>
        <v>42433.529120370367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-21930</v>
      </c>
      <c r="Q545" s="7" t="s">
        <v>8338</v>
      </c>
      <c r="R545" s="7" t="s">
        <v>8339</v>
      </c>
      <c r="S545" s="11">
        <f t="shared" si="34"/>
        <v>41943.88381944444</v>
      </c>
      <c r="T545" s="12">
        <f t="shared" si="35"/>
        <v>41913.88381944444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-494</v>
      </c>
      <c r="Q546" s="7" t="s">
        <v>8338</v>
      </c>
      <c r="R546" s="7" t="s">
        <v>8339</v>
      </c>
      <c r="S546" s="11">
        <f t="shared" si="34"/>
        <v>42555.448611111111</v>
      </c>
      <c r="T546" s="12">
        <f t="shared" si="35"/>
        <v>42525.448611111111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-36308</v>
      </c>
      <c r="Q547" s="7" t="s">
        <v>8338</v>
      </c>
      <c r="R547" s="7" t="s">
        <v>8339</v>
      </c>
      <c r="S547" s="11">
        <f t="shared" si="34"/>
        <v>42323.425798611112</v>
      </c>
      <c r="T547" s="12">
        <f t="shared" si="35"/>
        <v>42283.38413194444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-59948</v>
      </c>
      <c r="Q548" s="7" t="s">
        <v>8338</v>
      </c>
      <c r="R548" s="7" t="s">
        <v>8339</v>
      </c>
      <c r="S548" s="11">
        <f t="shared" si="34"/>
        <v>42294.459664351853</v>
      </c>
      <c r="T548" s="12">
        <f t="shared" si="35"/>
        <v>42249.459664351853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-7500</v>
      </c>
      <c r="Q549" s="7" t="s">
        <v>8338</v>
      </c>
      <c r="R549" s="7" t="s">
        <v>8339</v>
      </c>
      <c r="S549" s="11">
        <f t="shared" si="34"/>
        <v>42410.488009259258</v>
      </c>
      <c r="T549" s="12">
        <f t="shared" si="35"/>
        <v>42380.488009259258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-9991</v>
      </c>
      <c r="Q550" s="7" t="s">
        <v>8338</v>
      </c>
      <c r="R550" s="7" t="s">
        <v>8339</v>
      </c>
      <c r="S550" s="11">
        <f t="shared" si="34"/>
        <v>42306.695</v>
      </c>
      <c r="T550" s="12">
        <f t="shared" si="35"/>
        <v>42276.695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-2432</v>
      </c>
      <c r="Q551" s="7" t="s">
        <v>8338</v>
      </c>
      <c r="R551" s="7" t="s">
        <v>8339</v>
      </c>
      <c r="S551" s="11">
        <f t="shared" si="34"/>
        <v>42193.428495370368</v>
      </c>
      <c r="T551" s="12">
        <f t="shared" si="35"/>
        <v>42163.428495370368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-4965</v>
      </c>
      <c r="Q552" s="7" t="s">
        <v>8338</v>
      </c>
      <c r="R552" s="7" t="s">
        <v>8339</v>
      </c>
      <c r="S552" s="11">
        <f t="shared" si="34"/>
        <v>42765.999999999993</v>
      </c>
      <c r="T552" s="12">
        <f t="shared" si="35"/>
        <v>42753.47042824074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-71219</v>
      </c>
      <c r="Q553" s="7" t="s">
        <v>8338</v>
      </c>
      <c r="R553" s="7" t="s">
        <v>8339</v>
      </c>
      <c r="S553" s="11">
        <f t="shared" si="34"/>
        <v>42217.536805555552</v>
      </c>
      <c r="T553" s="12">
        <f t="shared" si="35"/>
        <v>42173.067407407405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-45000</v>
      </c>
      <c r="Q554" s="7" t="s">
        <v>8338</v>
      </c>
      <c r="R554" s="7" t="s">
        <v>8339</v>
      </c>
      <c r="S554" s="11">
        <f t="shared" si="34"/>
        <v>42378.408518518518</v>
      </c>
      <c r="T554" s="12">
        <f t="shared" si="35"/>
        <v>42318.408518518518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-24877</v>
      </c>
      <c r="Q555" s="7" t="s">
        <v>8338</v>
      </c>
      <c r="R555" s="7" t="s">
        <v>8339</v>
      </c>
      <c r="S555" s="11">
        <f t="shared" si="34"/>
        <v>41957.553136574068</v>
      </c>
      <c r="T555" s="12">
        <f t="shared" si="35"/>
        <v>41927.511469907404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-2454</v>
      </c>
      <c r="Q556" s="7" t="s">
        <v>8338</v>
      </c>
      <c r="R556" s="7" t="s">
        <v>8339</v>
      </c>
      <c r="S556" s="11">
        <f t="shared" si="34"/>
        <v>41931.476527777777</v>
      </c>
      <c r="T556" s="12">
        <f t="shared" si="35"/>
        <v>41901.476527777777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-7500</v>
      </c>
      <c r="Q557" s="7" t="s">
        <v>8338</v>
      </c>
      <c r="R557" s="7" t="s">
        <v>8339</v>
      </c>
      <c r="S557" s="11">
        <f t="shared" si="34"/>
        <v>42533.145173611112</v>
      </c>
      <c r="T557" s="12">
        <f t="shared" si="35"/>
        <v>42503.145173611112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-7800</v>
      </c>
      <c r="Q558" s="7" t="s">
        <v>8338</v>
      </c>
      <c r="R558" s="7" t="s">
        <v>8339</v>
      </c>
      <c r="S558" s="11">
        <f t="shared" si="34"/>
        <v>42375.651817129627</v>
      </c>
      <c r="T558" s="12">
        <f t="shared" si="35"/>
        <v>42345.651817129627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-148634</v>
      </c>
      <c r="Q559" s="7" t="s">
        <v>8338</v>
      </c>
      <c r="R559" s="7" t="s">
        <v>8339</v>
      </c>
      <c r="S559" s="11">
        <f t="shared" si="34"/>
        <v>42706.775497685179</v>
      </c>
      <c r="T559" s="12">
        <f t="shared" si="35"/>
        <v>42676.733831018515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-750</v>
      </c>
      <c r="Q560" s="7" t="s">
        <v>8338</v>
      </c>
      <c r="R560" s="7" t="s">
        <v>8339</v>
      </c>
      <c r="S560" s="11">
        <f t="shared" si="34"/>
        <v>42087.633159722223</v>
      </c>
      <c r="T560" s="12">
        <f t="shared" si="35"/>
        <v>42057.674826388888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-239950</v>
      </c>
      <c r="Q561" s="7" t="s">
        <v>8338</v>
      </c>
      <c r="R561" s="7" t="s">
        <v>8339</v>
      </c>
      <c r="S561" s="11">
        <f t="shared" si="34"/>
        <v>42351.074768518512</v>
      </c>
      <c r="T561" s="12">
        <f t="shared" si="35"/>
        <v>42321.074768518512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-99988</v>
      </c>
      <c r="Q562" s="7" t="s">
        <v>8338</v>
      </c>
      <c r="R562" s="7" t="s">
        <v>8339</v>
      </c>
      <c r="S562" s="11">
        <f t="shared" si="34"/>
        <v>41990.563020833331</v>
      </c>
      <c r="T562" s="12">
        <f t="shared" si="35"/>
        <v>41960.563020833331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-14945</v>
      </c>
      <c r="Q563" s="7" t="s">
        <v>8338</v>
      </c>
      <c r="R563" s="7" t="s">
        <v>8339</v>
      </c>
      <c r="S563" s="11">
        <f t="shared" si="34"/>
        <v>42303.450381944444</v>
      </c>
      <c r="T563" s="12">
        <f t="shared" si="35"/>
        <v>42268.450381944444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-50000</v>
      </c>
      <c r="Q564" s="7" t="s">
        <v>8338</v>
      </c>
      <c r="R564" s="7" t="s">
        <v>8339</v>
      </c>
      <c r="S564" s="11">
        <f t="shared" si="34"/>
        <v>42722.180729166663</v>
      </c>
      <c r="T564" s="12">
        <f t="shared" si="35"/>
        <v>42692.180729166663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-74932</v>
      </c>
      <c r="Q565" s="7" t="s">
        <v>8338</v>
      </c>
      <c r="R565" s="7" t="s">
        <v>8339</v>
      </c>
      <c r="S565" s="11">
        <f t="shared" si="34"/>
        <v>42051.861655092587</v>
      </c>
      <c r="T565" s="12">
        <f t="shared" si="35"/>
        <v>42021.861655092587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-17999</v>
      </c>
      <c r="Q566" s="7" t="s">
        <v>8338</v>
      </c>
      <c r="R566" s="7" t="s">
        <v>8339</v>
      </c>
      <c r="S566" s="11">
        <f t="shared" si="34"/>
        <v>42441.734664351847</v>
      </c>
      <c r="T566" s="12">
        <f t="shared" si="35"/>
        <v>42411.734664351847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-25000</v>
      </c>
      <c r="Q567" s="7" t="s">
        <v>8338</v>
      </c>
      <c r="R567" s="7" t="s">
        <v>8339</v>
      </c>
      <c r="S567" s="11">
        <f t="shared" si="34"/>
        <v>42195.576956018514</v>
      </c>
      <c r="T567" s="12">
        <f t="shared" si="35"/>
        <v>42165.576956018514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-4999</v>
      </c>
      <c r="Q568" s="7" t="s">
        <v>8338</v>
      </c>
      <c r="R568" s="7" t="s">
        <v>8339</v>
      </c>
      <c r="S568" s="11">
        <f t="shared" si="34"/>
        <v>42565.476076388884</v>
      </c>
      <c r="T568" s="12">
        <f t="shared" si="35"/>
        <v>42535.476076388884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-10000</v>
      </c>
      <c r="Q569" s="7" t="s">
        <v>8338</v>
      </c>
      <c r="R569" s="7" t="s">
        <v>8339</v>
      </c>
      <c r="S569" s="11">
        <f t="shared" si="34"/>
        <v>42005.634189814817</v>
      </c>
      <c r="T569" s="12">
        <f t="shared" si="35"/>
        <v>41975.634189814817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-24255</v>
      </c>
      <c r="Q570" s="7" t="s">
        <v>8338</v>
      </c>
      <c r="R570" s="7" t="s">
        <v>8339</v>
      </c>
      <c r="S570" s="11">
        <f t="shared" si="34"/>
        <v>42385.249999999993</v>
      </c>
      <c r="T570" s="12">
        <f t="shared" si="35"/>
        <v>42348.713229166664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-2480</v>
      </c>
      <c r="Q571" s="7" t="s">
        <v>8338</v>
      </c>
      <c r="R571" s="7" t="s">
        <v>8339</v>
      </c>
      <c r="S571" s="11">
        <f t="shared" si="34"/>
        <v>42370.639027777775</v>
      </c>
      <c r="T571" s="12">
        <f t="shared" si="35"/>
        <v>42340.639027777775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-84858</v>
      </c>
      <c r="Q572" s="7" t="s">
        <v>8338</v>
      </c>
      <c r="R572" s="7" t="s">
        <v>8339</v>
      </c>
      <c r="S572" s="11">
        <f t="shared" si="34"/>
        <v>42418.589918981474</v>
      </c>
      <c r="T572" s="12">
        <f t="shared" si="35"/>
        <v>42388.589918981474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-24894</v>
      </c>
      <c r="Q573" s="7" t="s">
        <v>8338</v>
      </c>
      <c r="R573" s="7" t="s">
        <v>8339</v>
      </c>
      <c r="S573" s="11">
        <f t="shared" si="34"/>
        <v>42211.957638888889</v>
      </c>
      <c r="T573" s="12">
        <f t="shared" si="35"/>
        <v>42192.607905092591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-2500</v>
      </c>
      <c r="Q574" s="7" t="s">
        <v>8338</v>
      </c>
      <c r="R574" s="7" t="s">
        <v>8339</v>
      </c>
      <c r="S574" s="11">
        <f t="shared" si="34"/>
        <v>42312.549629629626</v>
      </c>
      <c r="T574" s="12">
        <f t="shared" si="35"/>
        <v>42282.507962962962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-88542</v>
      </c>
      <c r="Q575" s="7" t="s">
        <v>8338</v>
      </c>
      <c r="R575" s="7" t="s">
        <v>8339</v>
      </c>
      <c r="S575" s="11">
        <f t="shared" si="34"/>
        <v>42021.841666666667</v>
      </c>
      <c r="T575" s="12">
        <f t="shared" si="35"/>
        <v>41962.841793981475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-11100</v>
      </c>
      <c r="Q576" s="7" t="s">
        <v>8338</v>
      </c>
      <c r="R576" s="7" t="s">
        <v>8339</v>
      </c>
      <c r="S576" s="11">
        <f t="shared" si="34"/>
        <v>42662.235034722216</v>
      </c>
      <c r="T576" s="12">
        <f t="shared" si="35"/>
        <v>42632.235034722216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-59741</v>
      </c>
      <c r="Q577" s="7" t="s">
        <v>8338</v>
      </c>
      <c r="R577" s="7" t="s">
        <v>8339</v>
      </c>
      <c r="S577" s="11">
        <f t="shared" si="34"/>
        <v>42168.484293981477</v>
      </c>
      <c r="T577" s="12">
        <f t="shared" si="35"/>
        <v>42138.484293981477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-79999</v>
      </c>
      <c r="Q578" s="7" t="s">
        <v>8338</v>
      </c>
      <c r="R578" s="7" t="s">
        <v>8339</v>
      </c>
      <c r="S578" s="11">
        <f t="shared" si="34"/>
        <v>42091.221666666665</v>
      </c>
      <c r="T578" s="12">
        <f t="shared" si="35"/>
        <v>42031.263333333329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(E579/D579*100)</f>
        <v>0.2</v>
      </c>
      <c r="P579">
        <f t="shared" ref="P579:P642" si="37">AVERAGE(E579-D579)</f>
        <v>-4990</v>
      </c>
      <c r="Q579" s="7" t="s">
        <v>8338</v>
      </c>
      <c r="R579" s="7" t="s">
        <v>8339</v>
      </c>
      <c r="S579" s="11">
        <f t="shared" ref="S579:S642" si="38">(I579/86400)+25569+(-5/24)</f>
        <v>42510.380810185183</v>
      </c>
      <c r="T579" s="12">
        <f t="shared" ref="T579:T642" si="39">(J579/86400)+25569+(-5/24)</f>
        <v>42450.380810185183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-124986</v>
      </c>
      <c r="Q580" s="7" t="s">
        <v>8338</v>
      </c>
      <c r="R580" s="7" t="s">
        <v>8339</v>
      </c>
      <c r="S580" s="11">
        <f t="shared" si="38"/>
        <v>42254.370289351849</v>
      </c>
      <c r="T580" s="12">
        <f t="shared" si="39"/>
        <v>42230.370289351849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-11825</v>
      </c>
      <c r="Q581" s="7" t="s">
        <v>8338</v>
      </c>
      <c r="R581" s="7" t="s">
        <v>8339</v>
      </c>
      <c r="S581" s="11">
        <f t="shared" si="38"/>
        <v>41998.643784722219</v>
      </c>
      <c r="T581" s="12">
        <f t="shared" si="39"/>
        <v>41968.643784722219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-2999</v>
      </c>
      <c r="Q582" s="7" t="s">
        <v>8338</v>
      </c>
      <c r="R582" s="7" t="s">
        <v>8339</v>
      </c>
      <c r="S582" s="11">
        <f t="shared" si="38"/>
        <v>42635.699849537035</v>
      </c>
      <c r="T582" s="12">
        <f t="shared" si="39"/>
        <v>42605.699849537035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-400</v>
      </c>
      <c r="Q583" s="7" t="s">
        <v>8338</v>
      </c>
      <c r="R583" s="7" t="s">
        <v>8339</v>
      </c>
      <c r="S583" s="11">
        <f t="shared" si="38"/>
        <v>42217.804444444446</v>
      </c>
      <c r="T583" s="12">
        <f t="shared" si="39"/>
        <v>42187.804444444446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-100000</v>
      </c>
      <c r="Q584" s="7" t="s">
        <v>8338</v>
      </c>
      <c r="R584" s="7" t="s">
        <v>8339</v>
      </c>
      <c r="S584" s="11">
        <f t="shared" si="38"/>
        <v>42078.541666666664</v>
      </c>
      <c r="T584" s="12">
        <f t="shared" si="39"/>
        <v>42055.531469907401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-8999</v>
      </c>
      <c r="Q585" s="7" t="s">
        <v>8338</v>
      </c>
      <c r="R585" s="7" t="s">
        <v>8339</v>
      </c>
      <c r="S585" s="11">
        <f t="shared" si="38"/>
        <v>42082.688506944447</v>
      </c>
      <c r="T585" s="12">
        <f t="shared" si="39"/>
        <v>42052.730173611104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-990</v>
      </c>
      <c r="Q586" s="7" t="s">
        <v>8338</v>
      </c>
      <c r="R586" s="7" t="s">
        <v>8339</v>
      </c>
      <c r="S586" s="11">
        <f t="shared" si="38"/>
        <v>42079.466620370367</v>
      </c>
      <c r="T586" s="12">
        <f t="shared" si="39"/>
        <v>42049.508287037032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-9000</v>
      </c>
      <c r="Q587" s="7" t="s">
        <v>8338</v>
      </c>
      <c r="R587" s="7" t="s">
        <v>8339</v>
      </c>
      <c r="S587" s="11">
        <f t="shared" si="38"/>
        <v>42338.791666666664</v>
      </c>
      <c r="T587" s="12">
        <f t="shared" si="39"/>
        <v>42283.182604166665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-9944</v>
      </c>
      <c r="Q588" s="7" t="s">
        <v>8338</v>
      </c>
      <c r="R588" s="7" t="s">
        <v>8339</v>
      </c>
      <c r="S588" s="11">
        <f t="shared" si="38"/>
        <v>42050.645914351851</v>
      </c>
      <c r="T588" s="12">
        <f t="shared" si="39"/>
        <v>42020.645914351851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-27275</v>
      </c>
      <c r="Q589" s="7" t="s">
        <v>8338</v>
      </c>
      <c r="R589" s="7" t="s">
        <v>8339</v>
      </c>
      <c r="S589" s="11">
        <f t="shared" si="38"/>
        <v>42110.548993055556</v>
      </c>
      <c r="T589" s="12">
        <f t="shared" si="39"/>
        <v>42080.548993055556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-8699</v>
      </c>
      <c r="Q590" s="7" t="s">
        <v>8338</v>
      </c>
      <c r="R590" s="7" t="s">
        <v>8339</v>
      </c>
      <c r="S590" s="11">
        <f t="shared" si="38"/>
        <v>42691.602847222217</v>
      </c>
      <c r="T590" s="12">
        <f t="shared" si="39"/>
        <v>42631.561180555553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-7499</v>
      </c>
      <c r="Q591" s="7" t="s">
        <v>8338</v>
      </c>
      <c r="R591" s="7" t="s">
        <v>8339</v>
      </c>
      <c r="S591" s="11">
        <f t="shared" si="38"/>
        <v>42193.406238425923</v>
      </c>
      <c r="T591" s="12">
        <f t="shared" si="39"/>
        <v>42178.406238425923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-4777</v>
      </c>
      <c r="Q592" s="7" t="s">
        <v>8338</v>
      </c>
      <c r="R592" s="7" t="s">
        <v>8339</v>
      </c>
      <c r="S592" s="11">
        <f t="shared" si="38"/>
        <v>42408.334027777775</v>
      </c>
      <c r="T592" s="12">
        <f t="shared" si="39"/>
        <v>42377.34642361111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-99939</v>
      </c>
      <c r="Q593" s="7" t="s">
        <v>8338</v>
      </c>
      <c r="R593" s="7" t="s">
        <v>8339</v>
      </c>
      <c r="S593" s="11">
        <f t="shared" si="38"/>
        <v>42207.334837962961</v>
      </c>
      <c r="T593" s="12">
        <f t="shared" si="39"/>
        <v>42177.334837962961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-7250</v>
      </c>
      <c r="Q594" s="7" t="s">
        <v>8338</v>
      </c>
      <c r="R594" s="7" t="s">
        <v>8339</v>
      </c>
      <c r="S594" s="11">
        <f t="shared" si="38"/>
        <v>41976.023842592585</v>
      </c>
      <c r="T594" s="12">
        <f t="shared" si="39"/>
        <v>41946.023842592593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-385</v>
      </c>
      <c r="Q595" s="7" t="s">
        <v>8338</v>
      </c>
      <c r="R595" s="7" t="s">
        <v>8339</v>
      </c>
      <c r="S595" s="11">
        <f t="shared" si="38"/>
        <v>42100.427604166667</v>
      </c>
      <c r="T595" s="12">
        <f t="shared" si="39"/>
        <v>42070.469270833331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-24974</v>
      </c>
      <c r="Q596" s="7" t="s">
        <v>8338</v>
      </c>
      <c r="R596" s="7" t="s">
        <v>8339</v>
      </c>
      <c r="S596" s="11">
        <f t="shared" si="38"/>
        <v>42476.571828703702</v>
      </c>
      <c r="T596" s="12">
        <f t="shared" si="39"/>
        <v>42446.571828703702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-99574</v>
      </c>
      <c r="Q597" s="7" t="s">
        <v>8338</v>
      </c>
      <c r="R597" s="7" t="s">
        <v>8339</v>
      </c>
      <c r="S597" s="11">
        <f t="shared" si="38"/>
        <v>42127.861550925925</v>
      </c>
      <c r="T597" s="12">
        <f t="shared" si="39"/>
        <v>42082.861550925925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-19994</v>
      </c>
      <c r="Q598" s="7" t="s">
        <v>8338</v>
      </c>
      <c r="R598" s="7" t="s">
        <v>8339</v>
      </c>
      <c r="S598" s="11">
        <f t="shared" si="38"/>
        <v>42676.688564814809</v>
      </c>
      <c r="T598" s="12">
        <f t="shared" si="39"/>
        <v>42646.688564814809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-7480</v>
      </c>
      <c r="Q599" s="7" t="s">
        <v>8338</v>
      </c>
      <c r="R599" s="7" t="s">
        <v>8339</v>
      </c>
      <c r="S599" s="11">
        <f t="shared" si="38"/>
        <v>42582.458333333336</v>
      </c>
      <c r="T599" s="12">
        <f t="shared" si="39"/>
        <v>42545.496932870366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-1650</v>
      </c>
      <c r="Q600" s="7" t="s">
        <v>8338</v>
      </c>
      <c r="R600" s="7" t="s">
        <v>8339</v>
      </c>
      <c r="S600" s="11">
        <f t="shared" si="38"/>
        <v>41977.793761574074</v>
      </c>
      <c r="T600" s="12">
        <f t="shared" si="39"/>
        <v>41947.793761574074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-49969</v>
      </c>
      <c r="Q601" s="7" t="s">
        <v>8338</v>
      </c>
      <c r="R601" s="7" t="s">
        <v>8339</v>
      </c>
      <c r="S601" s="11">
        <f t="shared" si="38"/>
        <v>42071.427777777775</v>
      </c>
      <c r="T601" s="12">
        <f t="shared" si="39"/>
        <v>42047.604189814818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0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-4900</v>
      </c>
      <c r="Q602" s="7" t="s">
        <v>8338</v>
      </c>
      <c r="R602" s="7" t="s">
        <v>8339</v>
      </c>
      <c r="S602" s="11">
        <f t="shared" si="38"/>
        <v>42133.589837962958</v>
      </c>
      <c r="T602" s="12">
        <f t="shared" si="39"/>
        <v>42073.589837962958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0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-9860</v>
      </c>
      <c r="Q603" s="7" t="s">
        <v>8338</v>
      </c>
      <c r="R603" s="7" t="s">
        <v>8339</v>
      </c>
      <c r="S603" s="11">
        <f t="shared" si="38"/>
        <v>41999.64975694444</v>
      </c>
      <c r="T603" s="12">
        <f t="shared" si="39"/>
        <v>41969.64975694444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0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-70000</v>
      </c>
      <c r="Q604" s="7" t="s">
        <v>8338</v>
      </c>
      <c r="R604" s="7" t="s">
        <v>8339</v>
      </c>
      <c r="S604" s="11">
        <f t="shared" si="38"/>
        <v>42173.585821759254</v>
      </c>
      <c r="T604" s="12">
        <f t="shared" si="39"/>
        <v>42143.585821759254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0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-14409.98</v>
      </c>
      <c r="Q605" s="7" t="s">
        <v>8338</v>
      </c>
      <c r="R605" s="7" t="s">
        <v>8339</v>
      </c>
      <c r="S605" s="11">
        <f t="shared" si="38"/>
        <v>41865.430821759255</v>
      </c>
      <c r="T605" s="12">
        <f t="shared" si="39"/>
        <v>41835.430821759255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0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-1500</v>
      </c>
      <c r="Q606" s="7" t="s">
        <v>8338</v>
      </c>
      <c r="R606" s="7" t="s">
        <v>8339</v>
      </c>
      <c r="S606" s="11">
        <f t="shared" si="38"/>
        <v>41878.827037037037</v>
      </c>
      <c r="T606" s="12">
        <f t="shared" si="39"/>
        <v>41848.827037037037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0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-4869</v>
      </c>
      <c r="Q607" s="7" t="s">
        <v>8338</v>
      </c>
      <c r="R607" s="7" t="s">
        <v>8339</v>
      </c>
      <c r="S607" s="11">
        <f t="shared" si="38"/>
        <v>42239.149398148147</v>
      </c>
      <c r="T607" s="12">
        <f t="shared" si="39"/>
        <v>42194.149398148147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0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-4990</v>
      </c>
      <c r="Q608" s="7" t="s">
        <v>8338</v>
      </c>
      <c r="R608" s="7" t="s">
        <v>8339</v>
      </c>
      <c r="S608" s="11">
        <f t="shared" si="38"/>
        <v>42148.416666666664</v>
      </c>
      <c r="T608" s="12">
        <f t="shared" si="39"/>
        <v>42102.442233796297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0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-250</v>
      </c>
      <c r="Q609" s="7" t="s">
        <v>8338</v>
      </c>
      <c r="R609" s="7" t="s">
        <v>8339</v>
      </c>
      <c r="S609" s="11">
        <f t="shared" si="38"/>
        <v>42330.65898148148</v>
      </c>
      <c r="T609" s="12">
        <f t="shared" si="39"/>
        <v>42300.617314814815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-148539</v>
      </c>
      <c r="Q610" s="7" t="s">
        <v>8338</v>
      </c>
      <c r="R610" s="7" t="s">
        <v>8339</v>
      </c>
      <c r="S610" s="11">
        <f t="shared" si="38"/>
        <v>42170.712731481479</v>
      </c>
      <c r="T610" s="12">
        <f t="shared" si="39"/>
        <v>42140.712731481479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0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-775</v>
      </c>
      <c r="Q611" s="7" t="s">
        <v>8338</v>
      </c>
      <c r="R611" s="7" t="s">
        <v>8339</v>
      </c>
      <c r="S611" s="11">
        <f t="shared" si="38"/>
        <v>42336.867407407401</v>
      </c>
      <c r="T611" s="12">
        <f t="shared" si="39"/>
        <v>42306.825740740744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0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-13803</v>
      </c>
      <c r="Q612" s="7" t="s">
        <v>8338</v>
      </c>
      <c r="R612" s="7" t="s">
        <v>8339</v>
      </c>
      <c r="S612" s="11">
        <f t="shared" si="38"/>
        <v>42116.622523148144</v>
      </c>
      <c r="T612" s="12">
        <f t="shared" si="39"/>
        <v>42086.622523148144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0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-80000</v>
      </c>
      <c r="Q613" s="7" t="s">
        <v>8338</v>
      </c>
      <c r="R613" s="7" t="s">
        <v>8339</v>
      </c>
      <c r="S613" s="11">
        <f t="shared" si="38"/>
        <v>42388.352280092593</v>
      </c>
      <c r="T613" s="12">
        <f t="shared" si="39"/>
        <v>42328.352280092593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0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-10000</v>
      </c>
      <c r="Q614" s="7" t="s">
        <v>8338</v>
      </c>
      <c r="R614" s="7" t="s">
        <v>8339</v>
      </c>
      <c r="S614" s="11">
        <f t="shared" si="38"/>
        <v>42614.823449074072</v>
      </c>
      <c r="T614" s="12">
        <f t="shared" si="39"/>
        <v>42584.823449074072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0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-47182</v>
      </c>
      <c r="Q615" s="7" t="s">
        <v>8338</v>
      </c>
      <c r="R615" s="7" t="s">
        <v>8339</v>
      </c>
      <c r="S615" s="11">
        <f t="shared" si="38"/>
        <v>42277.999305555553</v>
      </c>
      <c r="T615" s="12">
        <f t="shared" si="39"/>
        <v>42247.288425925923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0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-10000</v>
      </c>
      <c r="Q616" s="7" t="s">
        <v>8338</v>
      </c>
      <c r="R616" s="7" t="s">
        <v>8339</v>
      </c>
      <c r="S616" s="11">
        <f t="shared" si="38"/>
        <v>42544.853472222218</v>
      </c>
      <c r="T616" s="12">
        <f t="shared" si="39"/>
        <v>42514.853472222218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0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-515</v>
      </c>
      <c r="Q617" s="7" t="s">
        <v>8338</v>
      </c>
      <c r="R617" s="7" t="s">
        <v>8339</v>
      </c>
      <c r="S617" s="11">
        <f t="shared" si="38"/>
        <v>42271.913877314808</v>
      </c>
      <c r="T617" s="12">
        <f t="shared" si="39"/>
        <v>42241.913877314808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0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-5000</v>
      </c>
      <c r="Q618" s="7" t="s">
        <v>8338</v>
      </c>
      <c r="R618" s="7" t="s">
        <v>8339</v>
      </c>
      <c r="S618" s="11">
        <f t="shared" si="38"/>
        <v>42791.167905092589</v>
      </c>
      <c r="T618" s="12">
        <f t="shared" si="39"/>
        <v>42761.167905092589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0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-1940</v>
      </c>
      <c r="Q619" s="7" t="s">
        <v>8338</v>
      </c>
      <c r="R619" s="7" t="s">
        <v>8339</v>
      </c>
      <c r="S619" s="11">
        <f t="shared" si="38"/>
        <v>42132.134756944441</v>
      </c>
      <c r="T619" s="12">
        <f t="shared" si="39"/>
        <v>42087.134756944441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-400</v>
      </c>
      <c r="Q620" s="7" t="s">
        <v>8338</v>
      </c>
      <c r="R620" s="7" t="s">
        <v>8339</v>
      </c>
      <c r="S620" s="11">
        <f t="shared" si="38"/>
        <v>42347.60188657407</v>
      </c>
      <c r="T620" s="12">
        <f t="shared" si="39"/>
        <v>42317.60188657407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0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-2499999</v>
      </c>
      <c r="Q621" s="7" t="s">
        <v>8338</v>
      </c>
      <c r="R621" s="7" t="s">
        <v>8339</v>
      </c>
      <c r="S621" s="11">
        <f t="shared" si="38"/>
        <v>41968.483680555553</v>
      </c>
      <c r="T621" s="12">
        <f t="shared" si="39"/>
        <v>41908.442013888889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0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-29700</v>
      </c>
      <c r="Q622" s="7" t="s">
        <v>8338</v>
      </c>
      <c r="R622" s="7" t="s">
        <v>8339</v>
      </c>
      <c r="S622" s="11">
        <f t="shared" si="38"/>
        <v>41876.508541666662</v>
      </c>
      <c r="T622" s="12">
        <f t="shared" si="39"/>
        <v>41831.508541666662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0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-24739</v>
      </c>
      <c r="Q623" s="7" t="s">
        <v>8338</v>
      </c>
      <c r="R623" s="7" t="s">
        <v>8339</v>
      </c>
      <c r="S623" s="11">
        <f t="shared" si="38"/>
        <v>42558.779363425921</v>
      </c>
      <c r="T623" s="12">
        <f t="shared" si="39"/>
        <v>42528.779363425921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0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-5659</v>
      </c>
      <c r="Q624" s="7" t="s">
        <v>8338</v>
      </c>
      <c r="R624" s="7" t="s">
        <v>8339</v>
      </c>
      <c r="S624" s="11">
        <f t="shared" si="38"/>
        <v>42552.566412037035</v>
      </c>
      <c r="T624" s="12">
        <f t="shared" si="39"/>
        <v>42532.566412037035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0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-75000</v>
      </c>
      <c r="Q625" s="7" t="s">
        <v>8338</v>
      </c>
      <c r="R625" s="7" t="s">
        <v>8339</v>
      </c>
      <c r="S625" s="11">
        <f t="shared" si="38"/>
        <v>42151.800891203697</v>
      </c>
      <c r="T625" s="12">
        <f t="shared" si="39"/>
        <v>42121.800891203697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0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-5000</v>
      </c>
      <c r="Q626" s="7" t="s">
        <v>8338</v>
      </c>
      <c r="R626" s="7" t="s">
        <v>8339</v>
      </c>
      <c r="S626" s="11">
        <f t="shared" si="38"/>
        <v>42138.78056712963</v>
      </c>
      <c r="T626" s="12">
        <f t="shared" si="39"/>
        <v>42108.78056712963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0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-25000</v>
      </c>
      <c r="Q627" s="7" t="s">
        <v>8338</v>
      </c>
      <c r="R627" s="7" t="s">
        <v>8339</v>
      </c>
      <c r="S627" s="11">
        <f t="shared" si="38"/>
        <v>42820.645567129628</v>
      </c>
      <c r="T627" s="12">
        <f t="shared" si="39"/>
        <v>42790.687233796292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0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-20655</v>
      </c>
      <c r="Q628" s="7" t="s">
        <v>8338</v>
      </c>
      <c r="R628" s="7" t="s">
        <v>8339</v>
      </c>
      <c r="S628" s="11">
        <f t="shared" si="38"/>
        <v>42231.348611111105</v>
      </c>
      <c r="T628" s="12">
        <f t="shared" si="39"/>
        <v>42198.351145833331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0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-449910</v>
      </c>
      <c r="Q629" s="7" t="s">
        <v>8338</v>
      </c>
      <c r="R629" s="7" t="s">
        <v>8339</v>
      </c>
      <c r="S629" s="11">
        <f t="shared" si="38"/>
        <v>42443.749999999993</v>
      </c>
      <c r="T629" s="12">
        <f t="shared" si="39"/>
        <v>42384.098506944443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-5000</v>
      </c>
      <c r="Q630" s="7" t="s">
        <v>8338</v>
      </c>
      <c r="R630" s="7" t="s">
        <v>8339</v>
      </c>
      <c r="S630" s="11">
        <f t="shared" si="38"/>
        <v>41833.484456018516</v>
      </c>
      <c r="T630" s="12">
        <f t="shared" si="39"/>
        <v>41803.484456018516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0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-199650</v>
      </c>
      <c r="Q631" s="7" t="s">
        <v>8338</v>
      </c>
      <c r="R631" s="7" t="s">
        <v>8339</v>
      </c>
      <c r="S631" s="11">
        <f t="shared" si="38"/>
        <v>42504.429490740738</v>
      </c>
      <c r="T631" s="12">
        <f t="shared" si="39"/>
        <v>42474.429490740738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0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-11989</v>
      </c>
      <c r="Q632" s="7" t="s">
        <v>8338</v>
      </c>
      <c r="R632" s="7" t="s">
        <v>8339</v>
      </c>
      <c r="S632" s="11">
        <f t="shared" si="38"/>
        <v>42253.006944444445</v>
      </c>
      <c r="T632" s="12">
        <f t="shared" si="39"/>
        <v>42223.411122685182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0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-49310</v>
      </c>
      <c r="Q633" s="7" t="s">
        <v>8338</v>
      </c>
      <c r="R633" s="7" t="s">
        <v>8339</v>
      </c>
      <c r="S633" s="11">
        <f t="shared" si="38"/>
        <v>42518.563993055555</v>
      </c>
      <c r="T633" s="12">
        <f t="shared" si="39"/>
        <v>42489.563993055555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0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-20000</v>
      </c>
      <c r="Q634" s="7" t="s">
        <v>8338</v>
      </c>
      <c r="R634" s="7" t="s">
        <v>8339</v>
      </c>
      <c r="S634" s="11">
        <f t="shared" si="38"/>
        <v>42333.492650462962</v>
      </c>
      <c r="T634" s="12">
        <f t="shared" si="39"/>
        <v>42303.450983796291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0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-8755</v>
      </c>
      <c r="Q635" s="7" t="s">
        <v>8338</v>
      </c>
      <c r="R635" s="7" t="s">
        <v>8339</v>
      </c>
      <c r="S635" s="11">
        <f t="shared" si="38"/>
        <v>42538.749999999993</v>
      </c>
      <c r="T635" s="12">
        <f t="shared" si="39"/>
        <v>42507.090995370367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0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-4999</v>
      </c>
      <c r="Q636" s="7" t="s">
        <v>8338</v>
      </c>
      <c r="R636" s="7" t="s">
        <v>8339</v>
      </c>
      <c r="S636" s="11">
        <f t="shared" si="38"/>
        <v>42061.720243055555</v>
      </c>
      <c r="T636" s="12">
        <f t="shared" si="39"/>
        <v>42031.720243055555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0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-24998</v>
      </c>
      <c r="Q637" s="7" t="s">
        <v>8338</v>
      </c>
      <c r="R637" s="7" t="s">
        <v>8339</v>
      </c>
      <c r="S637" s="11">
        <f t="shared" si="38"/>
        <v>42105.883819444447</v>
      </c>
      <c r="T637" s="12">
        <f t="shared" si="39"/>
        <v>42075.883819444447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0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-1996</v>
      </c>
      <c r="Q638" s="7" t="s">
        <v>8338</v>
      </c>
      <c r="R638" s="7" t="s">
        <v>8339</v>
      </c>
      <c r="S638" s="11">
        <f t="shared" si="38"/>
        <v>42161.240972222215</v>
      </c>
      <c r="T638" s="12">
        <f t="shared" si="39"/>
        <v>42131.247106481482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0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-100000</v>
      </c>
      <c r="Q639" s="7" t="s">
        <v>8338</v>
      </c>
      <c r="R639" s="7" t="s">
        <v>8339</v>
      </c>
      <c r="S639" s="11">
        <f t="shared" si="38"/>
        <v>42791.75277777778</v>
      </c>
      <c r="T639" s="12">
        <f t="shared" si="39"/>
        <v>42762.75368055555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-199982</v>
      </c>
      <c r="Q640" s="7" t="s">
        <v>8338</v>
      </c>
      <c r="R640" s="7" t="s">
        <v>8339</v>
      </c>
      <c r="S640" s="11">
        <f t="shared" si="38"/>
        <v>42819.343310185184</v>
      </c>
      <c r="T640" s="12">
        <f t="shared" si="39"/>
        <v>42759.384976851848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0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-999999</v>
      </c>
      <c r="Q641" s="7" t="s">
        <v>8338</v>
      </c>
      <c r="R641" s="7" t="s">
        <v>8339</v>
      </c>
      <c r="S641" s="11">
        <f t="shared" si="38"/>
        <v>41925.374942129631</v>
      </c>
      <c r="T641" s="12">
        <f t="shared" si="39"/>
        <v>41865.374942129631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0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31</v>
      </c>
      <c r="Q642" s="7" t="s">
        <v>8338</v>
      </c>
      <c r="R642" s="7" t="s">
        <v>8340</v>
      </c>
      <c r="S642" s="11">
        <f t="shared" si="38"/>
        <v>42698.749999999993</v>
      </c>
      <c r="T642" s="12">
        <f t="shared" si="39"/>
        <v>42683.211979166663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0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(E643/D643*100)</f>
        <v>119.16249999999999</v>
      </c>
      <c r="P643">
        <f t="shared" ref="P643:P706" si="41">AVERAGE(E643-D643)</f>
        <v>7665</v>
      </c>
      <c r="Q643" s="7" t="s">
        <v>8338</v>
      </c>
      <c r="R643" s="7" t="s">
        <v>8340</v>
      </c>
      <c r="S643" s="11">
        <f t="shared" ref="S643:S706" si="42">(I643/86400)+25569+(-5/24)</f>
        <v>42229.361666666664</v>
      </c>
      <c r="T643" s="12">
        <f t="shared" ref="T643:T706" si="43">(J643/86400)+25569+(-5/24)</f>
        <v>42199.361666666664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0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272097</v>
      </c>
      <c r="Q644" s="7" t="s">
        <v>8338</v>
      </c>
      <c r="R644" s="7" t="s">
        <v>8340</v>
      </c>
      <c r="S644" s="11">
        <f t="shared" si="42"/>
        <v>42235.442986111106</v>
      </c>
      <c r="T644" s="12">
        <f t="shared" si="43"/>
        <v>42199.442986111106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0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1452</v>
      </c>
      <c r="Q645" s="7" t="s">
        <v>8338</v>
      </c>
      <c r="R645" s="7" t="s">
        <v>8340</v>
      </c>
      <c r="S645" s="11">
        <f t="shared" si="42"/>
        <v>42155.43373842592</v>
      </c>
      <c r="T645" s="12">
        <f t="shared" si="43"/>
        <v>42100.43373842592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0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50029.479999999996</v>
      </c>
      <c r="Q646" s="7" t="s">
        <v>8338</v>
      </c>
      <c r="R646" s="7" t="s">
        <v>8340</v>
      </c>
      <c r="S646" s="11">
        <f t="shared" si="42"/>
        <v>41940.833333333328</v>
      </c>
      <c r="T646" s="12">
        <f t="shared" si="43"/>
        <v>41898.457627314812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0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3574</v>
      </c>
      <c r="Q647" s="7" t="s">
        <v>8338</v>
      </c>
      <c r="R647" s="7" t="s">
        <v>8340</v>
      </c>
      <c r="S647" s="11">
        <f t="shared" si="42"/>
        <v>42593.817986111106</v>
      </c>
      <c r="T647" s="12">
        <f t="shared" si="43"/>
        <v>42563.817986111106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0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255.01</v>
      </c>
      <c r="Q648" s="7" t="s">
        <v>8338</v>
      </c>
      <c r="R648" s="7" t="s">
        <v>8340</v>
      </c>
      <c r="S648" s="11">
        <f t="shared" si="42"/>
        <v>41862.644293981481</v>
      </c>
      <c r="T648" s="12">
        <f t="shared" si="43"/>
        <v>41832.644293981481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0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141</v>
      </c>
      <c r="Q649" s="7" t="s">
        <v>8338</v>
      </c>
      <c r="R649" s="7" t="s">
        <v>8340</v>
      </c>
      <c r="S649" s="11">
        <f t="shared" si="42"/>
        <v>42446.517928240741</v>
      </c>
      <c r="T649" s="12">
        <f t="shared" si="43"/>
        <v>42416.559594907405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9388</v>
      </c>
      <c r="Q650" s="7" t="s">
        <v>8338</v>
      </c>
      <c r="R650" s="7" t="s">
        <v>8340</v>
      </c>
      <c r="S650" s="11">
        <f t="shared" si="42"/>
        <v>41926.485046296293</v>
      </c>
      <c r="T650" s="12">
        <f t="shared" si="43"/>
        <v>41891.485046296293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0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999</v>
      </c>
      <c r="Q651" s="7" t="s">
        <v>8338</v>
      </c>
      <c r="R651" s="7" t="s">
        <v>8340</v>
      </c>
      <c r="S651" s="11">
        <f t="shared" si="42"/>
        <v>41898.703854166662</v>
      </c>
      <c r="T651" s="12">
        <f t="shared" si="43"/>
        <v>41877.703854166662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0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186</v>
      </c>
      <c r="Q652" s="7" t="s">
        <v>8338</v>
      </c>
      <c r="R652" s="7" t="s">
        <v>8340</v>
      </c>
      <c r="S652" s="11">
        <f t="shared" si="42"/>
        <v>41991.870185185187</v>
      </c>
      <c r="T652" s="12">
        <f t="shared" si="43"/>
        <v>41931.828518518516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0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132</v>
      </c>
      <c r="Q653" s="7" t="s">
        <v>8338</v>
      </c>
      <c r="R653" s="7" t="s">
        <v>8340</v>
      </c>
      <c r="S653" s="11">
        <f t="shared" si="42"/>
        <v>41985.809155092589</v>
      </c>
      <c r="T653" s="12">
        <f t="shared" si="43"/>
        <v>41955.809155092589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0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14</v>
      </c>
      <c r="Q654" s="7" t="s">
        <v>8338</v>
      </c>
      <c r="R654" s="7" t="s">
        <v>8340</v>
      </c>
      <c r="S654" s="11">
        <f t="shared" si="42"/>
        <v>42705.523726851847</v>
      </c>
      <c r="T654" s="12">
        <f t="shared" si="43"/>
        <v>42675.482060185182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0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31084.5</v>
      </c>
      <c r="Q655" s="7" t="s">
        <v>8338</v>
      </c>
      <c r="R655" s="7" t="s">
        <v>8340</v>
      </c>
      <c r="S655" s="11">
        <f t="shared" si="42"/>
        <v>42236.410185185181</v>
      </c>
      <c r="T655" s="12">
        <f t="shared" si="43"/>
        <v>42199.410185185181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0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20075</v>
      </c>
      <c r="Q656" s="7" t="s">
        <v>8338</v>
      </c>
      <c r="R656" s="7" t="s">
        <v>8340</v>
      </c>
      <c r="S656" s="11">
        <f t="shared" si="42"/>
        <v>42193.748993055553</v>
      </c>
      <c r="T656" s="12">
        <f t="shared" si="43"/>
        <v>42163.748993055553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0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3751</v>
      </c>
      <c r="Q657" s="7" t="s">
        <v>8338</v>
      </c>
      <c r="R657" s="7" t="s">
        <v>8340</v>
      </c>
      <c r="S657" s="11">
        <f t="shared" si="42"/>
        <v>42075.707314814812</v>
      </c>
      <c r="T657" s="12">
        <f t="shared" si="43"/>
        <v>42045.748981481483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0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5678</v>
      </c>
      <c r="Q658" s="7" t="s">
        <v>8338</v>
      </c>
      <c r="R658" s="7" t="s">
        <v>8340</v>
      </c>
      <c r="S658" s="11">
        <f t="shared" si="42"/>
        <v>42477.554618055554</v>
      </c>
      <c r="T658" s="12">
        <f t="shared" si="43"/>
        <v>42417.596284722218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0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3855</v>
      </c>
      <c r="Q659" s="7" t="s">
        <v>8338</v>
      </c>
      <c r="R659" s="7" t="s">
        <v>8340</v>
      </c>
      <c r="S659" s="11">
        <f t="shared" si="42"/>
        <v>42361.637407407405</v>
      </c>
      <c r="T659" s="12">
        <f t="shared" si="43"/>
        <v>42331.637407407405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1289</v>
      </c>
      <c r="Q660" s="7" t="s">
        <v>8338</v>
      </c>
      <c r="R660" s="7" t="s">
        <v>8340</v>
      </c>
      <c r="S660" s="11">
        <f t="shared" si="42"/>
        <v>42211.541666666664</v>
      </c>
      <c r="T660" s="12">
        <f t="shared" si="43"/>
        <v>42178.952418981477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0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17</v>
      </c>
      <c r="Q661" s="7" t="s">
        <v>8338</v>
      </c>
      <c r="R661" s="7" t="s">
        <v>8340</v>
      </c>
      <c r="S661" s="11">
        <f t="shared" si="42"/>
        <v>42239.385358796295</v>
      </c>
      <c r="T661" s="12">
        <f t="shared" si="43"/>
        <v>42209.385358796295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-48471</v>
      </c>
      <c r="Q662" s="7" t="s">
        <v>8338</v>
      </c>
      <c r="R662" s="7" t="s">
        <v>8340</v>
      </c>
      <c r="S662" s="11">
        <f t="shared" si="42"/>
        <v>41952.57498842592</v>
      </c>
      <c r="T662" s="12">
        <f t="shared" si="43"/>
        <v>41922.533321759256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-9905</v>
      </c>
      <c r="Q663" s="7" t="s">
        <v>8338</v>
      </c>
      <c r="R663" s="7" t="s">
        <v>8340</v>
      </c>
      <c r="S663" s="11">
        <f t="shared" si="42"/>
        <v>42666.437025462961</v>
      </c>
      <c r="T663" s="12">
        <f t="shared" si="43"/>
        <v>42636.437025462961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-38844</v>
      </c>
      <c r="Q664" s="7" t="s">
        <v>8338</v>
      </c>
      <c r="R664" s="7" t="s">
        <v>8340</v>
      </c>
      <c r="S664" s="11">
        <f t="shared" si="42"/>
        <v>42020.229710648149</v>
      </c>
      <c r="T664" s="12">
        <f t="shared" si="43"/>
        <v>41990.229710648149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-199300</v>
      </c>
      <c r="Q665" s="7" t="s">
        <v>8338</v>
      </c>
      <c r="R665" s="7" t="s">
        <v>8340</v>
      </c>
      <c r="S665" s="11">
        <f t="shared" si="42"/>
        <v>42203.634907407402</v>
      </c>
      <c r="T665" s="12">
        <f t="shared" si="43"/>
        <v>42173.634907407402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-11096</v>
      </c>
      <c r="Q666" s="7" t="s">
        <v>8338</v>
      </c>
      <c r="R666" s="7" t="s">
        <v>8340</v>
      </c>
      <c r="S666" s="11">
        <f t="shared" si="42"/>
        <v>42107.458043981482</v>
      </c>
      <c r="T666" s="12">
        <f t="shared" si="43"/>
        <v>42077.458043981482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-8136</v>
      </c>
      <c r="Q667" s="7" t="s">
        <v>8338</v>
      </c>
      <c r="R667" s="7" t="s">
        <v>8340</v>
      </c>
      <c r="S667" s="11">
        <f t="shared" si="42"/>
        <v>42748.503020833326</v>
      </c>
      <c r="T667" s="12">
        <f t="shared" si="43"/>
        <v>42688.503020833326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-199992</v>
      </c>
      <c r="Q668" s="7" t="s">
        <v>8338</v>
      </c>
      <c r="R668" s="7" t="s">
        <v>8340</v>
      </c>
      <c r="S668" s="11">
        <f t="shared" si="42"/>
        <v>41868.623819444438</v>
      </c>
      <c r="T668" s="12">
        <f t="shared" si="43"/>
        <v>41838.623819444438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-44990</v>
      </c>
      <c r="Q669" s="7" t="s">
        <v>8338</v>
      </c>
      <c r="R669" s="7" t="s">
        <v>8340</v>
      </c>
      <c r="S669" s="11">
        <f t="shared" si="42"/>
        <v>42672.165081018517</v>
      </c>
      <c r="T669" s="12">
        <f t="shared" si="43"/>
        <v>42632.165081018517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-14316</v>
      </c>
      <c r="Q670" s="7" t="s">
        <v>8338</v>
      </c>
      <c r="R670" s="7" t="s">
        <v>8340</v>
      </c>
      <c r="S670" s="11">
        <f t="shared" si="42"/>
        <v>42135.622939814813</v>
      </c>
      <c r="T670" s="12">
        <f t="shared" si="43"/>
        <v>42090.622939814813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-156985</v>
      </c>
      <c r="Q671" s="7" t="s">
        <v>8338</v>
      </c>
      <c r="R671" s="7" t="s">
        <v>8340</v>
      </c>
      <c r="S671" s="11">
        <f t="shared" si="42"/>
        <v>42557.417337962957</v>
      </c>
      <c r="T671" s="12">
        <f t="shared" si="43"/>
        <v>42527.417337962957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-63651</v>
      </c>
      <c r="Q672" s="7" t="s">
        <v>8338</v>
      </c>
      <c r="R672" s="7" t="s">
        <v>8340</v>
      </c>
      <c r="S672" s="11">
        <f t="shared" si="42"/>
        <v>42540.131944444445</v>
      </c>
      <c r="T672" s="12">
        <f t="shared" si="43"/>
        <v>42506.501388888886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-18172</v>
      </c>
      <c r="Q673" s="7" t="s">
        <v>8338</v>
      </c>
      <c r="R673" s="7" t="s">
        <v>8340</v>
      </c>
      <c r="S673" s="11">
        <f t="shared" si="42"/>
        <v>42017.958333333336</v>
      </c>
      <c r="T673" s="12">
        <f t="shared" si="43"/>
        <v>41984.484398148146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-39186</v>
      </c>
      <c r="Q674" s="7" t="s">
        <v>8338</v>
      </c>
      <c r="R674" s="7" t="s">
        <v>8340</v>
      </c>
      <c r="S674" s="11">
        <f t="shared" si="42"/>
        <v>42004.999305555553</v>
      </c>
      <c r="T674" s="12">
        <f t="shared" si="43"/>
        <v>41974.011157407404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-99795</v>
      </c>
      <c r="Q675" s="7" t="s">
        <v>8338</v>
      </c>
      <c r="R675" s="7" t="s">
        <v>8340</v>
      </c>
      <c r="S675" s="11">
        <f t="shared" si="42"/>
        <v>41883.6321412037</v>
      </c>
      <c r="T675" s="12">
        <f t="shared" si="43"/>
        <v>41838.6321412037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-49985</v>
      </c>
      <c r="Q676" s="7" t="s">
        <v>8338</v>
      </c>
      <c r="R676" s="7" t="s">
        <v>8340</v>
      </c>
      <c r="S676" s="11">
        <f t="shared" si="42"/>
        <v>41862.907719907402</v>
      </c>
      <c r="T676" s="12">
        <f t="shared" si="43"/>
        <v>41802.907719907402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-5109</v>
      </c>
      <c r="Q677" s="7" t="s">
        <v>8338</v>
      </c>
      <c r="R677" s="7" t="s">
        <v>8340</v>
      </c>
      <c r="S677" s="11">
        <f t="shared" si="42"/>
        <v>42005.082638888889</v>
      </c>
      <c r="T677" s="12">
        <f t="shared" si="43"/>
        <v>41975.722268518519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-98529</v>
      </c>
      <c r="Q678" s="7" t="s">
        <v>8338</v>
      </c>
      <c r="R678" s="7" t="s">
        <v>8340</v>
      </c>
      <c r="S678" s="11">
        <f t="shared" si="42"/>
        <v>42042.559965277775</v>
      </c>
      <c r="T678" s="12">
        <f t="shared" si="43"/>
        <v>42012.559965277775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-37208</v>
      </c>
      <c r="Q679" s="7" t="s">
        <v>8338</v>
      </c>
      <c r="R679" s="7" t="s">
        <v>8340</v>
      </c>
      <c r="S679" s="11">
        <f t="shared" si="42"/>
        <v>42549.195543981477</v>
      </c>
      <c r="T679" s="12">
        <f t="shared" si="43"/>
        <v>42504.195543981477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-27892</v>
      </c>
      <c r="Q680" s="7" t="s">
        <v>8338</v>
      </c>
      <c r="R680" s="7" t="s">
        <v>8340</v>
      </c>
      <c r="S680" s="11">
        <f t="shared" si="42"/>
        <v>42511.168263888881</v>
      </c>
      <c r="T680" s="12">
        <f t="shared" si="43"/>
        <v>42481.168263888881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-48173</v>
      </c>
      <c r="Q681" s="7" t="s">
        <v>8338</v>
      </c>
      <c r="R681" s="7" t="s">
        <v>8340</v>
      </c>
      <c r="S681" s="11">
        <f t="shared" si="42"/>
        <v>42616.487372685187</v>
      </c>
      <c r="T681" s="12">
        <f t="shared" si="43"/>
        <v>42556.487372685187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-55566</v>
      </c>
      <c r="Q682" s="7" t="s">
        <v>8338</v>
      </c>
      <c r="R682" s="7" t="s">
        <v>8340</v>
      </c>
      <c r="S682" s="11">
        <f t="shared" si="42"/>
        <v>41899.293182870366</v>
      </c>
      <c r="T682" s="12">
        <f t="shared" si="43"/>
        <v>41864.293182870366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-2499</v>
      </c>
      <c r="Q683" s="7" t="s">
        <v>8338</v>
      </c>
      <c r="R683" s="7" t="s">
        <v>8340</v>
      </c>
      <c r="S683" s="11">
        <f t="shared" si="42"/>
        <v>42669.597268518519</v>
      </c>
      <c r="T683" s="12">
        <f t="shared" si="43"/>
        <v>42639.597268518519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-49947</v>
      </c>
      <c r="Q684" s="7" t="s">
        <v>8338</v>
      </c>
      <c r="R684" s="7" t="s">
        <v>8340</v>
      </c>
      <c r="S684" s="11">
        <f t="shared" si="42"/>
        <v>42808.515300925923</v>
      </c>
      <c r="T684" s="12">
        <f t="shared" si="43"/>
        <v>42778.556967592587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-34702</v>
      </c>
      <c r="Q685" s="7" t="s">
        <v>8338</v>
      </c>
      <c r="R685" s="7" t="s">
        <v>8340</v>
      </c>
      <c r="S685" s="11">
        <f t="shared" si="42"/>
        <v>42674.691712962966</v>
      </c>
      <c r="T685" s="12">
        <f t="shared" si="43"/>
        <v>42634.691712962966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-296052</v>
      </c>
      <c r="Q686" s="7" t="s">
        <v>8338</v>
      </c>
      <c r="R686" s="7" t="s">
        <v>8340</v>
      </c>
      <c r="S686" s="11">
        <f t="shared" si="42"/>
        <v>41844.916666666664</v>
      </c>
      <c r="T686" s="12">
        <f t="shared" si="43"/>
        <v>41809.26494212963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-1447</v>
      </c>
      <c r="Q687" s="7" t="s">
        <v>8338</v>
      </c>
      <c r="R687" s="7" t="s">
        <v>8340</v>
      </c>
      <c r="S687" s="11">
        <f t="shared" si="42"/>
        <v>42016.658240740733</v>
      </c>
      <c r="T687" s="12">
        <f t="shared" si="43"/>
        <v>41971.658240740733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-500000</v>
      </c>
      <c r="Q688" s="7" t="s">
        <v>8338</v>
      </c>
      <c r="R688" s="7" t="s">
        <v>8340</v>
      </c>
      <c r="S688" s="11">
        <f t="shared" si="42"/>
        <v>42219.464930555558</v>
      </c>
      <c r="T688" s="12">
        <f t="shared" si="43"/>
        <v>42189.464930555558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-96450</v>
      </c>
      <c r="Q689" s="7" t="s">
        <v>8338</v>
      </c>
      <c r="R689" s="7" t="s">
        <v>8340</v>
      </c>
      <c r="S689" s="11">
        <f t="shared" si="42"/>
        <v>42771.542280092595</v>
      </c>
      <c r="T689" s="12">
        <f t="shared" si="43"/>
        <v>42711.542280092595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-5402</v>
      </c>
      <c r="Q690" s="7" t="s">
        <v>8338</v>
      </c>
      <c r="R690" s="7" t="s">
        <v>8340</v>
      </c>
      <c r="S690" s="11">
        <f t="shared" si="42"/>
        <v>42291.896446759252</v>
      </c>
      <c r="T690" s="12">
        <f t="shared" si="43"/>
        <v>42261.896446759252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-84702.5</v>
      </c>
      <c r="Q691" s="7" t="s">
        <v>8338</v>
      </c>
      <c r="R691" s="7" t="s">
        <v>8340</v>
      </c>
      <c r="S691" s="11">
        <f t="shared" si="42"/>
        <v>42711.999305555553</v>
      </c>
      <c r="T691" s="12">
        <f t="shared" si="43"/>
        <v>42675.459456018514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-17532</v>
      </c>
      <c r="Q692" s="7" t="s">
        <v>8338</v>
      </c>
      <c r="R692" s="7" t="s">
        <v>8340</v>
      </c>
      <c r="S692" s="11">
        <f t="shared" si="42"/>
        <v>42622.041666666664</v>
      </c>
      <c r="T692" s="12">
        <f t="shared" si="43"/>
        <v>42579.426400462959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-49740</v>
      </c>
      <c r="Q693" s="7" t="s">
        <v>8338</v>
      </c>
      <c r="R693" s="7" t="s">
        <v>8340</v>
      </c>
      <c r="S693" s="11">
        <f t="shared" si="42"/>
        <v>42185.819976851846</v>
      </c>
      <c r="T693" s="12">
        <f t="shared" si="43"/>
        <v>42157.819976851846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-18694</v>
      </c>
      <c r="Q694" s="7" t="s">
        <v>8338</v>
      </c>
      <c r="R694" s="7" t="s">
        <v>8340</v>
      </c>
      <c r="S694" s="11">
        <f t="shared" si="42"/>
        <v>42726.167395833334</v>
      </c>
      <c r="T694" s="12">
        <f t="shared" si="43"/>
        <v>42696.167395833334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-64662</v>
      </c>
      <c r="Q695" s="7" t="s">
        <v>8338</v>
      </c>
      <c r="R695" s="7" t="s">
        <v>8340</v>
      </c>
      <c r="S695" s="11">
        <f t="shared" si="42"/>
        <v>42124.599849537037</v>
      </c>
      <c r="T695" s="12">
        <f t="shared" si="43"/>
        <v>42094.599849537037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-149410</v>
      </c>
      <c r="Q696" s="7" t="s">
        <v>8338</v>
      </c>
      <c r="R696" s="7" t="s">
        <v>8340</v>
      </c>
      <c r="S696" s="11">
        <f t="shared" si="42"/>
        <v>42767.455543981479</v>
      </c>
      <c r="T696" s="12">
        <f t="shared" si="43"/>
        <v>42737.455543981479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-59364</v>
      </c>
      <c r="Q697" s="7" t="s">
        <v>8338</v>
      </c>
      <c r="R697" s="7" t="s">
        <v>8340</v>
      </c>
      <c r="S697" s="11">
        <f t="shared" si="42"/>
        <v>41943.312731481477</v>
      </c>
      <c r="T697" s="12">
        <f t="shared" si="43"/>
        <v>41913.312731481477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-174999</v>
      </c>
      <c r="Q698" s="7" t="s">
        <v>8338</v>
      </c>
      <c r="R698" s="7" t="s">
        <v>8340</v>
      </c>
      <c r="S698" s="11">
        <f t="shared" si="42"/>
        <v>41845.718773148146</v>
      </c>
      <c r="T698" s="12">
        <f t="shared" si="43"/>
        <v>41815.718773148146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-2681</v>
      </c>
      <c r="Q699" s="7" t="s">
        <v>8338</v>
      </c>
      <c r="R699" s="7" t="s">
        <v>8340</v>
      </c>
      <c r="S699" s="11">
        <f t="shared" si="42"/>
        <v>42403.314687500002</v>
      </c>
      <c r="T699" s="12">
        <f t="shared" si="43"/>
        <v>42388.314687500002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-84610</v>
      </c>
      <c r="Q700" s="7" t="s">
        <v>8338</v>
      </c>
      <c r="R700" s="7" t="s">
        <v>8340</v>
      </c>
      <c r="S700" s="11">
        <f t="shared" si="42"/>
        <v>41899.875</v>
      </c>
      <c r="T700" s="12">
        <f t="shared" si="43"/>
        <v>41866.722743055558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-22851.259999999995</v>
      </c>
      <c r="Q701" s="7" t="s">
        <v>8338</v>
      </c>
      <c r="R701" s="7" t="s">
        <v>8340</v>
      </c>
      <c r="S701" s="11">
        <f t="shared" si="42"/>
        <v>41600.458333333328</v>
      </c>
      <c r="T701" s="12">
        <f t="shared" si="43"/>
        <v>41563.277175925927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-14597</v>
      </c>
      <c r="Q702" s="7" t="s">
        <v>8338</v>
      </c>
      <c r="R702" s="7" t="s">
        <v>8340</v>
      </c>
      <c r="S702" s="11">
        <f t="shared" si="42"/>
        <v>42745.480104166665</v>
      </c>
      <c r="T702" s="12">
        <f t="shared" si="43"/>
        <v>42715.480104166665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-16882</v>
      </c>
      <c r="Q703" s="7" t="s">
        <v>8338</v>
      </c>
      <c r="R703" s="7" t="s">
        <v>8340</v>
      </c>
      <c r="S703" s="11">
        <f t="shared" si="42"/>
        <v>41843.454629629625</v>
      </c>
      <c r="T703" s="12">
        <f t="shared" si="43"/>
        <v>41813.454629629625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-10377.99</v>
      </c>
      <c r="Q704" s="7" t="s">
        <v>8338</v>
      </c>
      <c r="R704" s="7" t="s">
        <v>8340</v>
      </c>
      <c r="S704" s="11">
        <f t="shared" si="42"/>
        <v>42698.560034722221</v>
      </c>
      <c r="T704" s="12">
        <f t="shared" si="43"/>
        <v>42668.518368055556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-14163</v>
      </c>
      <c r="Q705" s="7" t="s">
        <v>8338</v>
      </c>
      <c r="R705" s="7" t="s">
        <v>8340</v>
      </c>
      <c r="S705" s="11">
        <f t="shared" si="42"/>
        <v>42766.772222222215</v>
      </c>
      <c r="T705" s="12">
        <f t="shared" si="43"/>
        <v>42711.742465277777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-54519</v>
      </c>
      <c r="Q706" s="7" t="s">
        <v>8338</v>
      </c>
      <c r="R706" s="7" t="s">
        <v>8340</v>
      </c>
      <c r="S706" s="11">
        <f t="shared" si="42"/>
        <v>42785.984583333331</v>
      </c>
      <c r="T706" s="12">
        <f t="shared" si="43"/>
        <v>42725.984583333331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(E707/D707*100)</f>
        <v>0.97699999999999987</v>
      </c>
      <c r="P707">
        <f t="shared" ref="P707:P770" si="45">AVERAGE(E707-D707)</f>
        <v>-99023</v>
      </c>
      <c r="Q707" s="7" t="s">
        <v>8338</v>
      </c>
      <c r="R707" s="7" t="s">
        <v>8340</v>
      </c>
      <c r="S707" s="11">
        <f t="shared" ref="S707:S770" si="46">(I707/86400)+25569+(-5/24)</f>
        <v>42756.283310185179</v>
      </c>
      <c r="T707" s="12">
        <f t="shared" ref="T707:T770" si="47">(J707/86400)+25569+(-5/24)</f>
        <v>42726.283310185179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-100000</v>
      </c>
      <c r="Q708" s="7" t="s">
        <v>8338</v>
      </c>
      <c r="R708" s="7" t="s">
        <v>8340</v>
      </c>
      <c r="S708" s="11">
        <f t="shared" si="46"/>
        <v>42718.568749999999</v>
      </c>
      <c r="T708" s="12">
        <f t="shared" si="47"/>
        <v>42676.786840277775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-14329.400000000001</v>
      </c>
      <c r="Q709" s="7" t="s">
        <v>8338</v>
      </c>
      <c r="R709" s="7" t="s">
        <v>8340</v>
      </c>
      <c r="S709" s="11">
        <f t="shared" si="46"/>
        <v>42736.45517361111</v>
      </c>
      <c r="T709" s="12">
        <f t="shared" si="47"/>
        <v>42696.45517361111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-31163</v>
      </c>
      <c r="Q710" s="7" t="s">
        <v>8338</v>
      </c>
      <c r="R710" s="7" t="s">
        <v>8340</v>
      </c>
      <c r="S710" s="11">
        <f t="shared" si="46"/>
        <v>41895.372685185182</v>
      </c>
      <c r="T710" s="12">
        <f t="shared" si="47"/>
        <v>41835.372685185182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-14939</v>
      </c>
      <c r="Q711" s="7" t="s">
        <v>8338</v>
      </c>
      <c r="R711" s="7" t="s">
        <v>8340</v>
      </c>
      <c r="S711" s="11">
        <f t="shared" si="46"/>
        <v>41977.832858796297</v>
      </c>
      <c r="T711" s="12">
        <f t="shared" si="47"/>
        <v>41947.832858796297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-1200</v>
      </c>
      <c r="Q712" s="7" t="s">
        <v>8338</v>
      </c>
      <c r="R712" s="7" t="s">
        <v>8340</v>
      </c>
      <c r="S712" s="11">
        <f t="shared" si="46"/>
        <v>41870.822222222218</v>
      </c>
      <c r="T712" s="12">
        <f t="shared" si="47"/>
        <v>41837.776643518519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-66209</v>
      </c>
      <c r="Q713" s="7" t="s">
        <v>8338</v>
      </c>
      <c r="R713" s="7" t="s">
        <v>8340</v>
      </c>
      <c r="S713" s="11">
        <f t="shared" si="46"/>
        <v>42718.292453703696</v>
      </c>
      <c r="T713" s="12">
        <f t="shared" si="47"/>
        <v>42678.250787037039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-48395</v>
      </c>
      <c r="Q714" s="7" t="s">
        <v>8338</v>
      </c>
      <c r="R714" s="7" t="s">
        <v>8340</v>
      </c>
      <c r="S714" s="11">
        <f t="shared" si="46"/>
        <v>42414.472592592589</v>
      </c>
      <c r="T714" s="12">
        <f t="shared" si="47"/>
        <v>42384.472592592589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-24801</v>
      </c>
      <c r="Q715" s="7" t="s">
        <v>8338</v>
      </c>
      <c r="R715" s="7" t="s">
        <v>8340</v>
      </c>
      <c r="S715" s="11">
        <f t="shared" si="46"/>
        <v>42526.320972222216</v>
      </c>
      <c r="T715" s="12">
        <f t="shared" si="47"/>
        <v>42496.320972222216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-12751</v>
      </c>
      <c r="Q716" s="7" t="s">
        <v>8338</v>
      </c>
      <c r="R716" s="7" t="s">
        <v>8340</v>
      </c>
      <c r="S716" s="11">
        <f t="shared" si="46"/>
        <v>42794.579652777778</v>
      </c>
      <c r="T716" s="12">
        <f t="shared" si="47"/>
        <v>42734.579652777778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-26111</v>
      </c>
      <c r="Q717" s="7" t="s">
        <v>8338</v>
      </c>
      <c r="R717" s="7" t="s">
        <v>8340</v>
      </c>
      <c r="S717" s="11">
        <f t="shared" si="46"/>
        <v>42312.924074074072</v>
      </c>
      <c r="T717" s="12">
        <f t="shared" si="47"/>
        <v>42272.8824074074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-6285</v>
      </c>
      <c r="Q718" s="7" t="s">
        <v>8338</v>
      </c>
      <c r="R718" s="7" t="s">
        <v>8340</v>
      </c>
      <c r="S718" s="11">
        <f t="shared" si="46"/>
        <v>41973.791666666664</v>
      </c>
      <c r="T718" s="12">
        <f t="shared" si="47"/>
        <v>41940.450312499997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-99695</v>
      </c>
      <c r="Q719" s="7" t="s">
        <v>8338</v>
      </c>
      <c r="R719" s="7" t="s">
        <v>8340</v>
      </c>
      <c r="S719" s="11">
        <f t="shared" si="46"/>
        <v>41887.645856481475</v>
      </c>
      <c r="T719" s="12">
        <f t="shared" si="47"/>
        <v>41857.645856481475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-11910</v>
      </c>
      <c r="Q720" s="7" t="s">
        <v>8338</v>
      </c>
      <c r="R720" s="7" t="s">
        <v>8340</v>
      </c>
      <c r="S720" s="11">
        <f t="shared" si="46"/>
        <v>42784.040972222218</v>
      </c>
      <c r="T720" s="12">
        <f t="shared" si="47"/>
        <v>42752.637118055551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-14806</v>
      </c>
      <c r="Q721" s="7" t="s">
        <v>8338</v>
      </c>
      <c r="R721" s="7" t="s">
        <v>8340</v>
      </c>
      <c r="S721" s="11">
        <f t="shared" si="46"/>
        <v>42422.83189814815</v>
      </c>
      <c r="T721" s="12">
        <f t="shared" si="47"/>
        <v>42408.83189814815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0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835</v>
      </c>
      <c r="Q722" s="7" t="s">
        <v>8341</v>
      </c>
      <c r="R722" s="7" t="s">
        <v>8342</v>
      </c>
      <c r="S722" s="11">
        <f t="shared" si="46"/>
        <v>40937.440868055557</v>
      </c>
      <c r="T722" s="12">
        <f t="shared" si="47"/>
        <v>40909.440868055557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0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1813</v>
      </c>
      <c r="Q723" s="7" t="s">
        <v>8341</v>
      </c>
      <c r="R723" s="7" t="s">
        <v>8342</v>
      </c>
      <c r="S723" s="11">
        <f t="shared" si="46"/>
        <v>41852.363506944443</v>
      </c>
      <c r="T723" s="12">
        <f t="shared" si="47"/>
        <v>41807.363506944443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0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8006</v>
      </c>
      <c r="Q724" s="7" t="s">
        <v>8341</v>
      </c>
      <c r="R724" s="7" t="s">
        <v>8342</v>
      </c>
      <c r="S724" s="11">
        <f t="shared" si="46"/>
        <v>41007.555300925924</v>
      </c>
      <c r="T724" s="12">
        <f t="shared" si="47"/>
        <v>40977.596967592588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0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469</v>
      </c>
      <c r="Q725" s="7" t="s">
        <v>8341</v>
      </c>
      <c r="R725" s="7" t="s">
        <v>8342</v>
      </c>
      <c r="S725" s="11">
        <f t="shared" si="46"/>
        <v>42214.957638888889</v>
      </c>
      <c r="T725" s="12">
        <f t="shared" si="47"/>
        <v>42184.608206018514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0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383.01000000000022</v>
      </c>
      <c r="Q726" s="7" t="s">
        <v>8341</v>
      </c>
      <c r="R726" s="7" t="s">
        <v>8342</v>
      </c>
      <c r="S726" s="11">
        <f t="shared" si="46"/>
        <v>40724.430127314808</v>
      </c>
      <c r="T726" s="12">
        <f t="shared" si="47"/>
        <v>40694.430127314808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0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70</v>
      </c>
      <c r="Q727" s="7" t="s">
        <v>8341</v>
      </c>
      <c r="R727" s="7" t="s">
        <v>8342</v>
      </c>
      <c r="S727" s="11">
        <f t="shared" si="46"/>
        <v>42351.417962962958</v>
      </c>
      <c r="T727" s="12">
        <f t="shared" si="47"/>
        <v>42321.417962962958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0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35</v>
      </c>
      <c r="Q728" s="7" t="s">
        <v>8341</v>
      </c>
      <c r="R728" s="7" t="s">
        <v>8342</v>
      </c>
      <c r="S728" s="11">
        <f t="shared" si="46"/>
        <v>41375.834340277775</v>
      </c>
      <c r="T728" s="12">
        <f t="shared" si="47"/>
        <v>41345.834340277775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0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1943</v>
      </c>
      <c r="Q729" s="7" t="s">
        <v>8341</v>
      </c>
      <c r="R729" s="7" t="s">
        <v>8342</v>
      </c>
      <c r="S729" s="11">
        <f t="shared" si="46"/>
        <v>41288.680555555555</v>
      </c>
      <c r="T729" s="12">
        <f t="shared" si="47"/>
        <v>41246.811909722222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417.44999999999982</v>
      </c>
      <c r="Q730" s="7" t="s">
        <v>8341</v>
      </c>
      <c r="R730" s="7" t="s">
        <v>8342</v>
      </c>
      <c r="S730" s="11">
        <f t="shared" si="46"/>
        <v>40776.629131944443</v>
      </c>
      <c r="T730" s="12">
        <f t="shared" si="47"/>
        <v>40731.629131944443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0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1226</v>
      </c>
      <c r="Q731" s="7" t="s">
        <v>8341</v>
      </c>
      <c r="R731" s="7" t="s">
        <v>8342</v>
      </c>
      <c r="S731" s="11">
        <f t="shared" si="46"/>
        <v>41170.97755787037</v>
      </c>
      <c r="T731" s="12">
        <f t="shared" si="47"/>
        <v>41110.97755787037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0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6438</v>
      </c>
      <c r="Q732" s="7" t="s">
        <v>8341</v>
      </c>
      <c r="R732" s="7" t="s">
        <v>8342</v>
      </c>
      <c r="S732" s="11">
        <f t="shared" si="46"/>
        <v>40884.536932870367</v>
      </c>
      <c r="T732" s="12">
        <f t="shared" si="47"/>
        <v>40854.536932870367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0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1300</v>
      </c>
      <c r="Q733" s="7" t="s">
        <v>8341</v>
      </c>
      <c r="R733" s="7" t="s">
        <v>8342</v>
      </c>
      <c r="S733" s="11">
        <f t="shared" si="46"/>
        <v>40930.041666666664</v>
      </c>
      <c r="T733" s="12">
        <f t="shared" si="47"/>
        <v>40879.587349537032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0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24</v>
      </c>
      <c r="Q734" s="7" t="s">
        <v>8341</v>
      </c>
      <c r="R734" s="7" t="s">
        <v>8342</v>
      </c>
      <c r="S734" s="11">
        <f t="shared" si="46"/>
        <v>41546.21598379629</v>
      </c>
      <c r="T734" s="12">
        <f t="shared" si="47"/>
        <v>41486.21598379629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0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512</v>
      </c>
      <c r="Q735" s="7" t="s">
        <v>8341</v>
      </c>
      <c r="R735" s="7" t="s">
        <v>8342</v>
      </c>
      <c r="S735" s="11">
        <f t="shared" si="46"/>
        <v>41628.211712962962</v>
      </c>
      <c r="T735" s="12">
        <f t="shared" si="47"/>
        <v>41598.211712962962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0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2170</v>
      </c>
      <c r="Q736" s="7" t="s">
        <v>8341</v>
      </c>
      <c r="R736" s="7" t="s">
        <v>8342</v>
      </c>
      <c r="S736" s="11">
        <f t="shared" si="46"/>
        <v>42132.999999999993</v>
      </c>
      <c r="T736" s="12">
        <f t="shared" si="47"/>
        <v>42101.956249999996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0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6771</v>
      </c>
      <c r="Q737" s="7" t="s">
        <v>8341</v>
      </c>
      <c r="R737" s="7" t="s">
        <v>8342</v>
      </c>
      <c r="S737" s="11">
        <f t="shared" si="46"/>
        <v>41976.818749999999</v>
      </c>
      <c r="T737" s="12">
        <f t="shared" si="47"/>
        <v>41945.821134259255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0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7745</v>
      </c>
      <c r="Q738" s="7" t="s">
        <v>8341</v>
      </c>
      <c r="R738" s="7" t="s">
        <v>8342</v>
      </c>
      <c r="S738" s="11">
        <f t="shared" si="46"/>
        <v>41598.999305555553</v>
      </c>
      <c r="T738" s="12">
        <f t="shared" si="47"/>
        <v>41579.525925925926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0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1120</v>
      </c>
      <c r="Q739" s="7" t="s">
        <v>8341</v>
      </c>
      <c r="R739" s="7" t="s">
        <v>8342</v>
      </c>
      <c r="S739" s="11">
        <f t="shared" si="46"/>
        <v>41684.625</v>
      </c>
      <c r="T739" s="12">
        <f t="shared" si="47"/>
        <v>41667.066979166666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101</v>
      </c>
      <c r="Q740" s="7" t="s">
        <v>8341</v>
      </c>
      <c r="R740" s="7" t="s">
        <v>8342</v>
      </c>
      <c r="S740" s="11">
        <f t="shared" si="46"/>
        <v>41973.999305555553</v>
      </c>
      <c r="T740" s="12">
        <f t="shared" si="47"/>
        <v>41943.39576388889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0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3500</v>
      </c>
      <c r="Q741" s="7" t="s">
        <v>8341</v>
      </c>
      <c r="R741" s="7" t="s">
        <v>8342</v>
      </c>
      <c r="S741" s="11">
        <f t="shared" si="46"/>
        <v>41862.294317129628</v>
      </c>
      <c r="T741" s="12">
        <f t="shared" si="47"/>
        <v>41829.294317129628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0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222</v>
      </c>
      <c r="Q742" s="7" t="s">
        <v>8341</v>
      </c>
      <c r="R742" s="7" t="s">
        <v>8342</v>
      </c>
      <c r="S742" s="11">
        <f t="shared" si="46"/>
        <v>42175.93844907407</v>
      </c>
      <c r="T742" s="12">
        <f t="shared" si="47"/>
        <v>42161.93844907407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0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293.79999999999927</v>
      </c>
      <c r="Q743" s="7" t="s">
        <v>8341</v>
      </c>
      <c r="R743" s="7" t="s">
        <v>8342</v>
      </c>
      <c r="S743" s="11">
        <f t="shared" si="46"/>
        <v>41436.439884259256</v>
      </c>
      <c r="T743" s="12">
        <f t="shared" si="47"/>
        <v>41401.439884259256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0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150</v>
      </c>
      <c r="Q744" s="7" t="s">
        <v>8341</v>
      </c>
      <c r="R744" s="7" t="s">
        <v>8342</v>
      </c>
      <c r="S744" s="11">
        <f t="shared" si="46"/>
        <v>41719.667962962958</v>
      </c>
      <c r="T744" s="12">
        <f t="shared" si="47"/>
        <v>41689.709629629629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0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264</v>
      </c>
      <c r="Q745" s="7" t="s">
        <v>8341</v>
      </c>
      <c r="R745" s="7" t="s">
        <v>8342</v>
      </c>
      <c r="S745" s="11">
        <f t="shared" si="46"/>
        <v>41015.666666666664</v>
      </c>
      <c r="T745" s="12">
        <f t="shared" si="47"/>
        <v>40990.500983796293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0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116</v>
      </c>
      <c r="Q746" s="7" t="s">
        <v>8341</v>
      </c>
      <c r="R746" s="7" t="s">
        <v>8342</v>
      </c>
      <c r="S746" s="11">
        <f t="shared" si="46"/>
        <v>41256.748877314814</v>
      </c>
      <c r="T746" s="12">
        <f t="shared" si="47"/>
        <v>41226.748877314814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0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1756</v>
      </c>
      <c r="Q747" s="7" t="s">
        <v>8341</v>
      </c>
      <c r="R747" s="7" t="s">
        <v>8342</v>
      </c>
      <c r="S747" s="11">
        <f t="shared" si="46"/>
        <v>41397.363946759258</v>
      </c>
      <c r="T747" s="12">
        <f t="shared" si="47"/>
        <v>41367.363946759258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0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331</v>
      </c>
      <c r="Q748" s="7" t="s">
        <v>8341</v>
      </c>
      <c r="R748" s="7" t="s">
        <v>8342</v>
      </c>
      <c r="S748" s="11">
        <f t="shared" si="46"/>
        <v>41174.957638888889</v>
      </c>
      <c r="T748" s="12">
        <f t="shared" si="47"/>
        <v>41156.834594907406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0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3</v>
      </c>
      <c r="Q749" s="7" t="s">
        <v>8341</v>
      </c>
      <c r="R749" s="7" t="s">
        <v>8342</v>
      </c>
      <c r="S749" s="11">
        <f t="shared" si="46"/>
        <v>42019.245833333327</v>
      </c>
      <c r="T749" s="12">
        <f t="shared" si="47"/>
        <v>41988.340497685182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5</v>
      </c>
      <c r="Q750" s="7" t="s">
        <v>8341</v>
      </c>
      <c r="R750" s="7" t="s">
        <v>8342</v>
      </c>
      <c r="S750" s="11">
        <f t="shared" si="46"/>
        <v>41861.638495370367</v>
      </c>
      <c r="T750" s="12">
        <f t="shared" si="47"/>
        <v>41831.638495370367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0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556</v>
      </c>
      <c r="Q751" s="7" t="s">
        <v>8341</v>
      </c>
      <c r="R751" s="7" t="s">
        <v>8342</v>
      </c>
      <c r="S751" s="11">
        <f t="shared" si="46"/>
        <v>42763.732986111114</v>
      </c>
      <c r="T751" s="12">
        <f t="shared" si="47"/>
        <v>42733.732986111114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0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115</v>
      </c>
      <c r="Q752" s="7" t="s">
        <v>8341</v>
      </c>
      <c r="R752" s="7" t="s">
        <v>8342</v>
      </c>
      <c r="S752" s="11">
        <f t="shared" si="46"/>
        <v>41329.669814814813</v>
      </c>
      <c r="T752" s="12">
        <f t="shared" si="47"/>
        <v>41299.669814814813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0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555</v>
      </c>
      <c r="Q753" s="7" t="s">
        <v>8341</v>
      </c>
      <c r="R753" s="7" t="s">
        <v>8342</v>
      </c>
      <c r="S753" s="11">
        <f t="shared" si="46"/>
        <v>40759.422164351847</v>
      </c>
      <c r="T753" s="12">
        <f t="shared" si="47"/>
        <v>40713.422164351847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0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585</v>
      </c>
      <c r="Q754" s="7" t="s">
        <v>8341</v>
      </c>
      <c r="R754" s="7" t="s">
        <v>8342</v>
      </c>
      <c r="S754" s="11">
        <f t="shared" si="46"/>
        <v>42659.249999999993</v>
      </c>
      <c r="T754" s="12">
        <f t="shared" si="47"/>
        <v>42639.213159722225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0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2800</v>
      </c>
      <c r="Q755" s="7" t="s">
        <v>8341</v>
      </c>
      <c r="R755" s="7" t="s">
        <v>8342</v>
      </c>
      <c r="S755" s="11">
        <f t="shared" si="46"/>
        <v>42049.381840277776</v>
      </c>
      <c r="T755" s="12">
        <f t="shared" si="47"/>
        <v>42019.381840277776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0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75</v>
      </c>
      <c r="Q756" s="7" t="s">
        <v>8341</v>
      </c>
      <c r="R756" s="7" t="s">
        <v>8342</v>
      </c>
      <c r="S756" s="11">
        <f t="shared" si="46"/>
        <v>41279.54075231481</v>
      </c>
      <c r="T756" s="12">
        <f t="shared" si="47"/>
        <v>41249.54075231481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0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47.690000000000055</v>
      </c>
      <c r="Q757" s="7" t="s">
        <v>8341</v>
      </c>
      <c r="R757" s="7" t="s">
        <v>8342</v>
      </c>
      <c r="S757" s="11">
        <f t="shared" si="46"/>
        <v>41413.820138888885</v>
      </c>
      <c r="T757" s="12">
        <f t="shared" si="47"/>
        <v>41383.396724537037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0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124</v>
      </c>
      <c r="Q758" s="7" t="s">
        <v>8341</v>
      </c>
      <c r="R758" s="7" t="s">
        <v>8342</v>
      </c>
      <c r="S758" s="11">
        <f t="shared" si="46"/>
        <v>40651.516886574071</v>
      </c>
      <c r="T758" s="12">
        <f t="shared" si="47"/>
        <v>40590.558553240735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0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345</v>
      </c>
      <c r="Q759" s="7" t="s">
        <v>8341</v>
      </c>
      <c r="R759" s="7" t="s">
        <v>8342</v>
      </c>
      <c r="S759" s="11">
        <f t="shared" si="46"/>
        <v>41248.846226851849</v>
      </c>
      <c r="T759" s="12">
        <f t="shared" si="47"/>
        <v>41234.846226851849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50</v>
      </c>
      <c r="Q760" s="7" t="s">
        <v>8341</v>
      </c>
      <c r="R760" s="7" t="s">
        <v>8342</v>
      </c>
      <c r="S760" s="11">
        <f t="shared" si="46"/>
        <v>40459.628101851849</v>
      </c>
      <c r="T760" s="12">
        <f t="shared" si="47"/>
        <v>40429.628101851849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0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96</v>
      </c>
      <c r="Q761" s="7" t="s">
        <v>8341</v>
      </c>
      <c r="R761" s="7" t="s">
        <v>8342</v>
      </c>
      <c r="S761" s="11">
        <f t="shared" si="46"/>
        <v>41829.121979166666</v>
      </c>
      <c r="T761" s="12">
        <f t="shared" si="47"/>
        <v>41789.121979166666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-2200</v>
      </c>
      <c r="Q762" s="7" t="s">
        <v>8341</v>
      </c>
      <c r="R762" s="7" t="s">
        <v>8343</v>
      </c>
      <c r="S762" s="11">
        <f t="shared" si="46"/>
        <v>42700.597372685188</v>
      </c>
      <c r="T762" s="12">
        <f t="shared" si="47"/>
        <v>42670.555706018517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-4765</v>
      </c>
      <c r="Q763" s="7" t="s">
        <v>8341</v>
      </c>
      <c r="R763" s="7" t="s">
        <v>8343</v>
      </c>
      <c r="S763" s="11">
        <f t="shared" si="46"/>
        <v>41672.543124999997</v>
      </c>
      <c r="T763" s="12">
        <f t="shared" si="47"/>
        <v>41642.543124999997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-3500</v>
      </c>
      <c r="Q764" s="7" t="s">
        <v>8341</v>
      </c>
      <c r="R764" s="7" t="s">
        <v>8343</v>
      </c>
      <c r="S764" s="11">
        <f t="shared" si="46"/>
        <v>42708.041666666664</v>
      </c>
      <c r="T764" s="12">
        <f t="shared" si="47"/>
        <v>42690.65011574074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-4285</v>
      </c>
      <c r="Q765" s="7" t="s">
        <v>8341</v>
      </c>
      <c r="R765" s="7" t="s">
        <v>8343</v>
      </c>
      <c r="S765" s="11">
        <f t="shared" si="46"/>
        <v>41501.238518518519</v>
      </c>
      <c r="T765" s="12">
        <f t="shared" si="47"/>
        <v>41471.238518518519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-5000</v>
      </c>
      <c r="Q766" s="7" t="s">
        <v>8341</v>
      </c>
      <c r="R766" s="7" t="s">
        <v>8343</v>
      </c>
      <c r="S766" s="11">
        <f t="shared" si="46"/>
        <v>42256.964826388888</v>
      </c>
      <c r="T766" s="12">
        <f t="shared" si="47"/>
        <v>42226.964826388888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-4479</v>
      </c>
      <c r="Q767" s="7" t="s">
        <v>8341</v>
      </c>
      <c r="R767" s="7" t="s">
        <v>8343</v>
      </c>
      <c r="S767" s="11">
        <f t="shared" si="46"/>
        <v>41931.334305555552</v>
      </c>
      <c r="T767" s="12">
        <f t="shared" si="47"/>
        <v>41901.334305555552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-4000</v>
      </c>
      <c r="Q768" s="7" t="s">
        <v>8341</v>
      </c>
      <c r="R768" s="7" t="s">
        <v>8343</v>
      </c>
      <c r="S768" s="11">
        <f t="shared" si="46"/>
        <v>42051.57503472222</v>
      </c>
      <c r="T768" s="12">
        <f t="shared" si="47"/>
        <v>42021.57503472222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-4823</v>
      </c>
      <c r="Q769" s="7" t="s">
        <v>8341</v>
      </c>
      <c r="R769" s="7" t="s">
        <v>8343</v>
      </c>
      <c r="S769" s="11">
        <f t="shared" si="46"/>
        <v>42144.935300925928</v>
      </c>
      <c r="T769" s="12">
        <f t="shared" si="47"/>
        <v>42114.935300925928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-2500</v>
      </c>
      <c r="Q770" s="7" t="s">
        <v>8341</v>
      </c>
      <c r="R770" s="7" t="s">
        <v>8343</v>
      </c>
      <c r="S770" s="11">
        <f t="shared" si="46"/>
        <v>41623.998726851853</v>
      </c>
      <c r="T770" s="12">
        <f t="shared" si="47"/>
        <v>41593.998726851853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(E771/D771*100)</f>
        <v>41.4</v>
      </c>
      <c r="P771">
        <f t="shared" ref="P771:P834" si="49">AVERAGE(E771-D771)</f>
        <v>-2344</v>
      </c>
      <c r="Q771" s="7" t="s">
        <v>8341</v>
      </c>
      <c r="R771" s="7" t="s">
        <v>8343</v>
      </c>
      <c r="S771" s="11">
        <f t="shared" ref="S771:S834" si="50">(I771/86400)+25569+(-5/24)</f>
        <v>41634.788124999999</v>
      </c>
      <c r="T771" s="12">
        <f t="shared" ref="T771:T834" si="51">(J771/86400)+25569+(-5/24)</f>
        <v>41604.788124999999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-17500</v>
      </c>
      <c r="Q772" s="7" t="s">
        <v>8341</v>
      </c>
      <c r="R772" s="7" t="s">
        <v>8343</v>
      </c>
      <c r="S772" s="11">
        <f t="shared" si="50"/>
        <v>41329.791307870364</v>
      </c>
      <c r="T772" s="12">
        <f t="shared" si="51"/>
        <v>41289.791307870364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-37990</v>
      </c>
      <c r="Q773" s="7" t="s">
        <v>8341</v>
      </c>
      <c r="R773" s="7" t="s">
        <v>8343</v>
      </c>
      <c r="S773" s="11">
        <f t="shared" si="50"/>
        <v>42399.615763888891</v>
      </c>
      <c r="T773" s="12">
        <f t="shared" si="51"/>
        <v>42349.615763888891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-1450</v>
      </c>
      <c r="Q774" s="7" t="s">
        <v>8341</v>
      </c>
      <c r="R774" s="7" t="s">
        <v>8343</v>
      </c>
      <c r="S774" s="11">
        <f t="shared" si="50"/>
        <v>40117.957638888889</v>
      </c>
      <c r="T774" s="12">
        <f t="shared" si="51"/>
        <v>40067.848599537036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-3727</v>
      </c>
      <c r="Q775" s="7" t="s">
        <v>8341</v>
      </c>
      <c r="R775" s="7" t="s">
        <v>8343</v>
      </c>
      <c r="S775" s="11">
        <f t="shared" si="50"/>
        <v>42134.750694444439</v>
      </c>
      <c r="T775" s="12">
        <f t="shared" si="51"/>
        <v>42100.527604166666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-149</v>
      </c>
      <c r="Q776" s="7" t="s">
        <v>8341</v>
      </c>
      <c r="R776" s="7" t="s">
        <v>8343</v>
      </c>
      <c r="S776" s="11">
        <f t="shared" si="50"/>
        <v>41693.571967592587</v>
      </c>
      <c r="T776" s="12">
        <f t="shared" si="51"/>
        <v>41663.571967592587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-9830</v>
      </c>
      <c r="Q777" s="7" t="s">
        <v>8341</v>
      </c>
      <c r="R777" s="7" t="s">
        <v>8343</v>
      </c>
      <c r="S777" s="11">
        <f t="shared" si="50"/>
        <v>40892.851793981477</v>
      </c>
      <c r="T777" s="12">
        <f t="shared" si="51"/>
        <v>40862.851793981477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-3402</v>
      </c>
      <c r="Q778" s="7" t="s">
        <v>8341</v>
      </c>
      <c r="R778" s="7" t="s">
        <v>8343</v>
      </c>
      <c r="S778" s="11">
        <f t="shared" si="50"/>
        <v>42287.999999999993</v>
      </c>
      <c r="T778" s="12">
        <f t="shared" si="51"/>
        <v>42250.477372685178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-2979</v>
      </c>
      <c r="Q779" s="7" t="s">
        <v>8341</v>
      </c>
      <c r="R779" s="7" t="s">
        <v>8343</v>
      </c>
      <c r="S779" s="11">
        <f t="shared" si="50"/>
        <v>41486.772881944438</v>
      </c>
      <c r="T779" s="12">
        <f t="shared" si="51"/>
        <v>41456.772881944438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-498</v>
      </c>
      <c r="Q780" s="7" t="s">
        <v>8341</v>
      </c>
      <c r="R780" s="7" t="s">
        <v>8343</v>
      </c>
      <c r="S780" s="11">
        <f t="shared" si="50"/>
        <v>41759.493981481479</v>
      </c>
      <c r="T780" s="12">
        <f t="shared" si="51"/>
        <v>41729.493981481479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-14600</v>
      </c>
      <c r="Q781" s="7" t="s">
        <v>8341</v>
      </c>
      <c r="R781" s="7" t="s">
        <v>8343</v>
      </c>
      <c r="S781" s="11">
        <f t="shared" si="50"/>
        <v>40465.958333333328</v>
      </c>
      <c r="T781" s="12">
        <f t="shared" si="51"/>
        <v>40436.475752314815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0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40</v>
      </c>
      <c r="Q782" s="7" t="s">
        <v>8344</v>
      </c>
      <c r="R782" s="7" t="s">
        <v>8345</v>
      </c>
      <c r="S782" s="11">
        <f t="shared" si="50"/>
        <v>40666.465567129628</v>
      </c>
      <c r="T782" s="12">
        <f t="shared" si="51"/>
        <v>40636.465567129628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0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265.23</v>
      </c>
      <c r="Q783" s="7" t="s">
        <v>8344</v>
      </c>
      <c r="R783" s="7" t="s">
        <v>8345</v>
      </c>
      <c r="S783" s="11">
        <f t="shared" si="50"/>
        <v>41432.792523148142</v>
      </c>
      <c r="T783" s="12">
        <f t="shared" si="51"/>
        <v>41402.792523148142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0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0</v>
      </c>
      <c r="Q784" s="7" t="s">
        <v>8344</v>
      </c>
      <c r="R784" s="7" t="s">
        <v>8345</v>
      </c>
      <c r="S784" s="11">
        <f t="shared" si="50"/>
        <v>41146.549791666665</v>
      </c>
      <c r="T784" s="12">
        <f t="shared" si="51"/>
        <v>41116.549791666665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0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722</v>
      </c>
      <c r="Q785" s="7" t="s">
        <v>8344</v>
      </c>
      <c r="R785" s="7" t="s">
        <v>8345</v>
      </c>
      <c r="S785" s="11">
        <f t="shared" si="50"/>
        <v>41026.708333333328</v>
      </c>
      <c r="T785" s="12">
        <f t="shared" si="51"/>
        <v>40987.565381944441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0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25</v>
      </c>
      <c r="Q786" s="7" t="s">
        <v>8344</v>
      </c>
      <c r="R786" s="7" t="s">
        <v>8345</v>
      </c>
      <c r="S786" s="11">
        <f t="shared" si="50"/>
        <v>41714.899525462963</v>
      </c>
      <c r="T786" s="12">
        <f t="shared" si="51"/>
        <v>41674.941192129627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0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403.14</v>
      </c>
      <c r="Q787" s="7" t="s">
        <v>8344</v>
      </c>
      <c r="R787" s="7" t="s">
        <v>8345</v>
      </c>
      <c r="S787" s="11">
        <f t="shared" si="50"/>
        <v>41333.38559027778</v>
      </c>
      <c r="T787" s="12">
        <f t="shared" si="51"/>
        <v>41303.38559027778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0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2140</v>
      </c>
      <c r="Q788" s="7" t="s">
        <v>8344</v>
      </c>
      <c r="R788" s="7" t="s">
        <v>8345</v>
      </c>
      <c r="S788" s="11">
        <f t="shared" si="50"/>
        <v>41040.449305555558</v>
      </c>
      <c r="T788" s="12">
        <f t="shared" si="51"/>
        <v>40982.847615740735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0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170</v>
      </c>
      <c r="Q789" s="7" t="s">
        <v>8344</v>
      </c>
      <c r="R789" s="7" t="s">
        <v>8345</v>
      </c>
      <c r="S789" s="11">
        <f t="shared" si="50"/>
        <v>41579.419282407405</v>
      </c>
      <c r="T789" s="12">
        <f t="shared" si="51"/>
        <v>41549.419282407405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1035.05</v>
      </c>
      <c r="Q790" s="7" t="s">
        <v>8344</v>
      </c>
      <c r="R790" s="7" t="s">
        <v>8345</v>
      </c>
      <c r="S790" s="11">
        <f t="shared" si="50"/>
        <v>41096.957638888889</v>
      </c>
      <c r="T790" s="12">
        <f t="shared" si="51"/>
        <v>41058.798472222217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0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160</v>
      </c>
      <c r="Q791" s="7" t="s">
        <v>8344</v>
      </c>
      <c r="R791" s="7" t="s">
        <v>8345</v>
      </c>
      <c r="S791" s="11">
        <f t="shared" si="50"/>
        <v>41295.124305555553</v>
      </c>
      <c r="T791" s="12">
        <f t="shared" si="51"/>
        <v>41276.977777777771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0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4437.4599999999991</v>
      </c>
      <c r="Q792" s="7" t="s">
        <v>8344</v>
      </c>
      <c r="R792" s="7" t="s">
        <v>8345</v>
      </c>
      <c r="S792" s="11">
        <f t="shared" si="50"/>
        <v>41305.839571759258</v>
      </c>
      <c r="T792" s="12">
        <f t="shared" si="51"/>
        <v>41275.839571759258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0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290</v>
      </c>
      <c r="Q793" s="7" t="s">
        <v>8344</v>
      </c>
      <c r="R793" s="7" t="s">
        <v>8345</v>
      </c>
      <c r="S793" s="11">
        <f t="shared" si="50"/>
        <v>41591.040972222218</v>
      </c>
      <c r="T793" s="12">
        <f t="shared" si="51"/>
        <v>41557.572291666664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0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11.110000000000127</v>
      </c>
      <c r="Q794" s="7" t="s">
        <v>8344</v>
      </c>
      <c r="R794" s="7" t="s">
        <v>8345</v>
      </c>
      <c r="S794" s="11">
        <f t="shared" si="50"/>
        <v>41585.706979166665</v>
      </c>
      <c r="T794" s="12">
        <f t="shared" si="51"/>
        <v>41555.665312499994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0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76.429999999999836</v>
      </c>
      <c r="Q795" s="7" t="s">
        <v>8344</v>
      </c>
      <c r="R795" s="7" t="s">
        <v>8345</v>
      </c>
      <c r="S795" s="11">
        <f t="shared" si="50"/>
        <v>41457.999305555553</v>
      </c>
      <c r="T795" s="12">
        <f t="shared" si="51"/>
        <v>41442.532916666663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0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425</v>
      </c>
      <c r="Q796" s="7" t="s">
        <v>8344</v>
      </c>
      <c r="R796" s="7" t="s">
        <v>8345</v>
      </c>
      <c r="S796" s="11">
        <f t="shared" si="50"/>
        <v>40791.504166666666</v>
      </c>
      <c r="T796" s="12">
        <f t="shared" si="51"/>
        <v>40735.906678240739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0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1650</v>
      </c>
      <c r="Q797" s="7" t="s">
        <v>8344</v>
      </c>
      <c r="R797" s="7" t="s">
        <v>8345</v>
      </c>
      <c r="S797" s="11">
        <f t="shared" si="50"/>
        <v>41005.999305555553</v>
      </c>
      <c r="T797" s="12">
        <f t="shared" si="51"/>
        <v>40963.404699074068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0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135</v>
      </c>
      <c r="Q798" s="7" t="s">
        <v>8344</v>
      </c>
      <c r="R798" s="7" t="s">
        <v>8345</v>
      </c>
      <c r="S798" s="11">
        <f t="shared" si="50"/>
        <v>41532.673611111109</v>
      </c>
      <c r="T798" s="12">
        <f t="shared" si="51"/>
        <v>41502.674594907403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0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226</v>
      </c>
      <c r="Q799" s="7" t="s">
        <v>8344</v>
      </c>
      <c r="R799" s="7" t="s">
        <v>8345</v>
      </c>
      <c r="S799" s="11">
        <f t="shared" si="50"/>
        <v>41027.958333333328</v>
      </c>
      <c r="T799" s="12">
        <f t="shared" si="51"/>
        <v>40996.785740740735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521</v>
      </c>
      <c r="Q800" s="7" t="s">
        <v>8344</v>
      </c>
      <c r="R800" s="7" t="s">
        <v>8345</v>
      </c>
      <c r="S800" s="11">
        <f t="shared" si="50"/>
        <v>41912.381793981483</v>
      </c>
      <c r="T800" s="12">
        <f t="shared" si="51"/>
        <v>41882.381793981483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0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</v>
      </c>
      <c r="Q801" s="7" t="s">
        <v>8344</v>
      </c>
      <c r="R801" s="7" t="s">
        <v>8345</v>
      </c>
      <c r="S801" s="11">
        <f t="shared" si="50"/>
        <v>41026.458865740737</v>
      </c>
      <c r="T801" s="12">
        <f t="shared" si="51"/>
        <v>40996.458865740737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0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782</v>
      </c>
      <c r="Q802" s="7" t="s">
        <v>8344</v>
      </c>
      <c r="R802" s="7" t="s">
        <v>8345</v>
      </c>
      <c r="S802" s="11">
        <f t="shared" si="50"/>
        <v>41893.225162037037</v>
      </c>
      <c r="T802" s="12">
        <f t="shared" si="51"/>
        <v>41863.225162037037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0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230.42999999999984</v>
      </c>
      <c r="Q803" s="7" t="s">
        <v>8344</v>
      </c>
      <c r="R803" s="7" t="s">
        <v>8345</v>
      </c>
      <c r="S803" s="11">
        <f t="shared" si="50"/>
        <v>40725.587037037032</v>
      </c>
      <c r="T803" s="12">
        <f t="shared" si="51"/>
        <v>40695.587037037032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0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80</v>
      </c>
      <c r="Q804" s="7" t="s">
        <v>8344</v>
      </c>
      <c r="R804" s="7" t="s">
        <v>8345</v>
      </c>
      <c r="S804" s="11">
        <f t="shared" si="50"/>
        <v>41168.961805555555</v>
      </c>
      <c r="T804" s="12">
        <f t="shared" si="51"/>
        <v>41122.813935185179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0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535</v>
      </c>
      <c r="Q805" s="7" t="s">
        <v>8344</v>
      </c>
      <c r="R805" s="7" t="s">
        <v>8345</v>
      </c>
      <c r="S805" s="11">
        <f t="shared" si="50"/>
        <v>40691.833333333328</v>
      </c>
      <c r="T805" s="12">
        <f t="shared" si="51"/>
        <v>40665.741643518515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0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0</v>
      </c>
      <c r="Q806" s="7" t="s">
        <v>8344</v>
      </c>
      <c r="R806" s="7" t="s">
        <v>8345</v>
      </c>
      <c r="S806" s="11">
        <f t="shared" si="50"/>
        <v>40746.957638888889</v>
      </c>
      <c r="T806" s="12">
        <f t="shared" si="51"/>
        <v>40729.897291666661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0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150</v>
      </c>
      <c r="Q807" s="7" t="s">
        <v>8344</v>
      </c>
      <c r="R807" s="7" t="s">
        <v>8345</v>
      </c>
      <c r="S807" s="11">
        <f t="shared" si="50"/>
        <v>40740.75</v>
      </c>
      <c r="T807" s="12">
        <f t="shared" si="51"/>
        <v>40690.614722222221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0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355</v>
      </c>
      <c r="Q808" s="7" t="s">
        <v>8344</v>
      </c>
      <c r="R808" s="7" t="s">
        <v>8345</v>
      </c>
      <c r="S808" s="11">
        <f t="shared" si="50"/>
        <v>40793.483090277776</v>
      </c>
      <c r="T808" s="12">
        <f t="shared" si="51"/>
        <v>40763.483090277776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0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205</v>
      </c>
      <c r="Q809" s="7" t="s">
        <v>8344</v>
      </c>
      <c r="R809" s="7" t="s">
        <v>8345</v>
      </c>
      <c r="S809" s="11">
        <f t="shared" si="50"/>
        <v>42794.874999999993</v>
      </c>
      <c r="T809" s="12">
        <f t="shared" si="51"/>
        <v>42759.420266203706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0</v>
      </c>
      <c r="Q810" s="7" t="s">
        <v>8344</v>
      </c>
      <c r="R810" s="7" t="s">
        <v>8345</v>
      </c>
      <c r="S810" s="11">
        <f t="shared" si="50"/>
        <v>41994.999305555553</v>
      </c>
      <c r="T810" s="12">
        <f t="shared" si="51"/>
        <v>41961.892199074071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0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151</v>
      </c>
      <c r="Q811" s="7" t="s">
        <v>8344</v>
      </c>
      <c r="R811" s="7" t="s">
        <v>8345</v>
      </c>
      <c r="S811" s="11">
        <f t="shared" si="50"/>
        <v>41658.625347222223</v>
      </c>
      <c r="T811" s="12">
        <f t="shared" si="51"/>
        <v>41628.625347222223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0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75</v>
      </c>
      <c r="Q812" s="7" t="s">
        <v>8344</v>
      </c>
      <c r="R812" s="7" t="s">
        <v>8345</v>
      </c>
      <c r="S812" s="11">
        <f t="shared" si="50"/>
        <v>41152.847939814812</v>
      </c>
      <c r="T812" s="12">
        <f t="shared" si="51"/>
        <v>41122.847939814812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0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40</v>
      </c>
      <c r="Q813" s="7" t="s">
        <v>8344</v>
      </c>
      <c r="R813" s="7" t="s">
        <v>8345</v>
      </c>
      <c r="S813" s="11">
        <f t="shared" si="50"/>
        <v>41465.494444444441</v>
      </c>
      <c r="T813" s="12">
        <f t="shared" si="51"/>
        <v>41443.435208333329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0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311</v>
      </c>
      <c r="Q814" s="7" t="s">
        <v>8344</v>
      </c>
      <c r="R814" s="7" t="s">
        <v>8345</v>
      </c>
      <c r="S814" s="11">
        <f t="shared" si="50"/>
        <v>41334.373611111107</v>
      </c>
      <c r="T814" s="12">
        <f t="shared" si="51"/>
        <v>41281.809629629628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0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899.94</v>
      </c>
      <c r="Q815" s="7" t="s">
        <v>8344</v>
      </c>
      <c r="R815" s="7" t="s">
        <v>8345</v>
      </c>
      <c r="S815" s="11">
        <f t="shared" si="50"/>
        <v>41110.751909722218</v>
      </c>
      <c r="T815" s="12">
        <f t="shared" si="51"/>
        <v>41080.751909722218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0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273</v>
      </c>
      <c r="Q816" s="7" t="s">
        <v>8344</v>
      </c>
      <c r="R816" s="7" t="s">
        <v>8345</v>
      </c>
      <c r="S816" s="11">
        <f t="shared" si="50"/>
        <v>40694.544444444444</v>
      </c>
      <c r="T816" s="12">
        <f t="shared" si="51"/>
        <v>40679.534733796296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0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280</v>
      </c>
      <c r="Q817" s="7" t="s">
        <v>8344</v>
      </c>
      <c r="R817" s="7" t="s">
        <v>8345</v>
      </c>
      <c r="S817" s="11">
        <f t="shared" si="50"/>
        <v>41944.70952546296</v>
      </c>
      <c r="T817" s="12">
        <f t="shared" si="51"/>
        <v>41914.70952546296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0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1058.5500000000002</v>
      </c>
      <c r="Q818" s="7" t="s">
        <v>8344</v>
      </c>
      <c r="R818" s="7" t="s">
        <v>8345</v>
      </c>
      <c r="S818" s="11">
        <f t="shared" si="50"/>
        <v>41373.0625</v>
      </c>
      <c r="T818" s="12">
        <f t="shared" si="51"/>
        <v>41341.662534722222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0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556.65999999999985</v>
      </c>
      <c r="Q819" s="7" t="s">
        <v>8344</v>
      </c>
      <c r="R819" s="7" t="s">
        <v>8345</v>
      </c>
      <c r="S819" s="11">
        <f t="shared" si="50"/>
        <v>40978.999305555553</v>
      </c>
      <c r="T819" s="12">
        <f t="shared" si="51"/>
        <v>40925.391331018516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195</v>
      </c>
      <c r="Q820" s="7" t="s">
        <v>8344</v>
      </c>
      <c r="R820" s="7" t="s">
        <v>8345</v>
      </c>
      <c r="S820" s="11">
        <f t="shared" si="50"/>
        <v>41128.500694444439</v>
      </c>
      <c r="T820" s="12">
        <f t="shared" si="51"/>
        <v>41120.67454861111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0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35</v>
      </c>
      <c r="Q821" s="7" t="s">
        <v>8344</v>
      </c>
      <c r="R821" s="7" t="s">
        <v>8345</v>
      </c>
      <c r="S821" s="11">
        <f t="shared" si="50"/>
        <v>41628.988888888889</v>
      </c>
      <c r="T821" s="12">
        <f t="shared" si="51"/>
        <v>41619.789976851847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0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681</v>
      </c>
      <c r="Q822" s="7" t="s">
        <v>8344</v>
      </c>
      <c r="R822" s="7" t="s">
        <v>8345</v>
      </c>
      <c r="S822" s="11">
        <f t="shared" si="50"/>
        <v>41799</v>
      </c>
      <c r="T822" s="12">
        <f t="shared" si="51"/>
        <v>41768.633587962962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0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0</v>
      </c>
      <c r="Q823" s="7" t="s">
        <v>8344</v>
      </c>
      <c r="R823" s="7" t="s">
        <v>8345</v>
      </c>
      <c r="S823" s="11">
        <f t="shared" si="50"/>
        <v>42127.959027777775</v>
      </c>
      <c r="T823" s="12">
        <f t="shared" si="51"/>
        <v>42093.71371527778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0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575</v>
      </c>
      <c r="Q824" s="7" t="s">
        <v>8344</v>
      </c>
      <c r="R824" s="7" t="s">
        <v>8345</v>
      </c>
      <c r="S824" s="11">
        <f t="shared" si="50"/>
        <v>41187.739004629628</v>
      </c>
      <c r="T824" s="12">
        <f t="shared" si="51"/>
        <v>41157.739004629628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0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636</v>
      </c>
      <c r="Q825" s="7" t="s">
        <v>8344</v>
      </c>
      <c r="R825" s="7" t="s">
        <v>8345</v>
      </c>
      <c r="S825" s="11">
        <f t="shared" si="50"/>
        <v>42085.722824074073</v>
      </c>
      <c r="T825" s="12">
        <f t="shared" si="51"/>
        <v>42055.764490740738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0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550.09999999999991</v>
      </c>
      <c r="Q826" s="7" t="s">
        <v>8344</v>
      </c>
      <c r="R826" s="7" t="s">
        <v>8345</v>
      </c>
      <c r="S826" s="11">
        <f t="shared" si="50"/>
        <v>40286.082638888889</v>
      </c>
      <c r="T826" s="12">
        <f t="shared" si="51"/>
        <v>40250.033773148149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0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54</v>
      </c>
      <c r="Q827" s="7" t="s">
        <v>8344</v>
      </c>
      <c r="R827" s="7" t="s">
        <v>8345</v>
      </c>
      <c r="S827" s="11">
        <f t="shared" si="50"/>
        <v>41211.098194444443</v>
      </c>
      <c r="T827" s="12">
        <f t="shared" si="51"/>
        <v>41186.098194444443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0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80</v>
      </c>
      <c r="Q828" s="7" t="s">
        <v>8344</v>
      </c>
      <c r="R828" s="7" t="s">
        <v>8345</v>
      </c>
      <c r="S828" s="11">
        <f t="shared" si="50"/>
        <v>40993.788541666661</v>
      </c>
      <c r="T828" s="12">
        <f t="shared" si="51"/>
        <v>40972.830208333333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0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10</v>
      </c>
      <c r="Q829" s="7" t="s">
        <v>8344</v>
      </c>
      <c r="R829" s="7" t="s">
        <v>8345</v>
      </c>
      <c r="S829" s="11">
        <f t="shared" si="50"/>
        <v>40953.617361111108</v>
      </c>
      <c r="T829" s="12">
        <f t="shared" si="51"/>
        <v>40927.265127314815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91</v>
      </c>
      <c r="Q830" s="7" t="s">
        <v>8344</v>
      </c>
      <c r="R830" s="7" t="s">
        <v>8345</v>
      </c>
      <c r="S830" s="11">
        <f t="shared" si="50"/>
        <v>41085.474999999999</v>
      </c>
      <c r="T830" s="12">
        <f t="shared" si="51"/>
        <v>41072.842384259253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0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20</v>
      </c>
      <c r="Q831" s="7" t="s">
        <v>8344</v>
      </c>
      <c r="R831" s="7" t="s">
        <v>8345</v>
      </c>
      <c r="S831" s="11">
        <f t="shared" si="50"/>
        <v>42564.593055555553</v>
      </c>
      <c r="T831" s="12">
        <f t="shared" si="51"/>
        <v>42504.593055555553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0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141</v>
      </c>
      <c r="Q832" s="7" t="s">
        <v>8344</v>
      </c>
      <c r="R832" s="7" t="s">
        <v>8345</v>
      </c>
      <c r="S832" s="11">
        <f t="shared" si="50"/>
        <v>41355.27575231481</v>
      </c>
      <c r="T832" s="12">
        <f t="shared" si="51"/>
        <v>41325.317418981482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0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2000</v>
      </c>
      <c r="Q833" s="7" t="s">
        <v>8344</v>
      </c>
      <c r="R833" s="7" t="s">
        <v>8345</v>
      </c>
      <c r="S833" s="11">
        <f t="shared" si="50"/>
        <v>41026.438587962963</v>
      </c>
      <c r="T833" s="12">
        <f t="shared" si="51"/>
        <v>40996.438587962963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0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91.059999999999491</v>
      </c>
      <c r="Q834" s="7" t="s">
        <v>8344</v>
      </c>
      <c r="R834" s="7" t="s">
        <v>8345</v>
      </c>
      <c r="S834" s="11">
        <f t="shared" si="50"/>
        <v>40929.134027777771</v>
      </c>
      <c r="T834" s="12">
        <f t="shared" si="51"/>
        <v>40869.466840277775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0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(E835/D835*100)</f>
        <v>101.66666666666666</v>
      </c>
      <c r="P835">
        <f t="shared" ref="P835:P898" si="53">AVERAGE(E835-D835)</f>
        <v>100</v>
      </c>
      <c r="Q835" s="7" t="s">
        <v>8344</v>
      </c>
      <c r="R835" s="7" t="s">
        <v>8345</v>
      </c>
      <c r="S835" s="11">
        <f t="shared" ref="S835:S898" si="54">(I835/86400)+25569+(-5/24)</f>
        <v>41748.669849537036</v>
      </c>
      <c r="T835" s="12">
        <f t="shared" ref="T835:T898" si="55">(J835/86400)+25569+(-5/24)</f>
        <v>41718.669849537036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0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1706</v>
      </c>
      <c r="Q836" s="7" t="s">
        <v>8344</v>
      </c>
      <c r="R836" s="7" t="s">
        <v>8345</v>
      </c>
      <c r="S836" s="11">
        <f t="shared" si="54"/>
        <v>41455.957638888889</v>
      </c>
      <c r="T836" s="12">
        <f t="shared" si="55"/>
        <v>41422.614490740736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0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345</v>
      </c>
      <c r="Q837" s="7" t="s">
        <v>8344</v>
      </c>
      <c r="R837" s="7" t="s">
        <v>8345</v>
      </c>
      <c r="S837" s="11">
        <f t="shared" si="54"/>
        <v>41047.916666666664</v>
      </c>
      <c r="T837" s="12">
        <f t="shared" si="55"/>
        <v>41005.249513888884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0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46.520000000000437</v>
      </c>
      <c r="Q838" s="7" t="s">
        <v>8344</v>
      </c>
      <c r="R838" s="7" t="s">
        <v>8345</v>
      </c>
      <c r="S838" s="11">
        <f t="shared" si="54"/>
        <v>41553.848587962959</v>
      </c>
      <c r="T838" s="12">
        <f t="shared" si="55"/>
        <v>41523.848587962959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0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545</v>
      </c>
      <c r="Q839" s="7" t="s">
        <v>8344</v>
      </c>
      <c r="R839" s="7" t="s">
        <v>8345</v>
      </c>
      <c r="S839" s="11">
        <f t="shared" si="54"/>
        <v>41760.79006944444</v>
      </c>
      <c r="T839" s="12">
        <f t="shared" si="55"/>
        <v>41730.79006944444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908</v>
      </c>
      <c r="Q840" s="7" t="s">
        <v>8344</v>
      </c>
      <c r="R840" s="7" t="s">
        <v>8345</v>
      </c>
      <c r="S840" s="11">
        <f t="shared" si="54"/>
        <v>40925.689641203702</v>
      </c>
      <c r="T840" s="12">
        <f t="shared" si="55"/>
        <v>40895.689641203702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0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830.82999999999993</v>
      </c>
      <c r="Q841" s="7" t="s">
        <v>8344</v>
      </c>
      <c r="R841" s="7" t="s">
        <v>8345</v>
      </c>
      <c r="S841" s="11">
        <f t="shared" si="54"/>
        <v>41174.555046296293</v>
      </c>
      <c r="T841" s="12">
        <f t="shared" si="55"/>
        <v>41144.555046296293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0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2041.6599999999999</v>
      </c>
      <c r="Q842" s="7" t="s">
        <v>8344</v>
      </c>
      <c r="R842" s="7" t="s">
        <v>8346</v>
      </c>
      <c r="S842" s="11">
        <f t="shared" si="54"/>
        <v>42637.018368055556</v>
      </c>
      <c r="T842" s="12">
        <f t="shared" si="55"/>
        <v>42607.018368055556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0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66</v>
      </c>
      <c r="Q843" s="7" t="s">
        <v>8344</v>
      </c>
      <c r="R843" s="7" t="s">
        <v>8346</v>
      </c>
      <c r="S843" s="11">
        <f t="shared" si="54"/>
        <v>41953.672025462962</v>
      </c>
      <c r="T843" s="12">
        <f t="shared" si="55"/>
        <v>41923.630358796298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0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108</v>
      </c>
      <c r="Q844" s="7" t="s">
        <v>8344</v>
      </c>
      <c r="R844" s="7" t="s">
        <v>8346</v>
      </c>
      <c r="S844" s="11">
        <f t="shared" si="54"/>
        <v>41560.957638888889</v>
      </c>
      <c r="T844" s="12">
        <f t="shared" si="55"/>
        <v>41526.384062499994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0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5014</v>
      </c>
      <c r="Q845" s="7" t="s">
        <v>8344</v>
      </c>
      <c r="R845" s="7" t="s">
        <v>8346</v>
      </c>
      <c r="S845" s="11">
        <f t="shared" si="54"/>
        <v>42712.124999999993</v>
      </c>
      <c r="T845" s="12">
        <f t="shared" si="55"/>
        <v>42695.049537037034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0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2824</v>
      </c>
      <c r="Q846" s="7" t="s">
        <v>8344</v>
      </c>
      <c r="R846" s="7" t="s">
        <v>8346</v>
      </c>
      <c r="S846" s="11">
        <f t="shared" si="54"/>
        <v>41943.999305555553</v>
      </c>
      <c r="T846" s="12">
        <f t="shared" si="55"/>
        <v>41905.476296296292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0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1019.0100000000002</v>
      </c>
      <c r="Q847" s="7" t="s">
        <v>8344</v>
      </c>
      <c r="R847" s="7" t="s">
        <v>8346</v>
      </c>
      <c r="S847" s="11">
        <f t="shared" si="54"/>
        <v>42617.957638888889</v>
      </c>
      <c r="T847" s="12">
        <f t="shared" si="55"/>
        <v>42577.997638888883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0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242.01</v>
      </c>
      <c r="Q848" s="7" t="s">
        <v>8344</v>
      </c>
      <c r="R848" s="7" t="s">
        <v>8346</v>
      </c>
      <c r="S848" s="11">
        <f t="shared" si="54"/>
        <v>41708.375</v>
      </c>
      <c r="T848" s="12">
        <f t="shared" si="55"/>
        <v>41694.183506944442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0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0</v>
      </c>
      <c r="Q849" s="7" t="s">
        <v>8344</v>
      </c>
      <c r="R849" s="7" t="s">
        <v>8346</v>
      </c>
      <c r="S849" s="11">
        <f t="shared" si="54"/>
        <v>42195.59</v>
      </c>
      <c r="T849" s="12">
        <f t="shared" si="55"/>
        <v>42165.59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0</v>
      </c>
      <c r="Q850" s="7" t="s">
        <v>8344</v>
      </c>
      <c r="R850" s="7" t="s">
        <v>8346</v>
      </c>
      <c r="S850" s="11">
        <f t="shared" si="54"/>
        <v>42108.583715277775</v>
      </c>
      <c r="T850" s="12">
        <f t="shared" si="55"/>
        <v>42078.583715277775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0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796</v>
      </c>
      <c r="Q851" s="7" t="s">
        <v>8344</v>
      </c>
      <c r="R851" s="7" t="s">
        <v>8346</v>
      </c>
      <c r="S851" s="11">
        <f t="shared" si="54"/>
        <v>42078.898888888885</v>
      </c>
      <c r="T851" s="12">
        <f t="shared" si="55"/>
        <v>42050.94055555555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0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2207</v>
      </c>
      <c r="Q852" s="7" t="s">
        <v>8344</v>
      </c>
      <c r="R852" s="7" t="s">
        <v>8346</v>
      </c>
      <c r="S852" s="11">
        <f t="shared" si="54"/>
        <v>42484.999305555553</v>
      </c>
      <c r="T852" s="12">
        <f t="shared" si="55"/>
        <v>42452.619409722225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0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609</v>
      </c>
      <c r="Q853" s="7" t="s">
        <v>8344</v>
      </c>
      <c r="R853" s="7" t="s">
        <v>8346</v>
      </c>
      <c r="S853" s="11">
        <f t="shared" si="54"/>
        <v>42582.614583333336</v>
      </c>
      <c r="T853" s="12">
        <f t="shared" si="55"/>
        <v>42522.671909722216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0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174</v>
      </c>
      <c r="Q854" s="7" t="s">
        <v>8344</v>
      </c>
      <c r="R854" s="7" t="s">
        <v>8346</v>
      </c>
      <c r="S854" s="11">
        <f t="shared" si="54"/>
        <v>42667.666666666664</v>
      </c>
      <c r="T854" s="12">
        <f t="shared" si="55"/>
        <v>42656.59716435185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0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0</v>
      </c>
      <c r="Q855" s="7" t="s">
        <v>8344</v>
      </c>
      <c r="R855" s="7" t="s">
        <v>8346</v>
      </c>
      <c r="S855" s="11">
        <f t="shared" si="54"/>
        <v>42051.62394675926</v>
      </c>
      <c r="T855" s="12">
        <f t="shared" si="55"/>
        <v>42021.62394675926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0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5065.3000000000029</v>
      </c>
      <c r="Q856" s="7" t="s">
        <v>8344</v>
      </c>
      <c r="R856" s="7" t="s">
        <v>8346</v>
      </c>
      <c r="S856" s="11">
        <f t="shared" si="54"/>
        <v>42732.004004629627</v>
      </c>
      <c r="T856" s="12">
        <f t="shared" si="55"/>
        <v>42702.004004629627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0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50</v>
      </c>
      <c r="Q857" s="7" t="s">
        <v>8344</v>
      </c>
      <c r="R857" s="7" t="s">
        <v>8346</v>
      </c>
      <c r="S857" s="11">
        <f t="shared" si="54"/>
        <v>42574.916863425919</v>
      </c>
      <c r="T857" s="12">
        <f t="shared" si="55"/>
        <v>42544.916863425919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0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295</v>
      </c>
      <c r="Q858" s="7" t="s">
        <v>8344</v>
      </c>
      <c r="R858" s="7" t="s">
        <v>8346</v>
      </c>
      <c r="S858" s="11">
        <f t="shared" si="54"/>
        <v>42668.583333333336</v>
      </c>
      <c r="T858" s="12">
        <f t="shared" si="55"/>
        <v>42609.103657407402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0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0</v>
      </c>
      <c r="Q859" s="7" t="s">
        <v>8344</v>
      </c>
      <c r="R859" s="7" t="s">
        <v>8346</v>
      </c>
      <c r="S859" s="11">
        <f t="shared" si="54"/>
        <v>42333.414710648147</v>
      </c>
      <c r="T859" s="12">
        <f t="shared" si="55"/>
        <v>42291.373043981475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528.06999999999994</v>
      </c>
      <c r="Q860" s="7" t="s">
        <v>8344</v>
      </c>
      <c r="R860" s="7" t="s">
        <v>8346</v>
      </c>
      <c r="S860" s="11">
        <f t="shared" si="54"/>
        <v>42109.749305555553</v>
      </c>
      <c r="T860" s="12">
        <f t="shared" si="55"/>
        <v>42079.537245370368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0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187</v>
      </c>
      <c r="Q861" s="7" t="s">
        <v>8344</v>
      </c>
      <c r="R861" s="7" t="s">
        <v>8346</v>
      </c>
      <c r="S861" s="11">
        <f t="shared" si="54"/>
        <v>42158.791666666664</v>
      </c>
      <c r="T861" s="12">
        <f t="shared" si="55"/>
        <v>42128.611898148149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-11460</v>
      </c>
      <c r="Q862" s="7" t="s">
        <v>8344</v>
      </c>
      <c r="R862" s="7" t="s">
        <v>8347</v>
      </c>
      <c r="S862" s="11">
        <f t="shared" si="54"/>
        <v>41600.316122685181</v>
      </c>
      <c r="T862" s="12">
        <f t="shared" si="55"/>
        <v>41570.274456018517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-4399</v>
      </c>
      <c r="Q863" s="7" t="s">
        <v>8344</v>
      </c>
      <c r="R863" s="7" t="s">
        <v>8347</v>
      </c>
      <c r="S863" s="11">
        <f t="shared" si="54"/>
        <v>42629.756990740738</v>
      </c>
      <c r="T863" s="12">
        <f t="shared" si="55"/>
        <v>42599.756990740738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-49830</v>
      </c>
      <c r="Q864" s="7" t="s">
        <v>8344</v>
      </c>
      <c r="R864" s="7" t="s">
        <v>8347</v>
      </c>
      <c r="S864" s="11">
        <f t="shared" si="54"/>
        <v>41589.388287037036</v>
      </c>
      <c r="T864" s="12">
        <f t="shared" si="55"/>
        <v>41559.346620370365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-1910</v>
      </c>
      <c r="Q865" s="7" t="s">
        <v>8344</v>
      </c>
      <c r="R865" s="7" t="s">
        <v>8347</v>
      </c>
      <c r="S865" s="11">
        <f t="shared" si="54"/>
        <v>40950.909328703703</v>
      </c>
      <c r="T865" s="12">
        <f t="shared" si="55"/>
        <v>40920.909328703703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-3800</v>
      </c>
      <c r="Q866" s="7" t="s">
        <v>8344</v>
      </c>
      <c r="R866" s="7" t="s">
        <v>8347</v>
      </c>
      <c r="S866" s="11">
        <f t="shared" si="54"/>
        <v>41563.207638888889</v>
      </c>
      <c r="T866" s="12">
        <f t="shared" si="55"/>
        <v>41540.898587962962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-2155</v>
      </c>
      <c r="Q867" s="7" t="s">
        <v>8344</v>
      </c>
      <c r="R867" s="7" t="s">
        <v>8347</v>
      </c>
      <c r="S867" s="11">
        <f t="shared" si="54"/>
        <v>41290.564780092587</v>
      </c>
      <c r="T867" s="12">
        <f t="shared" si="55"/>
        <v>41230.564780092587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-2860</v>
      </c>
      <c r="Q868" s="7" t="s">
        <v>8344</v>
      </c>
      <c r="R868" s="7" t="s">
        <v>8347</v>
      </c>
      <c r="S868" s="11">
        <f t="shared" si="54"/>
        <v>42063.423611111109</v>
      </c>
      <c r="T868" s="12">
        <f t="shared" si="55"/>
        <v>42025.429606481477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-3799</v>
      </c>
      <c r="Q869" s="7" t="s">
        <v>8344</v>
      </c>
      <c r="R869" s="7" t="s">
        <v>8347</v>
      </c>
      <c r="S869" s="11">
        <f t="shared" si="54"/>
        <v>40147.999305555553</v>
      </c>
      <c r="T869" s="12">
        <f t="shared" si="55"/>
        <v>40087.897060185183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-44950</v>
      </c>
      <c r="Q870" s="7" t="s">
        <v>8344</v>
      </c>
      <c r="R870" s="7" t="s">
        <v>8347</v>
      </c>
      <c r="S870" s="11">
        <f t="shared" si="54"/>
        <v>41645.819421296292</v>
      </c>
      <c r="T870" s="12">
        <f t="shared" si="55"/>
        <v>41615.819421296292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-7760</v>
      </c>
      <c r="Q871" s="7" t="s">
        <v>8344</v>
      </c>
      <c r="R871" s="7" t="s">
        <v>8347</v>
      </c>
      <c r="S871" s="11">
        <f t="shared" si="54"/>
        <v>41372.595567129625</v>
      </c>
      <c r="T871" s="12">
        <f t="shared" si="55"/>
        <v>41342.637233796289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-19938</v>
      </c>
      <c r="Q872" s="7" t="s">
        <v>8344</v>
      </c>
      <c r="R872" s="7" t="s">
        <v>8347</v>
      </c>
      <c r="S872" s="11">
        <f t="shared" si="54"/>
        <v>41517.813923611109</v>
      </c>
      <c r="T872" s="12">
        <f t="shared" si="55"/>
        <v>41487.813923611109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-5675</v>
      </c>
      <c r="Q873" s="7" t="s">
        <v>8344</v>
      </c>
      <c r="R873" s="7" t="s">
        <v>8347</v>
      </c>
      <c r="S873" s="11">
        <f t="shared" si="54"/>
        <v>41607.394618055558</v>
      </c>
      <c r="T873" s="12">
        <f t="shared" si="55"/>
        <v>41577.352951388886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-7935</v>
      </c>
      <c r="Q874" s="7" t="s">
        <v>8344</v>
      </c>
      <c r="R874" s="7" t="s">
        <v>8347</v>
      </c>
      <c r="S874" s="11">
        <f t="shared" si="54"/>
        <v>40612.617210648146</v>
      </c>
      <c r="T874" s="12">
        <f t="shared" si="55"/>
        <v>40567.617210648146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-3455</v>
      </c>
      <c r="Q875" s="7" t="s">
        <v>8344</v>
      </c>
      <c r="R875" s="7" t="s">
        <v>8347</v>
      </c>
      <c r="S875" s="11">
        <f t="shared" si="54"/>
        <v>41224.000462962962</v>
      </c>
      <c r="T875" s="12">
        <f t="shared" si="55"/>
        <v>41183.958796296291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-2270</v>
      </c>
      <c r="Q876" s="7" t="s">
        <v>8344</v>
      </c>
      <c r="R876" s="7" t="s">
        <v>8347</v>
      </c>
      <c r="S876" s="11">
        <f t="shared" si="54"/>
        <v>41398.375393518516</v>
      </c>
      <c r="T876" s="12">
        <f t="shared" si="55"/>
        <v>41368.375393518516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-5000</v>
      </c>
      <c r="Q877" s="7" t="s">
        <v>8344</v>
      </c>
      <c r="R877" s="7" t="s">
        <v>8347</v>
      </c>
      <c r="S877" s="11">
        <f t="shared" si="54"/>
        <v>42268.515405092585</v>
      </c>
      <c r="T877" s="12">
        <f t="shared" si="55"/>
        <v>42248.515405092585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-1866</v>
      </c>
      <c r="Q878" s="7" t="s">
        <v>8344</v>
      </c>
      <c r="R878" s="7" t="s">
        <v>8347</v>
      </c>
      <c r="S878" s="11">
        <f t="shared" si="54"/>
        <v>41309.288506944438</v>
      </c>
      <c r="T878" s="12">
        <f t="shared" si="55"/>
        <v>41276.288506944438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-649</v>
      </c>
      <c r="Q879" s="7" t="s">
        <v>8344</v>
      </c>
      <c r="R879" s="7" t="s">
        <v>8347</v>
      </c>
      <c r="S879" s="11">
        <f t="shared" si="54"/>
        <v>41627.580555555549</v>
      </c>
      <c r="T879" s="12">
        <f t="shared" si="55"/>
        <v>41597.580555555549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-4935</v>
      </c>
      <c r="Q880" s="7" t="s">
        <v>8344</v>
      </c>
      <c r="R880" s="7" t="s">
        <v>8347</v>
      </c>
      <c r="S880" s="11">
        <f t="shared" si="54"/>
        <v>40535.024583333332</v>
      </c>
      <c r="T880" s="12">
        <f t="shared" si="55"/>
        <v>40505.024583333332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-1456</v>
      </c>
      <c r="Q881" s="7" t="s">
        <v>8344</v>
      </c>
      <c r="R881" s="7" t="s">
        <v>8347</v>
      </c>
      <c r="S881" s="11">
        <f t="shared" si="54"/>
        <v>41058.621585648143</v>
      </c>
      <c r="T881" s="12">
        <f t="shared" si="55"/>
        <v>41037.621585648143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-3667</v>
      </c>
      <c r="Q882" s="7" t="s">
        <v>8344</v>
      </c>
      <c r="R882" s="7" t="s">
        <v>8348</v>
      </c>
      <c r="S882" s="11">
        <f t="shared" si="54"/>
        <v>41212.112708333334</v>
      </c>
      <c r="T882" s="12">
        <f t="shared" si="55"/>
        <v>41179.112708333334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-3720</v>
      </c>
      <c r="Q883" s="7" t="s">
        <v>8344</v>
      </c>
      <c r="R883" s="7" t="s">
        <v>8348</v>
      </c>
      <c r="S883" s="11">
        <f t="shared" si="54"/>
        <v>40922.042662037034</v>
      </c>
      <c r="T883" s="12">
        <f t="shared" si="55"/>
        <v>40877.042662037034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-1198</v>
      </c>
      <c r="Q884" s="7" t="s">
        <v>8344</v>
      </c>
      <c r="R884" s="7" t="s">
        <v>8348</v>
      </c>
      <c r="S884" s="11">
        <f t="shared" si="54"/>
        <v>40792.652199074073</v>
      </c>
      <c r="T884" s="12">
        <f t="shared" si="55"/>
        <v>40759.652199074073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-2999</v>
      </c>
      <c r="Q885" s="7" t="s">
        <v>8344</v>
      </c>
      <c r="R885" s="7" t="s">
        <v>8348</v>
      </c>
      <c r="S885" s="11">
        <f t="shared" si="54"/>
        <v>42431.727256944439</v>
      </c>
      <c r="T885" s="12">
        <f t="shared" si="55"/>
        <v>42371.727256944439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-1980</v>
      </c>
      <c r="Q886" s="7" t="s">
        <v>8344</v>
      </c>
      <c r="R886" s="7" t="s">
        <v>8348</v>
      </c>
      <c r="S886" s="11">
        <f t="shared" si="54"/>
        <v>41040.896527777775</v>
      </c>
      <c r="T886" s="12">
        <f t="shared" si="55"/>
        <v>40981.594282407408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-250</v>
      </c>
      <c r="Q887" s="7" t="s">
        <v>8344</v>
      </c>
      <c r="R887" s="7" t="s">
        <v>8348</v>
      </c>
      <c r="S887" s="11">
        <f t="shared" si="54"/>
        <v>42734.732766203706</v>
      </c>
      <c r="T887" s="12">
        <f t="shared" si="55"/>
        <v>42713.732766203706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-295</v>
      </c>
      <c r="Q888" s="7" t="s">
        <v>8344</v>
      </c>
      <c r="R888" s="7" t="s">
        <v>8348</v>
      </c>
      <c r="S888" s="11">
        <f t="shared" si="54"/>
        <v>42628.662187499998</v>
      </c>
      <c r="T888" s="12">
        <f t="shared" si="55"/>
        <v>42603.662187499998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-1000</v>
      </c>
      <c r="Q889" s="7" t="s">
        <v>8344</v>
      </c>
      <c r="R889" s="7" t="s">
        <v>8348</v>
      </c>
      <c r="S889" s="11">
        <f t="shared" si="54"/>
        <v>41056.75063657407</v>
      </c>
      <c r="T889" s="12">
        <f t="shared" si="55"/>
        <v>41026.75063657407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-928</v>
      </c>
      <c r="Q890" s="7" t="s">
        <v>8344</v>
      </c>
      <c r="R890" s="7" t="s">
        <v>8348</v>
      </c>
      <c r="S890" s="11">
        <f t="shared" si="54"/>
        <v>40787.041666666664</v>
      </c>
      <c r="T890" s="12">
        <f t="shared" si="55"/>
        <v>40751.544965277775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-22639.68</v>
      </c>
      <c r="Q891" s="7" t="s">
        <v>8344</v>
      </c>
      <c r="R891" s="7" t="s">
        <v>8348</v>
      </c>
      <c r="S891" s="11">
        <f t="shared" si="54"/>
        <v>41917.575729166667</v>
      </c>
      <c r="T891" s="12">
        <f t="shared" si="55"/>
        <v>41887.575729166667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-2875</v>
      </c>
      <c r="Q892" s="7" t="s">
        <v>8344</v>
      </c>
      <c r="R892" s="7" t="s">
        <v>8348</v>
      </c>
      <c r="S892" s="11">
        <f t="shared" si="54"/>
        <v>41599.532164351847</v>
      </c>
      <c r="T892" s="12">
        <f t="shared" si="55"/>
        <v>41569.490497685183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-7740</v>
      </c>
      <c r="Q893" s="7" t="s">
        <v>8344</v>
      </c>
      <c r="R893" s="7" t="s">
        <v>8348</v>
      </c>
      <c r="S893" s="11">
        <f t="shared" si="54"/>
        <v>41871.823263888888</v>
      </c>
      <c r="T893" s="12">
        <f t="shared" si="55"/>
        <v>41841.823263888888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-3555</v>
      </c>
      <c r="Q894" s="7" t="s">
        <v>8344</v>
      </c>
      <c r="R894" s="7" t="s">
        <v>8348</v>
      </c>
      <c r="S894" s="11">
        <f t="shared" si="54"/>
        <v>40390.958333333328</v>
      </c>
      <c r="T894" s="12">
        <f t="shared" si="55"/>
        <v>40303.991701388884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-1800</v>
      </c>
      <c r="Q895" s="7" t="s">
        <v>8344</v>
      </c>
      <c r="R895" s="7" t="s">
        <v>8348</v>
      </c>
      <c r="S895" s="11">
        <f t="shared" si="54"/>
        <v>42095.647719907407</v>
      </c>
      <c r="T895" s="12">
        <f t="shared" si="55"/>
        <v>42065.689386574071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-12166</v>
      </c>
      <c r="Q896" s="7" t="s">
        <v>8344</v>
      </c>
      <c r="R896" s="7" t="s">
        <v>8348</v>
      </c>
      <c r="S896" s="11">
        <f t="shared" si="54"/>
        <v>42526.773263888885</v>
      </c>
      <c r="T896" s="12">
        <f t="shared" si="55"/>
        <v>42496.773263888885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-7805</v>
      </c>
      <c r="Q897" s="7" t="s">
        <v>8344</v>
      </c>
      <c r="R897" s="7" t="s">
        <v>8348</v>
      </c>
      <c r="S897" s="11">
        <f t="shared" si="54"/>
        <v>40475.919317129628</v>
      </c>
      <c r="T897" s="12">
        <f t="shared" si="55"/>
        <v>40430.919317129628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-4800</v>
      </c>
      <c r="Q898" s="7" t="s">
        <v>8344</v>
      </c>
      <c r="R898" s="7" t="s">
        <v>8348</v>
      </c>
      <c r="S898" s="11">
        <f t="shared" si="54"/>
        <v>42243.958333333336</v>
      </c>
      <c r="T898" s="12">
        <f t="shared" si="55"/>
        <v>42218.66465277777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(E899/D899*100)</f>
        <v>0</v>
      </c>
      <c r="P899">
        <f t="shared" ref="P899:P962" si="57">AVERAGE(E899-D899)</f>
        <v>-3000</v>
      </c>
      <c r="Q899" s="7" t="s">
        <v>8344</v>
      </c>
      <c r="R899" s="7" t="s">
        <v>8348</v>
      </c>
      <c r="S899" s="11">
        <f t="shared" ref="S899:S962" si="58">(I899/86400)+25569+(-5/24)</f>
        <v>41241.52208333333</v>
      </c>
      <c r="T899" s="12">
        <f t="shared" ref="T899:T962" si="59">(J899/86400)+25569+(-5/24)</f>
        <v>41211.480416666665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-2430</v>
      </c>
      <c r="Q900" s="7" t="s">
        <v>8344</v>
      </c>
      <c r="R900" s="7" t="s">
        <v>8348</v>
      </c>
      <c r="S900" s="11">
        <f t="shared" si="58"/>
        <v>40923.549884259257</v>
      </c>
      <c r="T900" s="12">
        <f t="shared" si="59"/>
        <v>40878.549884259257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-470</v>
      </c>
      <c r="Q901" s="7" t="s">
        <v>8344</v>
      </c>
      <c r="R901" s="7" t="s">
        <v>8348</v>
      </c>
      <c r="S901" s="11">
        <f t="shared" si="58"/>
        <v>40690.890763888885</v>
      </c>
      <c r="T901" s="12">
        <f t="shared" si="59"/>
        <v>40645.890763888885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-4979</v>
      </c>
      <c r="Q902" s="7" t="s">
        <v>8344</v>
      </c>
      <c r="R902" s="7" t="s">
        <v>8347</v>
      </c>
      <c r="S902" s="11">
        <f t="shared" si="58"/>
        <v>42459.599560185183</v>
      </c>
      <c r="T902" s="12">
        <f t="shared" si="59"/>
        <v>42429.641226851854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-6500</v>
      </c>
      <c r="Q903" s="7" t="s">
        <v>8344</v>
      </c>
      <c r="R903" s="7" t="s">
        <v>8347</v>
      </c>
      <c r="S903" s="11">
        <f t="shared" si="58"/>
        <v>40337.59097222222</v>
      </c>
      <c r="T903" s="12">
        <f t="shared" si="59"/>
        <v>40291.603171296294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-29910</v>
      </c>
      <c r="Q904" s="7" t="s">
        <v>8344</v>
      </c>
      <c r="R904" s="7" t="s">
        <v>8347</v>
      </c>
      <c r="S904" s="11">
        <f t="shared" si="58"/>
        <v>41881.4375</v>
      </c>
      <c r="T904" s="12">
        <f t="shared" si="59"/>
        <v>41829.757199074069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-4840</v>
      </c>
      <c r="Q905" s="7" t="s">
        <v>8344</v>
      </c>
      <c r="R905" s="7" t="s">
        <v>8347</v>
      </c>
      <c r="S905" s="11">
        <f t="shared" si="58"/>
        <v>41174.892361111109</v>
      </c>
      <c r="T905" s="12">
        <f t="shared" si="59"/>
        <v>41149.587731481479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-49849</v>
      </c>
      <c r="Q906" s="7" t="s">
        <v>8344</v>
      </c>
      <c r="R906" s="7" t="s">
        <v>8347</v>
      </c>
      <c r="S906" s="11">
        <f t="shared" si="58"/>
        <v>42371.87195601852</v>
      </c>
      <c r="T906" s="12">
        <f t="shared" si="59"/>
        <v>42341.87195601852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-6304</v>
      </c>
      <c r="Q907" s="7" t="s">
        <v>8344</v>
      </c>
      <c r="R907" s="7" t="s">
        <v>8347</v>
      </c>
      <c r="S907" s="11">
        <f t="shared" si="58"/>
        <v>40567.031550925924</v>
      </c>
      <c r="T907" s="12">
        <f t="shared" si="59"/>
        <v>40507.031550925924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-15000</v>
      </c>
      <c r="Q908" s="7" t="s">
        <v>8344</v>
      </c>
      <c r="R908" s="7" t="s">
        <v>8347</v>
      </c>
      <c r="S908" s="11">
        <f t="shared" si="58"/>
        <v>41710.939699074072</v>
      </c>
      <c r="T908" s="12">
        <f t="shared" si="59"/>
        <v>41680.981365740736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-2900</v>
      </c>
      <c r="Q909" s="7" t="s">
        <v>8344</v>
      </c>
      <c r="R909" s="7" t="s">
        <v>8347</v>
      </c>
      <c r="S909" s="11">
        <f t="shared" si="58"/>
        <v>40796.9840625</v>
      </c>
      <c r="T909" s="12">
        <f t="shared" si="59"/>
        <v>40766.9840625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-2500</v>
      </c>
      <c r="Q910" s="7" t="s">
        <v>8344</v>
      </c>
      <c r="R910" s="7" t="s">
        <v>8347</v>
      </c>
      <c r="S910" s="11">
        <f t="shared" si="58"/>
        <v>40385.999305555553</v>
      </c>
      <c r="T910" s="12">
        <f t="shared" si="59"/>
        <v>40340.593229166661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-15480</v>
      </c>
      <c r="Q911" s="7" t="s">
        <v>8344</v>
      </c>
      <c r="R911" s="7" t="s">
        <v>8347</v>
      </c>
      <c r="S911" s="11">
        <f t="shared" si="58"/>
        <v>41112.958333333328</v>
      </c>
      <c r="T911" s="12">
        <f t="shared" si="59"/>
        <v>41081.481944444444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-427</v>
      </c>
      <c r="Q912" s="7" t="s">
        <v>8344</v>
      </c>
      <c r="R912" s="7" t="s">
        <v>8347</v>
      </c>
      <c r="S912" s="11">
        <f t="shared" si="58"/>
        <v>42797.337025462963</v>
      </c>
      <c r="T912" s="12">
        <f t="shared" si="59"/>
        <v>42737.337025462963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-100000</v>
      </c>
      <c r="Q913" s="7" t="s">
        <v>8344</v>
      </c>
      <c r="R913" s="7" t="s">
        <v>8347</v>
      </c>
      <c r="S913" s="11">
        <f t="shared" si="58"/>
        <v>41662.796817129631</v>
      </c>
      <c r="T913" s="12">
        <f t="shared" si="59"/>
        <v>41641.796817129631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-3470</v>
      </c>
      <c r="Q914" s="7" t="s">
        <v>8344</v>
      </c>
      <c r="R914" s="7" t="s">
        <v>8347</v>
      </c>
      <c r="S914" s="11">
        <f t="shared" si="58"/>
        <v>41253.942673611113</v>
      </c>
      <c r="T914" s="12">
        <f t="shared" si="59"/>
        <v>41193.901006944441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-28018</v>
      </c>
      <c r="Q915" s="7" t="s">
        <v>8344</v>
      </c>
      <c r="R915" s="7" t="s">
        <v>8347</v>
      </c>
      <c r="S915" s="11">
        <f t="shared" si="58"/>
        <v>41033.930775462963</v>
      </c>
      <c r="T915" s="12">
        <f t="shared" si="59"/>
        <v>41003.930775462963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-1500</v>
      </c>
      <c r="Q916" s="7" t="s">
        <v>8344</v>
      </c>
      <c r="R916" s="7" t="s">
        <v>8347</v>
      </c>
      <c r="S916" s="11">
        <f t="shared" si="58"/>
        <v>41146.554942129624</v>
      </c>
      <c r="T916" s="12">
        <f t="shared" si="59"/>
        <v>41116.554942129624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-6125</v>
      </c>
      <c r="Q917" s="7" t="s">
        <v>8344</v>
      </c>
      <c r="R917" s="7" t="s">
        <v>8347</v>
      </c>
      <c r="S917" s="11">
        <f t="shared" si="58"/>
        <v>40968.999305555553</v>
      </c>
      <c r="T917" s="12">
        <f t="shared" si="59"/>
        <v>40937.471226851849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-3300</v>
      </c>
      <c r="Q918" s="7" t="s">
        <v>8344</v>
      </c>
      <c r="R918" s="7" t="s">
        <v>8347</v>
      </c>
      <c r="S918" s="11">
        <f t="shared" si="58"/>
        <v>40473</v>
      </c>
      <c r="T918" s="12">
        <f t="shared" si="59"/>
        <v>40434.645069444443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-4970</v>
      </c>
      <c r="Q919" s="7" t="s">
        <v>8344</v>
      </c>
      <c r="R919" s="7" t="s">
        <v>8347</v>
      </c>
      <c r="S919" s="11">
        <f t="shared" si="58"/>
        <v>41833.895833333328</v>
      </c>
      <c r="T919" s="12">
        <f t="shared" si="59"/>
        <v>41802.735300925924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-3704</v>
      </c>
      <c r="Q920" s="7" t="s">
        <v>8344</v>
      </c>
      <c r="R920" s="7" t="s">
        <v>8347</v>
      </c>
      <c r="S920" s="11">
        <f t="shared" si="58"/>
        <v>41974.749548611107</v>
      </c>
      <c r="T920" s="12">
        <f t="shared" si="59"/>
        <v>41944.707881944443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-19900</v>
      </c>
      <c r="Q921" s="7" t="s">
        <v>8344</v>
      </c>
      <c r="R921" s="7" t="s">
        <v>8347</v>
      </c>
      <c r="S921" s="11">
        <f t="shared" si="58"/>
        <v>41262.433391203704</v>
      </c>
      <c r="T921" s="12">
        <f t="shared" si="59"/>
        <v>41227.433391203704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-5500</v>
      </c>
      <c r="Q922" s="7" t="s">
        <v>8344</v>
      </c>
      <c r="R922" s="7" t="s">
        <v>8347</v>
      </c>
      <c r="S922" s="11">
        <f t="shared" si="58"/>
        <v>41592.504884259259</v>
      </c>
      <c r="T922" s="12">
        <f t="shared" si="59"/>
        <v>41562.463217592587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-10365</v>
      </c>
      <c r="Q923" s="7" t="s">
        <v>8344</v>
      </c>
      <c r="R923" s="7" t="s">
        <v>8347</v>
      </c>
      <c r="S923" s="11">
        <f t="shared" si="58"/>
        <v>40889.004351851851</v>
      </c>
      <c r="T923" s="12">
        <f t="shared" si="59"/>
        <v>40846.962685185186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-21320</v>
      </c>
      <c r="Q924" s="7" t="s">
        <v>8344</v>
      </c>
      <c r="R924" s="7" t="s">
        <v>8347</v>
      </c>
      <c r="S924" s="11">
        <f t="shared" si="58"/>
        <v>41913.32167824074</v>
      </c>
      <c r="T924" s="12">
        <f t="shared" si="59"/>
        <v>41878.32167824074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-14670</v>
      </c>
      <c r="Q925" s="7" t="s">
        <v>8344</v>
      </c>
      <c r="R925" s="7" t="s">
        <v>8347</v>
      </c>
      <c r="S925" s="11">
        <f t="shared" si="58"/>
        <v>41964.793090277781</v>
      </c>
      <c r="T925" s="12">
        <f t="shared" si="59"/>
        <v>41934.751423611109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-2673</v>
      </c>
      <c r="Q926" s="7" t="s">
        <v>8344</v>
      </c>
      <c r="R926" s="7" t="s">
        <v>8347</v>
      </c>
      <c r="S926" s="11">
        <f t="shared" si="58"/>
        <v>41318.734594907401</v>
      </c>
      <c r="T926" s="12">
        <f t="shared" si="59"/>
        <v>41288.734594907401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-5840</v>
      </c>
      <c r="Q927" s="7" t="s">
        <v>8344</v>
      </c>
      <c r="R927" s="7" t="s">
        <v>8347</v>
      </c>
      <c r="S927" s="11">
        <f t="shared" si="58"/>
        <v>41605.71424768518</v>
      </c>
      <c r="T927" s="12">
        <f t="shared" si="59"/>
        <v>41575.672581018516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-7000</v>
      </c>
      <c r="Q928" s="7" t="s">
        <v>8344</v>
      </c>
      <c r="R928" s="7" t="s">
        <v>8347</v>
      </c>
      <c r="S928" s="11">
        <f t="shared" si="58"/>
        <v>40367.736111111109</v>
      </c>
      <c r="T928" s="12">
        <f t="shared" si="59"/>
        <v>40337.811689814815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-20000</v>
      </c>
      <c r="Q929" s="7" t="s">
        <v>8344</v>
      </c>
      <c r="R929" s="7" t="s">
        <v>8347</v>
      </c>
      <c r="S929" s="11">
        <f t="shared" si="58"/>
        <v>41043.614525462959</v>
      </c>
      <c r="T929" s="12">
        <f t="shared" si="59"/>
        <v>41013.614525462959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-12925</v>
      </c>
      <c r="Q930" s="7" t="s">
        <v>8344</v>
      </c>
      <c r="R930" s="7" t="s">
        <v>8347</v>
      </c>
      <c r="S930" s="11">
        <f t="shared" si="58"/>
        <v>41230.791666666664</v>
      </c>
      <c r="T930" s="12">
        <f t="shared" si="59"/>
        <v>41180.654085648144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-500</v>
      </c>
      <c r="Q931" s="7" t="s">
        <v>8344</v>
      </c>
      <c r="R931" s="7" t="s">
        <v>8347</v>
      </c>
      <c r="S931" s="11">
        <f t="shared" si="58"/>
        <v>41007.988067129627</v>
      </c>
      <c r="T931" s="12">
        <f t="shared" si="59"/>
        <v>40978.029733796291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-555</v>
      </c>
      <c r="Q932" s="7" t="s">
        <v>8344</v>
      </c>
      <c r="R932" s="7" t="s">
        <v>8347</v>
      </c>
      <c r="S932" s="11">
        <f t="shared" si="58"/>
        <v>40354.688888888886</v>
      </c>
      <c r="T932" s="12">
        <f t="shared" si="59"/>
        <v>40312.707245370366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-1869</v>
      </c>
      <c r="Q933" s="7" t="s">
        <v>8344</v>
      </c>
      <c r="R933" s="7" t="s">
        <v>8347</v>
      </c>
      <c r="S933" s="11">
        <f t="shared" si="58"/>
        <v>41714.708333333328</v>
      </c>
      <c r="T933" s="12">
        <f t="shared" si="59"/>
        <v>41680.151643518519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-8119</v>
      </c>
      <c r="Q934" s="7" t="s">
        <v>8344</v>
      </c>
      <c r="R934" s="7" t="s">
        <v>8347</v>
      </c>
      <c r="S934" s="11">
        <f t="shared" si="58"/>
        <v>41355.719270833331</v>
      </c>
      <c r="T934" s="12">
        <f t="shared" si="59"/>
        <v>41310.760937499996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-1880</v>
      </c>
      <c r="Q935" s="7" t="s">
        <v>8344</v>
      </c>
      <c r="R935" s="7" t="s">
        <v>8347</v>
      </c>
      <c r="S935" s="11">
        <f t="shared" si="58"/>
        <v>41770.960752314808</v>
      </c>
      <c r="T935" s="12">
        <f t="shared" si="59"/>
        <v>41710.960752314808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-3480</v>
      </c>
      <c r="Q936" s="7" t="s">
        <v>8344</v>
      </c>
      <c r="R936" s="7" t="s">
        <v>8347</v>
      </c>
      <c r="S936" s="11">
        <f t="shared" si="58"/>
        <v>41763.041666666664</v>
      </c>
      <c r="T936" s="12">
        <f t="shared" si="59"/>
        <v>41733.528749999998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-3450</v>
      </c>
      <c r="Q937" s="7" t="s">
        <v>8344</v>
      </c>
      <c r="R937" s="7" t="s">
        <v>8347</v>
      </c>
      <c r="S937" s="11">
        <f t="shared" si="58"/>
        <v>42398.125335648147</v>
      </c>
      <c r="T937" s="12">
        <f t="shared" si="59"/>
        <v>42368.125335648147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-1400</v>
      </c>
      <c r="Q938" s="7" t="s">
        <v>8344</v>
      </c>
      <c r="R938" s="7" t="s">
        <v>8347</v>
      </c>
      <c r="S938" s="11">
        <f t="shared" si="58"/>
        <v>40926.625</v>
      </c>
      <c r="T938" s="12">
        <f t="shared" si="59"/>
        <v>40882.815844907404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-3460</v>
      </c>
      <c r="Q939" s="7" t="s">
        <v>8344</v>
      </c>
      <c r="R939" s="7" t="s">
        <v>8347</v>
      </c>
      <c r="S939" s="11">
        <f t="shared" si="58"/>
        <v>41581.631446759253</v>
      </c>
      <c r="T939" s="12">
        <f t="shared" si="59"/>
        <v>41551.589780092589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-6975</v>
      </c>
      <c r="Q940" s="7" t="s">
        <v>8344</v>
      </c>
      <c r="R940" s="7" t="s">
        <v>8347</v>
      </c>
      <c r="S940" s="11">
        <f t="shared" si="58"/>
        <v>41154.27138888889</v>
      </c>
      <c r="T940" s="12">
        <f t="shared" si="59"/>
        <v>41124.27138888889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-2710</v>
      </c>
      <c r="Q941" s="7" t="s">
        <v>8344</v>
      </c>
      <c r="R941" s="7" t="s">
        <v>8347</v>
      </c>
      <c r="S941" s="11">
        <f t="shared" si="58"/>
        <v>41455.623611111107</v>
      </c>
      <c r="T941" s="12">
        <f t="shared" si="59"/>
        <v>41416.554837962962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-7456</v>
      </c>
      <c r="Q942" s="7" t="s">
        <v>8338</v>
      </c>
      <c r="R942" s="7" t="s">
        <v>8340</v>
      </c>
      <c r="S942" s="11">
        <f t="shared" si="58"/>
        <v>42226.800069444442</v>
      </c>
      <c r="T942" s="12">
        <f t="shared" si="59"/>
        <v>42181.800069444442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-48839</v>
      </c>
      <c r="Q943" s="7" t="s">
        <v>8338</v>
      </c>
      <c r="R943" s="7" t="s">
        <v>8340</v>
      </c>
      <c r="S943" s="11">
        <f t="shared" si="58"/>
        <v>42775.888252314813</v>
      </c>
      <c r="T943" s="12">
        <f t="shared" si="59"/>
        <v>42745.888252314813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-6832</v>
      </c>
      <c r="Q944" s="7" t="s">
        <v>8338</v>
      </c>
      <c r="R944" s="7" t="s">
        <v>8340</v>
      </c>
      <c r="S944" s="11">
        <f t="shared" si="58"/>
        <v>42418.634953703702</v>
      </c>
      <c r="T944" s="12">
        <f t="shared" si="59"/>
        <v>42382.634953703702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-2711</v>
      </c>
      <c r="Q945" s="7" t="s">
        <v>8338</v>
      </c>
      <c r="R945" s="7" t="s">
        <v>8340</v>
      </c>
      <c r="S945" s="11">
        <f t="shared" si="58"/>
        <v>42703.501215277771</v>
      </c>
      <c r="T945" s="12">
        <f t="shared" si="59"/>
        <v>42673.459548611114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-43337</v>
      </c>
      <c r="Q946" s="7" t="s">
        <v>8338</v>
      </c>
      <c r="R946" s="7" t="s">
        <v>8340</v>
      </c>
      <c r="S946" s="11">
        <f t="shared" si="58"/>
        <v>42478.374999999993</v>
      </c>
      <c r="T946" s="12">
        <f t="shared" si="59"/>
        <v>42444.375578703701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-97516</v>
      </c>
      <c r="Q947" s="7" t="s">
        <v>8338</v>
      </c>
      <c r="R947" s="7" t="s">
        <v>8340</v>
      </c>
      <c r="S947" s="11">
        <f t="shared" si="58"/>
        <v>42784.790972222218</v>
      </c>
      <c r="T947" s="12">
        <f t="shared" si="59"/>
        <v>42732.66465277777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-14714</v>
      </c>
      <c r="Q948" s="7" t="s">
        <v>8338</v>
      </c>
      <c r="R948" s="7" t="s">
        <v>8340</v>
      </c>
      <c r="S948" s="11">
        <f t="shared" si="58"/>
        <v>42622.542222222219</v>
      </c>
      <c r="T948" s="12">
        <f t="shared" si="59"/>
        <v>42592.542222222219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-850</v>
      </c>
      <c r="Q949" s="7" t="s">
        <v>8338</v>
      </c>
      <c r="R949" s="7" t="s">
        <v>8340</v>
      </c>
      <c r="S949" s="11">
        <f t="shared" si="58"/>
        <v>42551.57298611111</v>
      </c>
      <c r="T949" s="12">
        <f t="shared" si="59"/>
        <v>42491.57298611111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-3520</v>
      </c>
      <c r="Q950" s="7" t="s">
        <v>8338</v>
      </c>
      <c r="R950" s="7" t="s">
        <v>8340</v>
      </c>
      <c r="S950" s="11">
        <f t="shared" si="58"/>
        <v>42441.619953703703</v>
      </c>
      <c r="T950" s="12">
        <f t="shared" si="59"/>
        <v>42411.619953703703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-19727</v>
      </c>
      <c r="Q951" s="7" t="s">
        <v>8338</v>
      </c>
      <c r="R951" s="7" t="s">
        <v>8340</v>
      </c>
      <c r="S951" s="11">
        <f t="shared" si="58"/>
        <v>42420.835370370369</v>
      </c>
      <c r="T951" s="12">
        <f t="shared" si="59"/>
        <v>42360.835370370369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-3598</v>
      </c>
      <c r="Q952" s="7" t="s">
        <v>8338</v>
      </c>
      <c r="R952" s="7" t="s">
        <v>8340</v>
      </c>
      <c r="S952" s="11">
        <f t="shared" si="58"/>
        <v>42386.54237268518</v>
      </c>
      <c r="T952" s="12">
        <f t="shared" si="59"/>
        <v>42356.54237268518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-30805</v>
      </c>
      <c r="Q953" s="7" t="s">
        <v>8338</v>
      </c>
      <c r="R953" s="7" t="s">
        <v>8340</v>
      </c>
      <c r="S953" s="11">
        <f t="shared" si="58"/>
        <v>42525.445277777777</v>
      </c>
      <c r="T953" s="12">
        <f t="shared" si="59"/>
        <v>42480.445277777777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-29428</v>
      </c>
      <c r="Q954" s="7" t="s">
        <v>8338</v>
      </c>
      <c r="R954" s="7" t="s">
        <v>8340</v>
      </c>
      <c r="S954" s="11">
        <f t="shared" si="58"/>
        <v>42692.44689814814</v>
      </c>
      <c r="T954" s="12">
        <f t="shared" si="59"/>
        <v>42662.405231481483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-14874</v>
      </c>
      <c r="Q955" s="7" t="s">
        <v>8338</v>
      </c>
      <c r="R955" s="7" t="s">
        <v>8340</v>
      </c>
      <c r="S955" s="11">
        <f t="shared" si="58"/>
        <v>42028.956006944441</v>
      </c>
      <c r="T955" s="12">
        <f t="shared" si="59"/>
        <v>41998.956006944441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-8489</v>
      </c>
      <c r="Q956" s="7" t="s">
        <v>8338</v>
      </c>
      <c r="R956" s="7" t="s">
        <v>8340</v>
      </c>
      <c r="S956" s="11">
        <f t="shared" si="58"/>
        <v>42236.625451388885</v>
      </c>
      <c r="T956" s="12">
        <f t="shared" si="59"/>
        <v>42194.625451388885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-283016</v>
      </c>
      <c r="Q957" s="7" t="s">
        <v>8338</v>
      </c>
      <c r="R957" s="7" t="s">
        <v>8340</v>
      </c>
      <c r="S957" s="11">
        <f t="shared" si="58"/>
        <v>42626.086805555555</v>
      </c>
      <c r="T957" s="12">
        <f t="shared" si="59"/>
        <v>42586.086805555555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-49139</v>
      </c>
      <c r="Q958" s="7" t="s">
        <v>8338</v>
      </c>
      <c r="R958" s="7" t="s">
        <v>8340</v>
      </c>
      <c r="S958" s="11">
        <f t="shared" si="58"/>
        <v>42120.663877314808</v>
      </c>
      <c r="T958" s="12">
        <f t="shared" si="59"/>
        <v>42060.705543981479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-11767</v>
      </c>
      <c r="Q959" s="7" t="s">
        <v>8338</v>
      </c>
      <c r="R959" s="7" t="s">
        <v>8340</v>
      </c>
      <c r="S959" s="11">
        <f t="shared" si="58"/>
        <v>42691.385798611103</v>
      </c>
      <c r="T959" s="12">
        <f t="shared" si="59"/>
        <v>42660.344131944446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-6896</v>
      </c>
      <c r="Q960" s="7" t="s">
        <v>8338</v>
      </c>
      <c r="R960" s="7" t="s">
        <v>8340</v>
      </c>
      <c r="S960" s="11">
        <f t="shared" si="58"/>
        <v>42103.999305555553</v>
      </c>
      <c r="T960" s="12">
        <f t="shared" si="59"/>
        <v>42082.594479166662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-30570</v>
      </c>
      <c r="Q961" s="7" t="s">
        <v>8338</v>
      </c>
      <c r="R961" s="7" t="s">
        <v>8340</v>
      </c>
      <c r="S961" s="11">
        <f t="shared" si="58"/>
        <v>42022.96603009259</v>
      </c>
      <c r="T961" s="12">
        <f t="shared" si="59"/>
        <v>41992.96603009259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-29995</v>
      </c>
      <c r="Q962" s="7" t="s">
        <v>8338</v>
      </c>
      <c r="R962" s="7" t="s">
        <v>8340</v>
      </c>
      <c r="S962" s="11">
        <f t="shared" si="58"/>
        <v>42808.376793981479</v>
      </c>
      <c r="T962" s="12">
        <f t="shared" si="59"/>
        <v>42766.41846064815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(E963/D963*100)</f>
        <v>42.188421052631583</v>
      </c>
      <c r="P963">
        <f t="shared" ref="P963:P1026" si="61">AVERAGE(E963-D963)</f>
        <v>-54921</v>
      </c>
      <c r="Q963" s="7" t="s">
        <v>8338</v>
      </c>
      <c r="R963" s="7" t="s">
        <v>8340</v>
      </c>
      <c r="S963" s="11">
        <f t="shared" ref="S963:S1026" si="62">(I963/86400)+25569+(-5/24)</f>
        <v>42786.583333333336</v>
      </c>
      <c r="T963" s="12">
        <f t="shared" ref="T963:T1026" si="63">(J963/86400)+25569+(-5/24)</f>
        <v>42740.485358796293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-1788</v>
      </c>
      <c r="Q964" s="7" t="s">
        <v>8338</v>
      </c>
      <c r="R964" s="7" t="s">
        <v>8340</v>
      </c>
      <c r="S964" s="11">
        <f t="shared" si="62"/>
        <v>42411.504085648143</v>
      </c>
      <c r="T964" s="12">
        <f t="shared" si="63"/>
        <v>42373.504085648143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-34623</v>
      </c>
      <c r="Q965" s="7" t="s">
        <v>8338</v>
      </c>
      <c r="R965" s="7" t="s">
        <v>8340</v>
      </c>
      <c r="S965" s="11">
        <f t="shared" si="62"/>
        <v>42660.427303240744</v>
      </c>
      <c r="T965" s="12">
        <f t="shared" si="63"/>
        <v>42625.427303240744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-109121</v>
      </c>
      <c r="Q966" s="7" t="s">
        <v>8338</v>
      </c>
      <c r="R966" s="7" t="s">
        <v>8340</v>
      </c>
      <c r="S966" s="11">
        <f t="shared" si="62"/>
        <v>42248.420358796291</v>
      </c>
      <c r="T966" s="12">
        <f t="shared" si="63"/>
        <v>42208.420358796291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-24702</v>
      </c>
      <c r="Q967" s="7" t="s">
        <v>8338</v>
      </c>
      <c r="R967" s="7" t="s">
        <v>8340</v>
      </c>
      <c r="S967" s="11">
        <f t="shared" si="62"/>
        <v>42668.957638888889</v>
      </c>
      <c r="T967" s="12">
        <f t="shared" si="63"/>
        <v>42636.808402777773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-10224</v>
      </c>
      <c r="Q968" s="7" t="s">
        <v>8338</v>
      </c>
      <c r="R968" s="7" t="s">
        <v>8340</v>
      </c>
      <c r="S968" s="11">
        <f t="shared" si="62"/>
        <v>42649.427453703705</v>
      </c>
      <c r="T968" s="12">
        <f t="shared" si="63"/>
        <v>42619.427453703705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-16438</v>
      </c>
      <c r="Q969" s="7" t="s">
        <v>8338</v>
      </c>
      <c r="R969" s="7" t="s">
        <v>8340</v>
      </c>
      <c r="S969" s="11">
        <f t="shared" si="62"/>
        <v>42482.004328703704</v>
      </c>
      <c r="T969" s="12">
        <f t="shared" si="63"/>
        <v>42422.045995370368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-7894</v>
      </c>
      <c r="Q970" s="7" t="s">
        <v>8338</v>
      </c>
      <c r="R970" s="7" t="s">
        <v>8340</v>
      </c>
      <c r="S970" s="11">
        <f t="shared" si="62"/>
        <v>41866.639282407406</v>
      </c>
      <c r="T970" s="12">
        <f t="shared" si="63"/>
        <v>41836.639282407406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-16000</v>
      </c>
      <c r="Q971" s="7" t="s">
        <v>8338</v>
      </c>
      <c r="R971" s="7" t="s">
        <v>8340</v>
      </c>
      <c r="S971" s="11">
        <f t="shared" si="62"/>
        <v>42775.094988425924</v>
      </c>
      <c r="T971" s="12">
        <f t="shared" si="63"/>
        <v>42742.094988425924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-2704</v>
      </c>
      <c r="Q972" s="7" t="s">
        <v>8338</v>
      </c>
      <c r="R972" s="7" t="s">
        <v>8340</v>
      </c>
      <c r="S972" s="11">
        <f t="shared" si="62"/>
        <v>42757.999305555553</v>
      </c>
      <c r="T972" s="12">
        <f t="shared" si="63"/>
        <v>42721.012187499997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-99774</v>
      </c>
      <c r="Q973" s="7" t="s">
        <v>8338</v>
      </c>
      <c r="R973" s="7" t="s">
        <v>8340</v>
      </c>
      <c r="S973" s="11">
        <f t="shared" si="62"/>
        <v>42156.500694444439</v>
      </c>
      <c r="T973" s="12">
        <f t="shared" si="63"/>
        <v>42111.500694444439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-13075</v>
      </c>
      <c r="Q974" s="7" t="s">
        <v>8338</v>
      </c>
      <c r="R974" s="7" t="s">
        <v>8340</v>
      </c>
      <c r="S974" s="11">
        <f t="shared" si="62"/>
        <v>41886.082638888889</v>
      </c>
      <c r="T974" s="12">
        <f t="shared" si="63"/>
        <v>41856.657384259255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-19589</v>
      </c>
      <c r="Q975" s="7" t="s">
        <v>8338</v>
      </c>
      <c r="R975" s="7" t="s">
        <v>8340</v>
      </c>
      <c r="S975" s="11">
        <f t="shared" si="62"/>
        <v>42316.848298611112</v>
      </c>
      <c r="T975" s="12">
        <f t="shared" si="63"/>
        <v>42256.806631944441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-49720</v>
      </c>
      <c r="Q976" s="7" t="s">
        <v>8338</v>
      </c>
      <c r="R976" s="7" t="s">
        <v>8340</v>
      </c>
      <c r="S976" s="11">
        <f t="shared" si="62"/>
        <v>42454.499490740738</v>
      </c>
      <c r="T976" s="12">
        <f t="shared" si="63"/>
        <v>42424.541157407402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-97393</v>
      </c>
      <c r="Q977" s="7" t="s">
        <v>8338</v>
      </c>
      <c r="R977" s="7" t="s">
        <v>8340</v>
      </c>
      <c r="S977" s="11">
        <f t="shared" si="62"/>
        <v>42549.488252314812</v>
      </c>
      <c r="T977" s="12">
        <f t="shared" si="63"/>
        <v>42489.488252314812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-147111</v>
      </c>
      <c r="Q978" s="7" t="s">
        <v>8338</v>
      </c>
      <c r="R978" s="7" t="s">
        <v>8340</v>
      </c>
      <c r="S978" s="11">
        <f t="shared" si="62"/>
        <v>42229.850659722222</v>
      </c>
      <c r="T978" s="12">
        <f t="shared" si="63"/>
        <v>42184.850659722222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-1791</v>
      </c>
      <c r="Q979" s="7" t="s">
        <v>8338</v>
      </c>
      <c r="R979" s="7" t="s">
        <v>8340</v>
      </c>
      <c r="S979" s="11">
        <f t="shared" si="62"/>
        <v>42421.733761574076</v>
      </c>
      <c r="T979" s="12">
        <f t="shared" si="63"/>
        <v>42391.733761574076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-75616</v>
      </c>
      <c r="Q980" s="7" t="s">
        <v>8338</v>
      </c>
      <c r="R980" s="7" t="s">
        <v>8340</v>
      </c>
      <c r="S980" s="11">
        <f t="shared" si="62"/>
        <v>42425.100706018515</v>
      </c>
      <c r="T980" s="12">
        <f t="shared" si="63"/>
        <v>42395.100706018515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-6013.84</v>
      </c>
      <c r="Q981" s="7" t="s">
        <v>8338</v>
      </c>
      <c r="R981" s="7" t="s">
        <v>8340</v>
      </c>
      <c r="S981" s="11">
        <f t="shared" si="62"/>
        <v>42541.582638888889</v>
      </c>
      <c r="T981" s="12">
        <f t="shared" si="63"/>
        <v>42506.208657407406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-8514</v>
      </c>
      <c r="Q982" s="7" t="s">
        <v>8338</v>
      </c>
      <c r="R982" s="7" t="s">
        <v>8340</v>
      </c>
      <c r="S982" s="11">
        <f t="shared" si="62"/>
        <v>41973.737523148149</v>
      </c>
      <c r="T982" s="12">
        <f t="shared" si="63"/>
        <v>41928.695856481478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-88877</v>
      </c>
      <c r="Q983" s="7" t="s">
        <v>8338</v>
      </c>
      <c r="R983" s="7" t="s">
        <v>8340</v>
      </c>
      <c r="S983" s="11">
        <f t="shared" si="62"/>
        <v>41860.738680555551</v>
      </c>
      <c r="T983" s="12">
        <f t="shared" si="63"/>
        <v>41830.738680555551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-17497</v>
      </c>
      <c r="Q984" s="7" t="s">
        <v>8338</v>
      </c>
      <c r="R984" s="7" t="s">
        <v>8340</v>
      </c>
      <c r="S984" s="11">
        <f t="shared" si="62"/>
        <v>42645.544976851852</v>
      </c>
      <c r="T984" s="12">
        <f t="shared" si="63"/>
        <v>42615.544976851852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-73468</v>
      </c>
      <c r="Q985" s="7" t="s">
        <v>8338</v>
      </c>
      <c r="R985" s="7" t="s">
        <v>8340</v>
      </c>
      <c r="S985" s="11">
        <f t="shared" si="62"/>
        <v>42605.662499999999</v>
      </c>
      <c r="T985" s="12">
        <f t="shared" si="63"/>
        <v>42574.459317129622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-9894</v>
      </c>
      <c r="Q986" s="7" t="s">
        <v>8338</v>
      </c>
      <c r="R986" s="7" t="s">
        <v>8340</v>
      </c>
      <c r="S986" s="11">
        <f t="shared" si="62"/>
        <v>42090.86583333333</v>
      </c>
      <c r="T986" s="12">
        <f t="shared" si="63"/>
        <v>42060.907499999994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-28112</v>
      </c>
      <c r="Q987" s="7" t="s">
        <v>8338</v>
      </c>
      <c r="R987" s="7" t="s">
        <v>8340</v>
      </c>
      <c r="S987" s="11">
        <f t="shared" si="62"/>
        <v>42369.749999999993</v>
      </c>
      <c r="T987" s="12">
        <f t="shared" si="63"/>
        <v>42339.759375000001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-17450</v>
      </c>
      <c r="Q988" s="7" t="s">
        <v>8338</v>
      </c>
      <c r="R988" s="7" t="s">
        <v>8340</v>
      </c>
      <c r="S988" s="11">
        <f t="shared" si="62"/>
        <v>42378.791666666664</v>
      </c>
      <c r="T988" s="12">
        <f t="shared" si="63"/>
        <v>42324.559027777774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-43390</v>
      </c>
      <c r="Q989" s="7" t="s">
        <v>8338</v>
      </c>
      <c r="R989" s="7" t="s">
        <v>8340</v>
      </c>
      <c r="S989" s="11">
        <f t="shared" si="62"/>
        <v>41813.086226851847</v>
      </c>
      <c r="T989" s="12">
        <f t="shared" si="63"/>
        <v>41773.086226851847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-5000</v>
      </c>
      <c r="Q990" s="7" t="s">
        <v>8338</v>
      </c>
      <c r="R990" s="7" t="s">
        <v>8340</v>
      </c>
      <c r="S990" s="11">
        <f t="shared" si="62"/>
        <v>42644.148437499993</v>
      </c>
      <c r="T990" s="12">
        <f t="shared" si="63"/>
        <v>42614.148437499993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-8323</v>
      </c>
      <c r="Q991" s="7" t="s">
        <v>8338</v>
      </c>
      <c r="R991" s="7" t="s">
        <v>8340</v>
      </c>
      <c r="S991" s="11">
        <f t="shared" si="62"/>
        <v>42641.725636574069</v>
      </c>
      <c r="T991" s="12">
        <f t="shared" si="63"/>
        <v>42611.725636574069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-24974</v>
      </c>
      <c r="Q992" s="7" t="s">
        <v>8338</v>
      </c>
      <c r="R992" s="7" t="s">
        <v>8340</v>
      </c>
      <c r="S992" s="11">
        <f t="shared" si="62"/>
        <v>41885.575972222221</v>
      </c>
      <c r="T992" s="12">
        <f t="shared" si="63"/>
        <v>41855.575972222221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-4788</v>
      </c>
      <c r="Q993" s="7" t="s">
        <v>8338</v>
      </c>
      <c r="R993" s="7" t="s">
        <v>8340</v>
      </c>
      <c r="S993" s="11">
        <f t="shared" si="62"/>
        <v>42563.57708333333</v>
      </c>
      <c r="T993" s="12">
        <f t="shared" si="63"/>
        <v>42538.548472222225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-99533</v>
      </c>
      <c r="Q994" s="7" t="s">
        <v>8338</v>
      </c>
      <c r="R994" s="7" t="s">
        <v>8340</v>
      </c>
      <c r="S994" s="11">
        <f t="shared" si="62"/>
        <v>42497.674988425926</v>
      </c>
      <c r="T994" s="12">
        <f t="shared" si="63"/>
        <v>42437.71665509259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-52439</v>
      </c>
      <c r="Q995" s="7" t="s">
        <v>8338</v>
      </c>
      <c r="R995" s="7" t="s">
        <v>8340</v>
      </c>
      <c r="S995" s="11">
        <f t="shared" si="62"/>
        <v>42685.999999999993</v>
      </c>
      <c r="T995" s="12">
        <f t="shared" si="63"/>
        <v>42652.756574074076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-195331</v>
      </c>
      <c r="Q996" s="7" t="s">
        <v>8338</v>
      </c>
      <c r="R996" s="7" t="s">
        <v>8340</v>
      </c>
      <c r="S996" s="11">
        <f t="shared" si="62"/>
        <v>41973.749305555553</v>
      </c>
      <c r="T996" s="12">
        <f t="shared" si="63"/>
        <v>41921.054745370369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-9274</v>
      </c>
      <c r="Q997" s="7" t="s">
        <v>8338</v>
      </c>
      <c r="R997" s="7" t="s">
        <v>8340</v>
      </c>
      <c r="S997" s="11">
        <f t="shared" si="62"/>
        <v>41972.458333333336</v>
      </c>
      <c r="T997" s="12">
        <f t="shared" si="63"/>
        <v>41947.732407407406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-3935</v>
      </c>
      <c r="Q998" s="7" t="s">
        <v>8338</v>
      </c>
      <c r="R998" s="7" t="s">
        <v>8340</v>
      </c>
      <c r="S998" s="11">
        <f t="shared" si="62"/>
        <v>41847.435416666667</v>
      </c>
      <c r="T998" s="12">
        <f t="shared" si="63"/>
        <v>41817.658101851848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-4935</v>
      </c>
      <c r="Q999" s="7" t="s">
        <v>8338</v>
      </c>
      <c r="R999" s="7" t="s">
        <v>8340</v>
      </c>
      <c r="S999" s="11">
        <f t="shared" si="62"/>
        <v>41970.936307870368</v>
      </c>
      <c r="T999" s="12">
        <f t="shared" si="63"/>
        <v>41940.894641203704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-24865</v>
      </c>
      <c r="Q1000" s="7" t="s">
        <v>8338</v>
      </c>
      <c r="R1000" s="7" t="s">
        <v>8340</v>
      </c>
      <c r="S1000" s="11">
        <f t="shared" si="62"/>
        <v>42327.002326388887</v>
      </c>
      <c r="T1000" s="12">
        <f t="shared" si="63"/>
        <v>42281.960659722223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-138317</v>
      </c>
      <c r="Q1001" s="7" t="s">
        <v>8338</v>
      </c>
      <c r="R1001" s="7" t="s">
        <v>8340</v>
      </c>
      <c r="S1001" s="11">
        <f t="shared" si="62"/>
        <v>41956.126388888886</v>
      </c>
      <c r="T1001" s="12">
        <f t="shared" si="63"/>
        <v>41926.091319444444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0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-874876</v>
      </c>
      <c r="Q1002" s="7" t="s">
        <v>8338</v>
      </c>
      <c r="R1002" s="7" t="s">
        <v>8340</v>
      </c>
      <c r="S1002" s="11">
        <f t="shared" si="62"/>
        <v>42808.80972222222</v>
      </c>
      <c r="T1002" s="12">
        <f t="shared" si="63"/>
        <v>42748.851388888885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0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200</v>
      </c>
      <c r="Q1003" s="7" t="s">
        <v>8338</v>
      </c>
      <c r="R1003" s="7" t="s">
        <v>8340</v>
      </c>
      <c r="S1003" s="11">
        <f t="shared" si="62"/>
        <v>42765.511724537035</v>
      </c>
      <c r="T1003" s="12">
        <f t="shared" si="63"/>
        <v>42720.511724537035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0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-7039</v>
      </c>
      <c r="Q1004" s="7" t="s">
        <v>8338</v>
      </c>
      <c r="R1004" s="7" t="s">
        <v>8340</v>
      </c>
      <c r="S1004" s="11">
        <f t="shared" si="62"/>
        <v>42355.040972222218</v>
      </c>
      <c r="T1004" s="12">
        <f t="shared" si="63"/>
        <v>42325.475856481477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0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-16789</v>
      </c>
      <c r="Q1005" s="7" t="s">
        <v>8338</v>
      </c>
      <c r="R1005" s="7" t="s">
        <v>8340</v>
      </c>
      <c r="S1005" s="11">
        <f t="shared" si="62"/>
        <v>42810.459039351852</v>
      </c>
      <c r="T1005" s="12">
        <f t="shared" si="63"/>
        <v>42780.500706018516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0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-4448</v>
      </c>
      <c r="Q1006" s="7" t="s">
        <v>8338</v>
      </c>
      <c r="R1006" s="7" t="s">
        <v>8340</v>
      </c>
      <c r="S1006" s="11">
        <f t="shared" si="62"/>
        <v>42418.5003125</v>
      </c>
      <c r="T1006" s="12">
        <f t="shared" si="63"/>
        <v>42388.5003125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0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-49898</v>
      </c>
      <c r="Q1007" s="7" t="s">
        <v>8338</v>
      </c>
      <c r="R1007" s="7" t="s">
        <v>8340</v>
      </c>
      <c r="S1007" s="11">
        <f t="shared" si="62"/>
        <v>42307.41646990741</v>
      </c>
      <c r="T1007" s="12">
        <f t="shared" si="63"/>
        <v>42276.41646990741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0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-3766</v>
      </c>
      <c r="Q1008" s="7" t="s">
        <v>8338</v>
      </c>
      <c r="R1008" s="7" t="s">
        <v>8340</v>
      </c>
      <c r="S1008" s="11">
        <f t="shared" si="62"/>
        <v>41985.09097222222</v>
      </c>
      <c r="T1008" s="12">
        <f t="shared" si="63"/>
        <v>41976.83185185185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0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-16704</v>
      </c>
      <c r="Q1009" s="7" t="s">
        <v>8338</v>
      </c>
      <c r="R1009" s="7" t="s">
        <v>8340</v>
      </c>
      <c r="S1009" s="11">
        <f t="shared" si="62"/>
        <v>42718.416932870365</v>
      </c>
      <c r="T1009" s="12">
        <f t="shared" si="63"/>
        <v>42676.3752662037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-93250</v>
      </c>
      <c r="Q1010" s="7" t="s">
        <v>8338</v>
      </c>
      <c r="R1010" s="7" t="s">
        <v>8340</v>
      </c>
      <c r="S1010" s="11">
        <f t="shared" si="62"/>
        <v>42732.600868055553</v>
      </c>
      <c r="T1010" s="12">
        <f t="shared" si="63"/>
        <v>42702.600868055553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0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-43435</v>
      </c>
      <c r="Q1011" s="7" t="s">
        <v>8338</v>
      </c>
      <c r="R1011" s="7" t="s">
        <v>8340</v>
      </c>
      <c r="S1011" s="11">
        <f t="shared" si="62"/>
        <v>42540.396365740737</v>
      </c>
      <c r="T1011" s="12">
        <f t="shared" si="63"/>
        <v>42510.396365740737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0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-115030</v>
      </c>
      <c r="Q1012" s="7" t="s">
        <v>8338</v>
      </c>
      <c r="R1012" s="7" t="s">
        <v>8340</v>
      </c>
      <c r="S1012" s="11">
        <f t="shared" si="62"/>
        <v>42617.915972222218</v>
      </c>
      <c r="T1012" s="12">
        <f t="shared" si="63"/>
        <v>42561.621087962958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0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-19925</v>
      </c>
      <c r="Q1013" s="7" t="s">
        <v>8338</v>
      </c>
      <c r="R1013" s="7" t="s">
        <v>8340</v>
      </c>
      <c r="S1013" s="11">
        <f t="shared" si="62"/>
        <v>41991.689756944441</v>
      </c>
      <c r="T1013" s="12">
        <f t="shared" si="63"/>
        <v>41946.689756944441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0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1071751.05</v>
      </c>
      <c r="Q1014" s="7" t="s">
        <v>8338</v>
      </c>
      <c r="R1014" s="7" t="s">
        <v>8340</v>
      </c>
      <c r="S1014" s="11">
        <f t="shared" si="62"/>
        <v>42759.232083333329</v>
      </c>
      <c r="T1014" s="12">
        <f t="shared" si="63"/>
        <v>42714.232083333329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0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-16368</v>
      </c>
      <c r="Q1015" s="7" t="s">
        <v>8338</v>
      </c>
      <c r="R1015" s="7" t="s">
        <v>8340</v>
      </c>
      <c r="S1015" s="11">
        <f t="shared" si="62"/>
        <v>42367.624999999993</v>
      </c>
      <c r="T1015" s="12">
        <f t="shared" si="63"/>
        <v>42339.625648148147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0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-6940</v>
      </c>
      <c r="Q1016" s="7" t="s">
        <v>8338</v>
      </c>
      <c r="R1016" s="7" t="s">
        <v>8340</v>
      </c>
      <c r="S1016" s="11">
        <f t="shared" si="62"/>
        <v>42004.79415509259</v>
      </c>
      <c r="T1016" s="12">
        <f t="shared" si="63"/>
        <v>41954.79415509259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0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-8760</v>
      </c>
      <c r="Q1017" s="7" t="s">
        <v>8338</v>
      </c>
      <c r="R1017" s="7" t="s">
        <v>8340</v>
      </c>
      <c r="S1017" s="11">
        <f t="shared" si="62"/>
        <v>42333.711747685178</v>
      </c>
      <c r="T1017" s="12">
        <f t="shared" si="63"/>
        <v>42303.670081018521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0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-97158</v>
      </c>
      <c r="Q1018" s="7" t="s">
        <v>8338</v>
      </c>
      <c r="R1018" s="7" t="s">
        <v>8340</v>
      </c>
      <c r="S1018" s="11">
        <f t="shared" si="62"/>
        <v>42466.857129629629</v>
      </c>
      <c r="T1018" s="12">
        <f t="shared" si="63"/>
        <v>42421.898796296293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0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-192803</v>
      </c>
      <c r="Q1019" s="7" t="s">
        <v>8338</v>
      </c>
      <c r="R1019" s="7" t="s">
        <v>8340</v>
      </c>
      <c r="S1019" s="11">
        <f t="shared" si="62"/>
        <v>42329.508506944439</v>
      </c>
      <c r="T1019" s="12">
        <f t="shared" si="63"/>
        <v>42289.466840277775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-19379</v>
      </c>
      <c r="Q1020" s="7" t="s">
        <v>8338</v>
      </c>
      <c r="R1020" s="7" t="s">
        <v>8340</v>
      </c>
      <c r="S1020" s="11">
        <f t="shared" si="62"/>
        <v>42565.283946759257</v>
      </c>
      <c r="T1020" s="12">
        <f t="shared" si="63"/>
        <v>42535.283946759257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0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-23700</v>
      </c>
      <c r="Q1021" s="7" t="s">
        <v>8338</v>
      </c>
      <c r="R1021" s="7" t="s">
        <v>8340</v>
      </c>
      <c r="S1021" s="11">
        <f t="shared" si="62"/>
        <v>42039.765613425923</v>
      </c>
      <c r="T1021" s="12">
        <f t="shared" si="63"/>
        <v>42009.765613425923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0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1636</v>
      </c>
      <c r="Q1022" s="7" t="s">
        <v>8344</v>
      </c>
      <c r="R1022" s="7" t="s">
        <v>8349</v>
      </c>
      <c r="S1022" s="11">
        <f t="shared" si="62"/>
        <v>42156.824305555558</v>
      </c>
      <c r="T1022" s="12">
        <f t="shared" si="63"/>
        <v>42126.861215277771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0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7554.1100000000006</v>
      </c>
      <c r="Q1023" s="7" t="s">
        <v>8344</v>
      </c>
      <c r="R1023" s="7" t="s">
        <v>8349</v>
      </c>
      <c r="S1023" s="11">
        <f t="shared" si="62"/>
        <v>42293.958333333336</v>
      </c>
      <c r="T1023" s="12">
        <f t="shared" si="63"/>
        <v>42271.043645833335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0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298</v>
      </c>
      <c r="Q1024" s="7" t="s">
        <v>8344</v>
      </c>
      <c r="R1024" s="7" t="s">
        <v>8349</v>
      </c>
      <c r="S1024" s="11">
        <f t="shared" si="62"/>
        <v>42141.438391203701</v>
      </c>
      <c r="T1024" s="12">
        <f t="shared" si="63"/>
        <v>42111.438391203701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0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2743</v>
      </c>
      <c r="Q1025" s="7" t="s">
        <v>8344</v>
      </c>
      <c r="R1025" s="7" t="s">
        <v>8349</v>
      </c>
      <c r="S1025" s="11">
        <f t="shared" si="62"/>
        <v>42175.711354166669</v>
      </c>
      <c r="T1025" s="12">
        <f t="shared" si="63"/>
        <v>42145.711354166669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0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3727.5499999999993</v>
      </c>
      <c r="Q1026" s="7" t="s">
        <v>8344</v>
      </c>
      <c r="R1026" s="7" t="s">
        <v>8349</v>
      </c>
      <c r="S1026" s="11">
        <f t="shared" si="62"/>
        <v>42400.372256944444</v>
      </c>
      <c r="T1026" s="12">
        <f t="shared" si="63"/>
        <v>42370.372256944444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0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(E1027/D1027*100)</f>
        <v>109.92831428571431</v>
      </c>
      <c r="P1027">
        <f t="shared" ref="P1027:P1090" si="65">AVERAGE(E1027-D1027)</f>
        <v>6949.820000000007</v>
      </c>
      <c r="Q1027" s="7" t="s">
        <v>8344</v>
      </c>
      <c r="R1027" s="7" t="s">
        <v>8349</v>
      </c>
      <c r="S1027" s="11">
        <f t="shared" ref="S1027:S1090" si="66">(I1027/86400)+25569+(-5/24)</f>
        <v>42079.583761574067</v>
      </c>
      <c r="T1027" s="12">
        <f t="shared" ref="T1027:T1090" si="67">(J1027/86400)+25569+(-5/24)</f>
        <v>42049.625428240739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0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0.57999999999992724</v>
      </c>
      <c r="Q1028" s="7" t="s">
        <v>8344</v>
      </c>
      <c r="R1028" s="7" t="s">
        <v>8349</v>
      </c>
      <c r="S1028" s="11">
        <f t="shared" si="66"/>
        <v>42460.157592592594</v>
      </c>
      <c r="T1028" s="12">
        <f t="shared" si="67"/>
        <v>42426.199259259258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0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232</v>
      </c>
      <c r="Q1029" s="7" t="s">
        <v>8344</v>
      </c>
      <c r="R1029" s="7" t="s">
        <v>8349</v>
      </c>
      <c r="S1029" s="11">
        <f t="shared" si="66"/>
        <v>41934.825775462959</v>
      </c>
      <c r="T1029" s="12">
        <f t="shared" si="67"/>
        <v>41904.825775462959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1727</v>
      </c>
      <c r="Q1030" s="7" t="s">
        <v>8344</v>
      </c>
      <c r="R1030" s="7" t="s">
        <v>8349</v>
      </c>
      <c r="S1030" s="11">
        <f t="shared" si="66"/>
        <v>42800.624999999993</v>
      </c>
      <c r="T1030" s="12">
        <f t="shared" si="67"/>
        <v>42755.419039351851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0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1176</v>
      </c>
      <c r="Q1031" s="7" t="s">
        <v>8344</v>
      </c>
      <c r="R1031" s="7" t="s">
        <v>8349</v>
      </c>
      <c r="S1031" s="11">
        <f t="shared" si="66"/>
        <v>42098.707638888889</v>
      </c>
      <c r="T1031" s="12">
        <f t="shared" si="67"/>
        <v>42044.503553240742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0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4842</v>
      </c>
      <c r="Q1032" s="7" t="s">
        <v>8344</v>
      </c>
      <c r="R1032" s="7" t="s">
        <v>8349</v>
      </c>
      <c r="S1032" s="11">
        <f t="shared" si="66"/>
        <v>42625.274872685179</v>
      </c>
      <c r="T1032" s="12">
        <f t="shared" si="67"/>
        <v>42611.274872685179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0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740</v>
      </c>
      <c r="Q1033" s="7" t="s">
        <v>8344</v>
      </c>
      <c r="R1033" s="7" t="s">
        <v>8349</v>
      </c>
      <c r="S1033" s="11">
        <f t="shared" si="66"/>
        <v>42354.555671296293</v>
      </c>
      <c r="T1033" s="12">
        <f t="shared" si="67"/>
        <v>42324.555671296293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0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458.84000000000015</v>
      </c>
      <c r="Q1034" s="7" t="s">
        <v>8344</v>
      </c>
      <c r="R1034" s="7" t="s">
        <v>8349</v>
      </c>
      <c r="S1034" s="11">
        <f t="shared" si="66"/>
        <v>42544.458622685182</v>
      </c>
      <c r="T1034" s="12">
        <f t="shared" si="67"/>
        <v>42514.458622685182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0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38</v>
      </c>
      <c r="Q1035" s="7" t="s">
        <v>8344</v>
      </c>
      <c r="R1035" s="7" t="s">
        <v>8349</v>
      </c>
      <c r="S1035" s="11">
        <f t="shared" si="66"/>
        <v>42716.52407407407</v>
      </c>
      <c r="T1035" s="12">
        <f t="shared" si="67"/>
        <v>42688.52407407407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0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1500.0900000000001</v>
      </c>
      <c r="Q1036" s="7" t="s">
        <v>8344</v>
      </c>
      <c r="R1036" s="7" t="s">
        <v>8349</v>
      </c>
      <c r="S1036" s="11">
        <f t="shared" si="66"/>
        <v>42586.957638888889</v>
      </c>
      <c r="T1036" s="12">
        <f t="shared" si="67"/>
        <v>42554.958379629628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0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352</v>
      </c>
      <c r="Q1037" s="7" t="s">
        <v>8344</v>
      </c>
      <c r="R1037" s="7" t="s">
        <v>8349</v>
      </c>
      <c r="S1037" s="11">
        <f t="shared" si="66"/>
        <v>42046.43310185185</v>
      </c>
      <c r="T1037" s="12">
        <f t="shared" si="67"/>
        <v>42016.43310185185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0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556.22000000000025</v>
      </c>
      <c r="Q1038" s="7" t="s">
        <v>8344</v>
      </c>
      <c r="R1038" s="7" t="s">
        <v>8349</v>
      </c>
      <c r="S1038" s="11">
        <f t="shared" si="66"/>
        <v>41281.125</v>
      </c>
      <c r="T1038" s="12">
        <f t="shared" si="67"/>
        <v>41249.240624999999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0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21</v>
      </c>
      <c r="Q1039" s="7" t="s">
        <v>8344</v>
      </c>
      <c r="R1039" s="7" t="s">
        <v>8349</v>
      </c>
      <c r="S1039" s="11">
        <f t="shared" si="66"/>
        <v>42141.999999999993</v>
      </c>
      <c r="T1039" s="12">
        <f t="shared" si="67"/>
        <v>42119.61414351852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680</v>
      </c>
      <c r="Q1040" s="7" t="s">
        <v>8344</v>
      </c>
      <c r="R1040" s="7" t="s">
        <v>8349</v>
      </c>
      <c r="S1040" s="11">
        <f t="shared" si="66"/>
        <v>42447.981747685182</v>
      </c>
      <c r="T1040" s="12">
        <f t="shared" si="67"/>
        <v>42418.023414351854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0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141</v>
      </c>
      <c r="Q1041" s="7" t="s">
        <v>8344</v>
      </c>
      <c r="R1041" s="7" t="s">
        <v>8349</v>
      </c>
      <c r="S1041" s="11">
        <f t="shared" si="66"/>
        <v>42717.124305555553</v>
      </c>
      <c r="T1041" s="12">
        <f t="shared" si="67"/>
        <v>42691.900995370372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0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-84750</v>
      </c>
      <c r="Q1042" s="7" t="s">
        <v>8350</v>
      </c>
      <c r="R1042" s="7" t="s">
        <v>8351</v>
      </c>
      <c r="S1042" s="11">
        <f t="shared" si="66"/>
        <v>42609.500104166662</v>
      </c>
      <c r="T1042" s="12">
        <f t="shared" si="67"/>
        <v>42579.500104166662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0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-50</v>
      </c>
      <c r="Q1043" s="7" t="s">
        <v>8350</v>
      </c>
      <c r="R1043" s="7" t="s">
        <v>8351</v>
      </c>
      <c r="S1043" s="11">
        <f t="shared" si="66"/>
        <v>41850.851759259254</v>
      </c>
      <c r="T1043" s="12">
        <f t="shared" si="67"/>
        <v>41830.851759259254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0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-640</v>
      </c>
      <c r="Q1044" s="7" t="s">
        <v>8350</v>
      </c>
      <c r="R1044" s="7" t="s">
        <v>8351</v>
      </c>
      <c r="S1044" s="11">
        <f t="shared" si="66"/>
        <v>41894.208333333328</v>
      </c>
      <c r="T1044" s="12">
        <f t="shared" si="67"/>
        <v>41851.487824074073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0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-91463</v>
      </c>
      <c r="Q1045" s="7" t="s">
        <v>8350</v>
      </c>
      <c r="R1045" s="7" t="s">
        <v>8351</v>
      </c>
      <c r="S1045" s="11">
        <f t="shared" si="66"/>
        <v>42144.044618055552</v>
      </c>
      <c r="T1045" s="12">
        <f t="shared" si="67"/>
        <v>42114.044618055552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0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-6994</v>
      </c>
      <c r="Q1046" s="7" t="s">
        <v>8350</v>
      </c>
      <c r="R1046" s="7" t="s">
        <v>8351</v>
      </c>
      <c r="S1046" s="11">
        <f t="shared" si="66"/>
        <v>42068.643749999996</v>
      </c>
      <c r="T1046" s="12">
        <f t="shared" si="67"/>
        <v>42011.717604166661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0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-9734</v>
      </c>
      <c r="Q1047" s="7" t="s">
        <v>8350</v>
      </c>
      <c r="R1047" s="7" t="s">
        <v>8351</v>
      </c>
      <c r="S1047" s="11">
        <f t="shared" si="66"/>
        <v>41874.666087962956</v>
      </c>
      <c r="T1047" s="12">
        <f t="shared" si="67"/>
        <v>41844.666087962956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0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-3000</v>
      </c>
      <c r="Q1048" s="7" t="s">
        <v>8350</v>
      </c>
      <c r="R1048" s="7" t="s">
        <v>8351</v>
      </c>
      <c r="S1048" s="11">
        <f t="shared" si="66"/>
        <v>42364.643055555549</v>
      </c>
      <c r="T1048" s="12">
        <f t="shared" si="67"/>
        <v>42319.643055555549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0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-1999</v>
      </c>
      <c r="Q1049" s="7" t="s">
        <v>8350</v>
      </c>
      <c r="R1049" s="7" t="s">
        <v>8351</v>
      </c>
      <c r="S1049" s="11">
        <f t="shared" si="66"/>
        <v>41948.65179398148</v>
      </c>
      <c r="T1049" s="12">
        <f t="shared" si="67"/>
        <v>41918.610127314816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-14788</v>
      </c>
      <c r="Q1050" s="7" t="s">
        <v>8350</v>
      </c>
      <c r="R1050" s="7" t="s">
        <v>8351</v>
      </c>
      <c r="S1050" s="11">
        <f t="shared" si="66"/>
        <v>42637.844780092586</v>
      </c>
      <c r="T1050" s="12">
        <f t="shared" si="67"/>
        <v>42597.844780092586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0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-12000</v>
      </c>
      <c r="Q1051" s="7" t="s">
        <v>8350</v>
      </c>
      <c r="R1051" s="7" t="s">
        <v>8351</v>
      </c>
      <c r="S1051" s="11">
        <f t="shared" si="66"/>
        <v>42412.222743055558</v>
      </c>
      <c r="T1051" s="12">
        <f t="shared" si="67"/>
        <v>42382.222743055558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0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-2500</v>
      </c>
      <c r="Q1052" s="7" t="s">
        <v>8350</v>
      </c>
      <c r="R1052" s="7" t="s">
        <v>8351</v>
      </c>
      <c r="S1052" s="11">
        <f t="shared" si="66"/>
        <v>42261.588854166665</v>
      </c>
      <c r="T1052" s="12">
        <f t="shared" si="67"/>
        <v>42231.588854166665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0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-500</v>
      </c>
      <c r="Q1053" s="7" t="s">
        <v>8350</v>
      </c>
      <c r="R1053" s="7" t="s">
        <v>8351</v>
      </c>
      <c r="S1053" s="11">
        <f t="shared" si="66"/>
        <v>41877.805844907409</v>
      </c>
      <c r="T1053" s="12">
        <f t="shared" si="67"/>
        <v>41849.805844907409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0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-4336</v>
      </c>
      <c r="Q1054" s="7" t="s">
        <v>8350</v>
      </c>
      <c r="R1054" s="7" t="s">
        <v>8351</v>
      </c>
      <c r="S1054" s="11">
        <f t="shared" si="66"/>
        <v>42527.631249999999</v>
      </c>
      <c r="T1054" s="12">
        <f t="shared" si="67"/>
        <v>42483.589062499996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0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-1485</v>
      </c>
      <c r="Q1055" s="7" t="s">
        <v>8350</v>
      </c>
      <c r="R1055" s="7" t="s">
        <v>8351</v>
      </c>
      <c r="S1055" s="11">
        <f t="shared" si="66"/>
        <v>42799.964490740742</v>
      </c>
      <c r="T1055" s="12">
        <f t="shared" si="67"/>
        <v>42774.964490740742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0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-2500</v>
      </c>
      <c r="Q1056" s="7" t="s">
        <v>8350</v>
      </c>
      <c r="R1056" s="7" t="s">
        <v>8351</v>
      </c>
      <c r="S1056" s="11">
        <f t="shared" si="66"/>
        <v>41861.708333333328</v>
      </c>
      <c r="T1056" s="12">
        <f t="shared" si="67"/>
        <v>41831.643506944441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0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-3500</v>
      </c>
      <c r="Q1057" s="7" t="s">
        <v>8350</v>
      </c>
      <c r="R1057" s="7" t="s">
        <v>8351</v>
      </c>
      <c r="S1057" s="11">
        <f t="shared" si="66"/>
        <v>42436.784085648142</v>
      </c>
      <c r="T1057" s="12">
        <f t="shared" si="67"/>
        <v>42406.784085648142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0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-10000</v>
      </c>
      <c r="Q1058" s="7" t="s">
        <v>8350</v>
      </c>
      <c r="R1058" s="7" t="s">
        <v>8351</v>
      </c>
      <c r="S1058" s="11">
        <f t="shared" si="66"/>
        <v>42118.469641203701</v>
      </c>
      <c r="T1058" s="12">
        <f t="shared" si="67"/>
        <v>42058.511307870365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0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-10000</v>
      </c>
      <c r="Q1059" s="7" t="s">
        <v>8350</v>
      </c>
      <c r="R1059" s="7" t="s">
        <v>8351</v>
      </c>
      <c r="S1059" s="11">
        <f t="shared" si="66"/>
        <v>42708.704664351848</v>
      </c>
      <c r="T1059" s="12">
        <f t="shared" si="67"/>
        <v>42678.662997685184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-40000</v>
      </c>
      <c r="Q1060" s="7" t="s">
        <v>8350</v>
      </c>
      <c r="R1060" s="7" t="s">
        <v>8351</v>
      </c>
      <c r="S1060" s="11">
        <f t="shared" si="66"/>
        <v>42088.791666666664</v>
      </c>
      <c r="T1060" s="12">
        <f t="shared" si="67"/>
        <v>42047.692627314813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0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-1100</v>
      </c>
      <c r="Q1061" s="7" t="s">
        <v>8350</v>
      </c>
      <c r="R1061" s="7" t="s">
        <v>8351</v>
      </c>
      <c r="S1061" s="11">
        <f t="shared" si="66"/>
        <v>42076.54</v>
      </c>
      <c r="T1061" s="12">
        <f t="shared" si="67"/>
        <v>42046.581666666665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0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-4950</v>
      </c>
      <c r="Q1062" s="7" t="s">
        <v>8350</v>
      </c>
      <c r="R1062" s="7" t="s">
        <v>8351</v>
      </c>
      <c r="S1062" s="11">
        <f t="shared" si="66"/>
        <v>42109.704780092587</v>
      </c>
      <c r="T1062" s="12">
        <f t="shared" si="67"/>
        <v>42079.704780092587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0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-4000</v>
      </c>
      <c r="Q1063" s="7" t="s">
        <v>8350</v>
      </c>
      <c r="R1063" s="7" t="s">
        <v>8351</v>
      </c>
      <c r="S1063" s="11">
        <f t="shared" si="66"/>
        <v>42491.833333333336</v>
      </c>
      <c r="T1063" s="12">
        <f t="shared" si="67"/>
        <v>42432.068379629629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0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-9</v>
      </c>
      <c r="Q1064" s="7" t="s">
        <v>8350</v>
      </c>
      <c r="R1064" s="7" t="s">
        <v>8351</v>
      </c>
      <c r="S1064" s="11">
        <f t="shared" si="66"/>
        <v>42563.598854166667</v>
      </c>
      <c r="T1064" s="12">
        <f t="shared" si="67"/>
        <v>42556.598854166667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0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-1000</v>
      </c>
      <c r="Q1065" s="7" t="s">
        <v>8350</v>
      </c>
      <c r="R1065" s="7" t="s">
        <v>8351</v>
      </c>
      <c r="S1065" s="11">
        <f t="shared" si="66"/>
        <v>42612.822476851848</v>
      </c>
      <c r="T1065" s="12">
        <f t="shared" si="67"/>
        <v>42582.822476851848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-81923</v>
      </c>
      <c r="Q1066" s="7" t="s">
        <v>8352</v>
      </c>
      <c r="R1066" s="7" t="s">
        <v>8353</v>
      </c>
      <c r="S1066" s="11">
        <f t="shared" si="66"/>
        <v>41462.019710648143</v>
      </c>
      <c r="T1066" s="12">
        <f t="shared" si="67"/>
        <v>41417.019710648143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-2919</v>
      </c>
      <c r="Q1067" s="7" t="s">
        <v>8352</v>
      </c>
      <c r="R1067" s="7" t="s">
        <v>8353</v>
      </c>
      <c r="S1067" s="11">
        <f t="shared" si="66"/>
        <v>41689.172708333332</v>
      </c>
      <c r="T1067" s="12">
        <f t="shared" si="67"/>
        <v>41661.172708333332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-144949</v>
      </c>
      <c r="Q1068" s="7" t="s">
        <v>8352</v>
      </c>
      <c r="R1068" s="7" t="s">
        <v>8353</v>
      </c>
      <c r="S1068" s="11">
        <f t="shared" si="66"/>
        <v>41490.754421296289</v>
      </c>
      <c r="T1068" s="12">
        <f t="shared" si="67"/>
        <v>41445.754421296289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-370</v>
      </c>
      <c r="Q1069" s="7" t="s">
        <v>8352</v>
      </c>
      <c r="R1069" s="7" t="s">
        <v>8353</v>
      </c>
      <c r="S1069" s="11">
        <f t="shared" si="66"/>
        <v>41629.647349537037</v>
      </c>
      <c r="T1069" s="12">
        <f t="shared" si="67"/>
        <v>41599.647349537037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-29955</v>
      </c>
      <c r="Q1070" s="7" t="s">
        <v>8352</v>
      </c>
      <c r="R1070" s="7" t="s">
        <v>8353</v>
      </c>
      <c r="S1070" s="11">
        <f t="shared" si="66"/>
        <v>42470.121111111112</v>
      </c>
      <c r="T1070" s="12">
        <f t="shared" si="67"/>
        <v>42440.162777777776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-1350</v>
      </c>
      <c r="Q1071" s="7" t="s">
        <v>8352</v>
      </c>
      <c r="R1071" s="7" t="s">
        <v>8353</v>
      </c>
      <c r="S1071" s="11">
        <f t="shared" si="66"/>
        <v>41604.06318287037</v>
      </c>
      <c r="T1071" s="12">
        <f t="shared" si="67"/>
        <v>41572.021516203698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-9930</v>
      </c>
      <c r="Q1072" s="7" t="s">
        <v>8352</v>
      </c>
      <c r="R1072" s="7" t="s">
        <v>8353</v>
      </c>
      <c r="S1072" s="11">
        <f t="shared" si="66"/>
        <v>41182.803495370368</v>
      </c>
      <c r="T1072" s="12">
        <f t="shared" si="67"/>
        <v>41162.803495370368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-100</v>
      </c>
      <c r="Q1073" s="7" t="s">
        <v>8352</v>
      </c>
      <c r="R1073" s="7" t="s">
        <v>8353</v>
      </c>
      <c r="S1073" s="11">
        <f t="shared" si="66"/>
        <v>42325.586724537039</v>
      </c>
      <c r="T1073" s="12">
        <f t="shared" si="67"/>
        <v>42295.545057870368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-74949</v>
      </c>
      <c r="Q1074" s="7" t="s">
        <v>8352</v>
      </c>
      <c r="R1074" s="7" t="s">
        <v>8353</v>
      </c>
      <c r="S1074" s="11">
        <f t="shared" si="66"/>
        <v>41675.623807870368</v>
      </c>
      <c r="T1074" s="12">
        <f t="shared" si="67"/>
        <v>41645.623807870368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-740</v>
      </c>
      <c r="Q1075" s="7" t="s">
        <v>8352</v>
      </c>
      <c r="R1075" s="7" t="s">
        <v>8353</v>
      </c>
      <c r="S1075" s="11">
        <f t="shared" si="66"/>
        <v>40832.756261574068</v>
      </c>
      <c r="T1075" s="12">
        <f t="shared" si="67"/>
        <v>40802.756261574068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-50593</v>
      </c>
      <c r="Q1076" s="7" t="s">
        <v>8352</v>
      </c>
      <c r="R1076" s="7" t="s">
        <v>8353</v>
      </c>
      <c r="S1076" s="11">
        <f t="shared" si="66"/>
        <v>41642.964641203704</v>
      </c>
      <c r="T1076" s="12">
        <f t="shared" si="67"/>
        <v>41612.964641203704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-955</v>
      </c>
      <c r="Q1077" s="7" t="s">
        <v>8352</v>
      </c>
      <c r="R1077" s="7" t="s">
        <v>8353</v>
      </c>
      <c r="S1077" s="11">
        <f t="shared" si="66"/>
        <v>41035.695787037032</v>
      </c>
      <c r="T1077" s="12">
        <f t="shared" si="67"/>
        <v>41005.695787037032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-27926</v>
      </c>
      <c r="Q1078" s="7" t="s">
        <v>8352</v>
      </c>
      <c r="R1078" s="7" t="s">
        <v>8353</v>
      </c>
      <c r="S1078" s="11">
        <f t="shared" si="66"/>
        <v>41893.169560185182</v>
      </c>
      <c r="T1078" s="12">
        <f t="shared" si="67"/>
        <v>41838.169560185182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-17656</v>
      </c>
      <c r="Q1079" s="7" t="s">
        <v>8352</v>
      </c>
      <c r="R1079" s="7" t="s">
        <v>8353</v>
      </c>
      <c r="S1079" s="11">
        <f t="shared" si="66"/>
        <v>42382.958460648144</v>
      </c>
      <c r="T1079" s="12">
        <f t="shared" si="67"/>
        <v>42352.958460648144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-555</v>
      </c>
      <c r="Q1080" s="7" t="s">
        <v>8352</v>
      </c>
      <c r="R1080" s="7" t="s">
        <v>8353</v>
      </c>
      <c r="S1080" s="11">
        <f t="shared" si="66"/>
        <v>40745.987511574072</v>
      </c>
      <c r="T1080" s="12">
        <f t="shared" si="67"/>
        <v>40700.987511574072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-25322</v>
      </c>
      <c r="Q1081" s="7" t="s">
        <v>8352</v>
      </c>
      <c r="R1081" s="7" t="s">
        <v>8353</v>
      </c>
      <c r="S1081" s="11">
        <f t="shared" si="66"/>
        <v>42504.358055555553</v>
      </c>
      <c r="T1081" s="12">
        <f t="shared" si="67"/>
        <v>42479.358055555553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-18179</v>
      </c>
      <c r="Q1082" s="7" t="s">
        <v>8352</v>
      </c>
      <c r="R1082" s="7" t="s">
        <v>8353</v>
      </c>
      <c r="S1082" s="11">
        <f t="shared" si="66"/>
        <v>41769.929780092592</v>
      </c>
      <c r="T1082" s="12">
        <f t="shared" si="67"/>
        <v>41739.929780092592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-67988</v>
      </c>
      <c r="Q1083" s="7" t="s">
        <v>8352</v>
      </c>
      <c r="R1083" s="7" t="s">
        <v>8353</v>
      </c>
      <c r="S1083" s="11">
        <f t="shared" si="66"/>
        <v>42032.718657407408</v>
      </c>
      <c r="T1083" s="12">
        <f t="shared" si="67"/>
        <v>42002.718657407408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-9944</v>
      </c>
      <c r="Q1084" s="7" t="s">
        <v>8352</v>
      </c>
      <c r="R1084" s="7" t="s">
        <v>8353</v>
      </c>
      <c r="S1084" s="11">
        <f t="shared" si="66"/>
        <v>41131.697777777772</v>
      </c>
      <c r="T1084" s="12">
        <f t="shared" si="67"/>
        <v>41101.697777777772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-49590</v>
      </c>
      <c r="Q1085" s="7" t="s">
        <v>8352</v>
      </c>
      <c r="R1085" s="7" t="s">
        <v>8353</v>
      </c>
      <c r="S1085" s="11">
        <f t="shared" si="66"/>
        <v>41853.451192129629</v>
      </c>
      <c r="T1085" s="12">
        <f t="shared" si="67"/>
        <v>41793.451192129629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-550</v>
      </c>
      <c r="Q1086" s="7" t="s">
        <v>8352</v>
      </c>
      <c r="R1086" s="7" t="s">
        <v>8353</v>
      </c>
      <c r="S1086" s="11">
        <f t="shared" si="66"/>
        <v>41859.703749999993</v>
      </c>
      <c r="T1086" s="12">
        <f t="shared" si="67"/>
        <v>41829.703749999993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-28974</v>
      </c>
      <c r="Q1087" s="7" t="s">
        <v>8352</v>
      </c>
      <c r="R1087" s="7" t="s">
        <v>8353</v>
      </c>
      <c r="S1087" s="11">
        <f t="shared" si="66"/>
        <v>42443.421006944445</v>
      </c>
      <c r="T1087" s="12">
        <f t="shared" si="67"/>
        <v>42413.462673611109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-17985</v>
      </c>
      <c r="Q1088" s="7" t="s">
        <v>8352</v>
      </c>
      <c r="R1088" s="7" t="s">
        <v>8353</v>
      </c>
      <c r="S1088" s="11">
        <f t="shared" si="66"/>
        <v>41875.658460648148</v>
      </c>
      <c r="T1088" s="12">
        <f t="shared" si="67"/>
        <v>41845.658460648148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-1100</v>
      </c>
      <c r="Q1089" s="7" t="s">
        <v>8352</v>
      </c>
      <c r="R1089" s="7" t="s">
        <v>8353</v>
      </c>
      <c r="S1089" s="11">
        <f t="shared" si="66"/>
        <v>41805.505636574067</v>
      </c>
      <c r="T1089" s="12">
        <f t="shared" si="67"/>
        <v>41775.505636574067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-38617.660000000003</v>
      </c>
      <c r="Q1090" s="7" t="s">
        <v>8352</v>
      </c>
      <c r="R1090" s="7" t="s">
        <v>8353</v>
      </c>
      <c r="S1090" s="11">
        <f t="shared" si="66"/>
        <v>41753.591053240736</v>
      </c>
      <c r="T1090" s="12">
        <f t="shared" si="67"/>
        <v>41723.591053240736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(E1091/D1091*100)</f>
        <v>7.8266666666666662</v>
      </c>
      <c r="P1091">
        <f t="shared" ref="P1091:P1154" si="69">AVERAGE(E1091-D1091)</f>
        <v>-13826</v>
      </c>
      <c r="Q1091" s="7" t="s">
        <v>8352</v>
      </c>
      <c r="R1091" s="7" t="s">
        <v>8353</v>
      </c>
      <c r="S1091" s="11">
        <f t="shared" ref="S1091:S1154" si="70">(I1091/86400)+25569+(-5/24)</f>
        <v>42180.981192129628</v>
      </c>
      <c r="T1091" s="12">
        <f t="shared" ref="T1091:T1154" si="71">(J1091/86400)+25569+(-5/24)</f>
        <v>42150.981192129628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-12994</v>
      </c>
      <c r="Q1092" s="7" t="s">
        <v>8352</v>
      </c>
      <c r="R1092" s="7" t="s">
        <v>8353</v>
      </c>
      <c r="S1092" s="11">
        <f t="shared" si="70"/>
        <v>42152.977465277778</v>
      </c>
      <c r="T1092" s="12">
        <f t="shared" si="71"/>
        <v>42122.977465277778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-175</v>
      </c>
      <c r="Q1093" s="7" t="s">
        <v>8352</v>
      </c>
      <c r="R1093" s="7" t="s">
        <v>8353</v>
      </c>
      <c r="S1093" s="11">
        <f t="shared" si="70"/>
        <v>42470.570277777777</v>
      </c>
      <c r="T1093" s="12">
        <f t="shared" si="71"/>
        <v>42440.611944444441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-1979</v>
      </c>
      <c r="Q1094" s="7" t="s">
        <v>8352</v>
      </c>
      <c r="R1094" s="7" t="s">
        <v>8353</v>
      </c>
      <c r="S1094" s="11">
        <f t="shared" si="70"/>
        <v>41279.817569444444</v>
      </c>
      <c r="T1094" s="12">
        <f t="shared" si="71"/>
        <v>41249.817569444444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-257.75</v>
      </c>
      <c r="Q1095" s="7" t="s">
        <v>8352</v>
      </c>
      <c r="R1095" s="7" t="s">
        <v>8353</v>
      </c>
      <c r="S1095" s="11">
        <f t="shared" si="70"/>
        <v>42411.765474537031</v>
      </c>
      <c r="T1095" s="12">
        <f t="shared" si="71"/>
        <v>42396.765474537031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-14705.99</v>
      </c>
      <c r="Q1096" s="7" t="s">
        <v>8352</v>
      </c>
      <c r="R1096" s="7" t="s">
        <v>8353</v>
      </c>
      <c r="S1096" s="11">
        <f t="shared" si="70"/>
        <v>40825.505011574074</v>
      </c>
      <c r="T1096" s="12">
        <f t="shared" si="71"/>
        <v>40795.505011574074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-474826</v>
      </c>
      <c r="Q1097" s="7" t="s">
        <v>8352</v>
      </c>
      <c r="R1097" s="7" t="s">
        <v>8353</v>
      </c>
      <c r="S1097" s="11">
        <f t="shared" si="70"/>
        <v>41516.328935185185</v>
      </c>
      <c r="T1097" s="12">
        <f t="shared" si="71"/>
        <v>41486.328935185185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-9848</v>
      </c>
      <c r="Q1098" s="7" t="s">
        <v>8352</v>
      </c>
      <c r="R1098" s="7" t="s">
        <v>8353</v>
      </c>
      <c r="S1098" s="11">
        <f t="shared" si="70"/>
        <v>41915.9375</v>
      </c>
      <c r="T1098" s="12">
        <f t="shared" si="71"/>
        <v>41885.309652777774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-99953</v>
      </c>
      <c r="Q1099" s="7" t="s">
        <v>8352</v>
      </c>
      <c r="R1099" s="7" t="s">
        <v>8353</v>
      </c>
      <c r="S1099" s="11">
        <f t="shared" si="70"/>
        <v>41700.584224537037</v>
      </c>
      <c r="T1099" s="12">
        <f t="shared" si="71"/>
        <v>41660.584224537037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-23197</v>
      </c>
      <c r="Q1100" s="7" t="s">
        <v>8352</v>
      </c>
      <c r="R1100" s="7" t="s">
        <v>8353</v>
      </c>
      <c r="S1100" s="11">
        <f t="shared" si="70"/>
        <v>41742.554340277777</v>
      </c>
      <c r="T1100" s="12">
        <f t="shared" si="71"/>
        <v>41712.554340277777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-4975</v>
      </c>
      <c r="Q1101" s="7" t="s">
        <v>8352</v>
      </c>
      <c r="R1101" s="7" t="s">
        <v>8353</v>
      </c>
      <c r="S1101" s="11">
        <f t="shared" si="70"/>
        <v>42137.628101851849</v>
      </c>
      <c r="T1101" s="12">
        <f t="shared" si="71"/>
        <v>42107.628101851849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-3900</v>
      </c>
      <c r="Q1102" s="7" t="s">
        <v>8352</v>
      </c>
      <c r="R1102" s="7" t="s">
        <v>8353</v>
      </c>
      <c r="S1102" s="11">
        <f t="shared" si="70"/>
        <v>42413.902442129627</v>
      </c>
      <c r="T1102" s="12">
        <f t="shared" si="71"/>
        <v>42383.902442129627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-99959</v>
      </c>
      <c r="Q1103" s="7" t="s">
        <v>8352</v>
      </c>
      <c r="R1103" s="7" t="s">
        <v>8353</v>
      </c>
      <c r="S1103" s="11">
        <f t="shared" si="70"/>
        <v>42565.549999999996</v>
      </c>
      <c r="T1103" s="12">
        <f t="shared" si="71"/>
        <v>42538.564097222225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-7575</v>
      </c>
      <c r="Q1104" s="7" t="s">
        <v>8352</v>
      </c>
      <c r="R1104" s="7" t="s">
        <v>8353</v>
      </c>
      <c r="S1104" s="11">
        <f t="shared" si="70"/>
        <v>41617.040972222218</v>
      </c>
      <c r="T1104" s="12">
        <f t="shared" si="71"/>
        <v>41576.837094907409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-14757</v>
      </c>
      <c r="Q1105" s="7" t="s">
        <v>8352</v>
      </c>
      <c r="R1105" s="7" t="s">
        <v>8353</v>
      </c>
      <c r="S1105" s="11">
        <f t="shared" si="70"/>
        <v>42539.013773148145</v>
      </c>
      <c r="T1105" s="12">
        <f t="shared" si="71"/>
        <v>42479.013773148145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-57029</v>
      </c>
      <c r="Q1106" s="7" t="s">
        <v>8352</v>
      </c>
      <c r="R1106" s="7" t="s">
        <v>8353</v>
      </c>
      <c r="S1106" s="11">
        <f t="shared" si="70"/>
        <v>41801.201631944445</v>
      </c>
      <c r="T1106" s="12">
        <f t="shared" si="71"/>
        <v>41771.201631944445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-898569</v>
      </c>
      <c r="Q1107" s="7" t="s">
        <v>8352</v>
      </c>
      <c r="R1107" s="7" t="s">
        <v>8353</v>
      </c>
      <c r="S1107" s="11">
        <f t="shared" si="70"/>
        <v>41721.885729166665</v>
      </c>
      <c r="T1107" s="12">
        <f t="shared" si="71"/>
        <v>41691.927395833329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-235</v>
      </c>
      <c r="Q1108" s="7" t="s">
        <v>8352</v>
      </c>
      <c r="R1108" s="7" t="s">
        <v>8353</v>
      </c>
      <c r="S1108" s="11">
        <f t="shared" si="70"/>
        <v>41003.490451388883</v>
      </c>
      <c r="T1108" s="12">
        <f t="shared" si="71"/>
        <v>40973.532118055555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-10000</v>
      </c>
      <c r="Q1109" s="7" t="s">
        <v>8352</v>
      </c>
      <c r="R1109" s="7" t="s">
        <v>8353</v>
      </c>
      <c r="S1109" s="11">
        <f t="shared" si="70"/>
        <v>41843.653055555551</v>
      </c>
      <c r="T1109" s="12">
        <f t="shared" si="71"/>
        <v>41813.653055555551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-24267.5</v>
      </c>
      <c r="Q1110" s="7" t="s">
        <v>8352</v>
      </c>
      <c r="R1110" s="7" t="s">
        <v>8353</v>
      </c>
      <c r="S1110" s="11">
        <f t="shared" si="70"/>
        <v>41012.386979166666</v>
      </c>
      <c r="T1110" s="12">
        <f t="shared" si="71"/>
        <v>40952.42864583333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-9955</v>
      </c>
      <c r="Q1111" s="7" t="s">
        <v>8352</v>
      </c>
      <c r="R1111" s="7" t="s">
        <v>8353</v>
      </c>
      <c r="S1111" s="11">
        <f t="shared" si="70"/>
        <v>42692.5855324074</v>
      </c>
      <c r="T1111" s="12">
        <f t="shared" si="71"/>
        <v>42662.543865740743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-49745</v>
      </c>
      <c r="Q1112" s="7" t="s">
        <v>8352</v>
      </c>
      <c r="R1112" s="7" t="s">
        <v>8353</v>
      </c>
      <c r="S1112" s="11">
        <f t="shared" si="70"/>
        <v>41250.72479166666</v>
      </c>
      <c r="T1112" s="12">
        <f t="shared" si="71"/>
        <v>41220.72479166666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-2499</v>
      </c>
      <c r="Q1113" s="7" t="s">
        <v>8352</v>
      </c>
      <c r="R1113" s="7" t="s">
        <v>8353</v>
      </c>
      <c r="S1113" s="11">
        <f t="shared" si="70"/>
        <v>42376.995254629626</v>
      </c>
      <c r="T1113" s="12">
        <f t="shared" si="71"/>
        <v>42346.995254629626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-56727.08</v>
      </c>
      <c r="Q1114" s="7" t="s">
        <v>8352</v>
      </c>
      <c r="R1114" s="7" t="s">
        <v>8353</v>
      </c>
      <c r="S1114" s="11">
        <f t="shared" si="70"/>
        <v>42023.145833333336</v>
      </c>
      <c r="T1114" s="12">
        <f t="shared" si="71"/>
        <v>41963.551053240742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-995</v>
      </c>
      <c r="Q1115" s="7" t="s">
        <v>8352</v>
      </c>
      <c r="R1115" s="7" t="s">
        <v>8353</v>
      </c>
      <c r="S1115" s="11">
        <f t="shared" si="70"/>
        <v>41865.768749999996</v>
      </c>
      <c r="T1115" s="12">
        <f t="shared" si="71"/>
        <v>41835.768749999996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-5990</v>
      </c>
      <c r="Q1116" s="7" t="s">
        <v>8352</v>
      </c>
      <c r="R1116" s="7" t="s">
        <v>8353</v>
      </c>
      <c r="S1116" s="11">
        <f t="shared" si="70"/>
        <v>41556.13758101852</v>
      </c>
      <c r="T1116" s="12">
        <f t="shared" si="71"/>
        <v>41526.13758101852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-39947</v>
      </c>
      <c r="Q1117" s="7" t="s">
        <v>8352</v>
      </c>
      <c r="R1117" s="7" t="s">
        <v>8353</v>
      </c>
      <c r="S1117" s="11">
        <f t="shared" si="70"/>
        <v>42459.445543981477</v>
      </c>
      <c r="T1117" s="12">
        <f t="shared" si="71"/>
        <v>42429.487210648142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-499821.48</v>
      </c>
      <c r="Q1118" s="7" t="s">
        <v>8352</v>
      </c>
      <c r="R1118" s="7" t="s">
        <v>8353</v>
      </c>
      <c r="S1118" s="11">
        <f t="shared" si="70"/>
        <v>41069.638981481483</v>
      </c>
      <c r="T1118" s="12">
        <f t="shared" si="71"/>
        <v>41009.638981481483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-917</v>
      </c>
      <c r="Q1119" s="7" t="s">
        <v>8352</v>
      </c>
      <c r="R1119" s="7" t="s">
        <v>8353</v>
      </c>
      <c r="S1119" s="11">
        <f t="shared" si="70"/>
        <v>42363.390196759261</v>
      </c>
      <c r="T1119" s="12">
        <f t="shared" si="71"/>
        <v>42333.390196759261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-4391</v>
      </c>
      <c r="Q1120" s="7" t="s">
        <v>8352</v>
      </c>
      <c r="R1120" s="7" t="s">
        <v>8353</v>
      </c>
      <c r="S1120" s="11">
        <f t="shared" si="70"/>
        <v>41733.91642361111</v>
      </c>
      <c r="T1120" s="12">
        <f t="shared" si="71"/>
        <v>41703.958090277774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-2095</v>
      </c>
      <c r="Q1121" s="7" t="s">
        <v>8352</v>
      </c>
      <c r="R1121" s="7" t="s">
        <v>8353</v>
      </c>
      <c r="S1121" s="11">
        <f t="shared" si="70"/>
        <v>41735.584074074075</v>
      </c>
      <c r="T1121" s="12">
        <f t="shared" si="71"/>
        <v>41722.584074074075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-25000</v>
      </c>
      <c r="Q1122" s="7" t="s">
        <v>8352</v>
      </c>
      <c r="R1122" s="7" t="s">
        <v>8353</v>
      </c>
      <c r="S1122" s="11">
        <f t="shared" si="70"/>
        <v>40844.664351851847</v>
      </c>
      <c r="T1122" s="12">
        <f t="shared" si="71"/>
        <v>40799.664351851847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-249971</v>
      </c>
      <c r="Q1123" s="7" t="s">
        <v>8352</v>
      </c>
      <c r="R1123" s="7" t="s">
        <v>8353</v>
      </c>
      <c r="S1123" s="11">
        <f t="shared" si="70"/>
        <v>42442.684212962959</v>
      </c>
      <c r="T1123" s="12">
        <f t="shared" si="71"/>
        <v>42412.72587962963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-3200</v>
      </c>
      <c r="Q1124" s="7" t="s">
        <v>8352</v>
      </c>
      <c r="R1124" s="7" t="s">
        <v>8353</v>
      </c>
      <c r="S1124" s="11">
        <f t="shared" si="70"/>
        <v>41424.495659722219</v>
      </c>
      <c r="T1124" s="12">
        <f t="shared" si="71"/>
        <v>41410.495659722219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-4989</v>
      </c>
      <c r="Q1125" s="7" t="s">
        <v>8352</v>
      </c>
      <c r="R1125" s="7" t="s">
        <v>8353</v>
      </c>
      <c r="S1125" s="11">
        <f t="shared" si="70"/>
        <v>41748.315370370365</v>
      </c>
      <c r="T1125" s="12">
        <f t="shared" si="71"/>
        <v>41718.315370370365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-89575</v>
      </c>
      <c r="Q1126" s="7" t="s">
        <v>8352</v>
      </c>
      <c r="R1126" s="7" t="s">
        <v>8354</v>
      </c>
      <c r="S1126" s="11">
        <f t="shared" si="70"/>
        <v>42124.458923611113</v>
      </c>
      <c r="T1126" s="12">
        <f t="shared" si="71"/>
        <v>42094.458923611113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-3000</v>
      </c>
      <c r="Q1127" s="7" t="s">
        <v>8352</v>
      </c>
      <c r="R1127" s="7" t="s">
        <v>8354</v>
      </c>
      <c r="S1127" s="11">
        <f t="shared" si="70"/>
        <v>42272.415856481479</v>
      </c>
      <c r="T1127" s="12">
        <f t="shared" si="71"/>
        <v>42212.415856481479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-1990</v>
      </c>
      <c r="Q1128" s="7" t="s">
        <v>8352</v>
      </c>
      <c r="R1128" s="7" t="s">
        <v>8354</v>
      </c>
      <c r="S1128" s="11">
        <f t="shared" si="70"/>
        <v>42565.119143518517</v>
      </c>
      <c r="T1128" s="12">
        <f t="shared" si="71"/>
        <v>42535.119143518517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-34415</v>
      </c>
      <c r="Q1129" s="7" t="s">
        <v>8352</v>
      </c>
      <c r="R1129" s="7" t="s">
        <v>8354</v>
      </c>
      <c r="S1129" s="11">
        <f t="shared" si="70"/>
        <v>41957.687499999993</v>
      </c>
      <c r="T1129" s="12">
        <f t="shared" si="71"/>
        <v>41926.645833333328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-999</v>
      </c>
      <c r="Q1130" s="7" t="s">
        <v>8352</v>
      </c>
      <c r="R1130" s="7" t="s">
        <v>8354</v>
      </c>
      <c r="S1130" s="11">
        <f t="shared" si="70"/>
        <v>41858.441168981481</v>
      </c>
      <c r="T1130" s="12">
        <f t="shared" si="71"/>
        <v>41828.441168981481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-19979</v>
      </c>
      <c r="Q1131" s="7" t="s">
        <v>8352</v>
      </c>
      <c r="R1131" s="7" t="s">
        <v>8354</v>
      </c>
      <c r="S1131" s="11">
        <f t="shared" si="70"/>
        <v>42526.056631944441</v>
      </c>
      <c r="T1131" s="12">
        <f t="shared" si="71"/>
        <v>42496.056631944441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-4989</v>
      </c>
      <c r="Q1132" s="7" t="s">
        <v>8352</v>
      </c>
      <c r="R1132" s="7" t="s">
        <v>8354</v>
      </c>
      <c r="S1132" s="11">
        <f t="shared" si="70"/>
        <v>41968.829861111109</v>
      </c>
      <c r="T1132" s="12">
        <f t="shared" si="71"/>
        <v>41908.788194444445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-40000</v>
      </c>
      <c r="Q1133" s="7" t="s">
        <v>8352</v>
      </c>
      <c r="R1133" s="7" t="s">
        <v>8354</v>
      </c>
      <c r="S1133" s="11">
        <f t="shared" si="70"/>
        <v>42362.699861111112</v>
      </c>
      <c r="T1133" s="12">
        <f t="shared" si="71"/>
        <v>42332.699861111112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-8562</v>
      </c>
      <c r="Q1134" s="7" t="s">
        <v>8352</v>
      </c>
      <c r="R1134" s="7" t="s">
        <v>8354</v>
      </c>
      <c r="S1134" s="11">
        <f t="shared" si="70"/>
        <v>42735.907071759262</v>
      </c>
      <c r="T1134" s="12">
        <f t="shared" si="71"/>
        <v>42705.907071759262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-2980</v>
      </c>
      <c r="Q1135" s="7" t="s">
        <v>8352</v>
      </c>
      <c r="R1135" s="7" t="s">
        <v>8354</v>
      </c>
      <c r="S1135" s="11">
        <f t="shared" si="70"/>
        <v>41851.198854166665</v>
      </c>
      <c r="T1135" s="12">
        <f t="shared" si="71"/>
        <v>41821.198854166665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-24999</v>
      </c>
      <c r="Q1136" s="7" t="s">
        <v>8352</v>
      </c>
      <c r="R1136" s="7" t="s">
        <v>8354</v>
      </c>
      <c r="S1136" s="11">
        <f t="shared" si="70"/>
        <v>41971.981249999997</v>
      </c>
      <c r="T1136" s="12">
        <f t="shared" si="71"/>
        <v>41958.07671296296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-950</v>
      </c>
      <c r="Q1137" s="7" t="s">
        <v>8352</v>
      </c>
      <c r="R1137" s="7" t="s">
        <v>8354</v>
      </c>
      <c r="S1137" s="11">
        <f t="shared" si="70"/>
        <v>42588.781180555554</v>
      </c>
      <c r="T1137" s="12">
        <f t="shared" si="71"/>
        <v>42558.781180555554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-3920</v>
      </c>
      <c r="Q1138" s="7" t="s">
        <v>8352</v>
      </c>
      <c r="R1138" s="7" t="s">
        <v>8354</v>
      </c>
      <c r="S1138" s="11">
        <f t="shared" si="70"/>
        <v>42357.46329861111</v>
      </c>
      <c r="T1138" s="12">
        <f t="shared" si="71"/>
        <v>42327.46329861111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-15125</v>
      </c>
      <c r="Q1139" s="7" t="s">
        <v>8352</v>
      </c>
      <c r="R1139" s="7" t="s">
        <v>8354</v>
      </c>
      <c r="S1139" s="11">
        <f t="shared" si="70"/>
        <v>42483.611354166664</v>
      </c>
      <c r="T1139" s="12">
        <f t="shared" si="71"/>
        <v>42453.611354166664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-34875</v>
      </c>
      <c r="Q1140" s="7" t="s">
        <v>8352</v>
      </c>
      <c r="R1140" s="7" t="s">
        <v>8354</v>
      </c>
      <c r="S1140" s="11">
        <f t="shared" si="70"/>
        <v>42756.698275462964</v>
      </c>
      <c r="T1140" s="12">
        <f t="shared" si="71"/>
        <v>42736.698275462964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-7995</v>
      </c>
      <c r="Q1141" s="7" t="s">
        <v>8352</v>
      </c>
      <c r="R1141" s="7" t="s">
        <v>8354</v>
      </c>
      <c r="S1141" s="11">
        <f t="shared" si="70"/>
        <v>42005.139189814814</v>
      </c>
      <c r="T1141" s="12">
        <f t="shared" si="71"/>
        <v>41975.139189814814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-5000</v>
      </c>
      <c r="Q1142" s="7" t="s">
        <v>8352</v>
      </c>
      <c r="R1142" s="7" t="s">
        <v>8354</v>
      </c>
      <c r="S1142" s="11">
        <f t="shared" si="70"/>
        <v>42222.253715277773</v>
      </c>
      <c r="T1142" s="12">
        <f t="shared" si="71"/>
        <v>42192.253715277773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-500</v>
      </c>
      <c r="Q1143" s="7" t="s">
        <v>8352</v>
      </c>
      <c r="R1143" s="7" t="s">
        <v>8354</v>
      </c>
      <c r="S1143" s="11">
        <f t="shared" si="70"/>
        <v>42194.491319444445</v>
      </c>
      <c r="T1143" s="12">
        <f t="shared" si="71"/>
        <v>42164.491319444445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-4000</v>
      </c>
      <c r="Q1144" s="7" t="s">
        <v>8352</v>
      </c>
      <c r="R1144" s="7" t="s">
        <v>8354</v>
      </c>
      <c r="S1144" s="11">
        <f t="shared" si="70"/>
        <v>42051.797766203701</v>
      </c>
      <c r="T1144" s="12">
        <f t="shared" si="71"/>
        <v>42021.797766203701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-44814</v>
      </c>
      <c r="Q1145" s="7" t="s">
        <v>8352</v>
      </c>
      <c r="R1145" s="7" t="s">
        <v>8354</v>
      </c>
      <c r="S1145" s="11">
        <f t="shared" si="70"/>
        <v>42354.985254629624</v>
      </c>
      <c r="T1145" s="12">
        <f t="shared" si="71"/>
        <v>42324.985254629624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-9300</v>
      </c>
      <c r="Q1146" s="7" t="s">
        <v>8355</v>
      </c>
      <c r="R1146" s="7" t="s">
        <v>8356</v>
      </c>
      <c r="S1146" s="11">
        <f t="shared" si="70"/>
        <v>42122.973611111105</v>
      </c>
      <c r="T1146" s="12">
        <f t="shared" si="71"/>
        <v>42092.973611111105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-79900</v>
      </c>
      <c r="Q1147" s="7" t="s">
        <v>8355</v>
      </c>
      <c r="R1147" s="7" t="s">
        <v>8356</v>
      </c>
      <c r="S1147" s="11">
        <f t="shared" si="70"/>
        <v>41914.539259259254</v>
      </c>
      <c r="T1147" s="12">
        <f t="shared" si="71"/>
        <v>41854.539259259254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-5470</v>
      </c>
      <c r="Q1148" s="7" t="s">
        <v>8355</v>
      </c>
      <c r="R1148" s="7" t="s">
        <v>8356</v>
      </c>
      <c r="S1148" s="11">
        <f t="shared" si="70"/>
        <v>41761.745057870365</v>
      </c>
      <c r="T1148" s="12">
        <f t="shared" si="71"/>
        <v>41723.745057870365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-25000</v>
      </c>
      <c r="Q1149" s="7" t="s">
        <v>8355</v>
      </c>
      <c r="R1149" s="7" t="s">
        <v>8356</v>
      </c>
      <c r="S1149" s="11">
        <f t="shared" si="70"/>
        <v>41931.763692129629</v>
      </c>
      <c r="T1149" s="12">
        <f t="shared" si="71"/>
        <v>41871.763692129629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-14927</v>
      </c>
      <c r="Q1150" s="7" t="s">
        <v>8355</v>
      </c>
      <c r="R1150" s="7" t="s">
        <v>8356</v>
      </c>
      <c r="S1150" s="11">
        <f t="shared" si="70"/>
        <v>42705.00440972222</v>
      </c>
      <c r="T1150" s="12">
        <f t="shared" si="71"/>
        <v>42674.962743055548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-49925</v>
      </c>
      <c r="Q1151" s="7" t="s">
        <v>8355</v>
      </c>
      <c r="R1151" s="7" t="s">
        <v>8356</v>
      </c>
      <c r="S1151" s="11">
        <f t="shared" si="70"/>
        <v>42537.501921296294</v>
      </c>
      <c r="T1151" s="12">
        <f t="shared" si="71"/>
        <v>42507.501921296294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-2248</v>
      </c>
      <c r="Q1152" s="7" t="s">
        <v>8355</v>
      </c>
      <c r="R1152" s="7" t="s">
        <v>8356</v>
      </c>
      <c r="S1152" s="11">
        <f t="shared" si="70"/>
        <v>42377.74623842592</v>
      </c>
      <c r="T1152" s="12">
        <f t="shared" si="71"/>
        <v>42317.74623842592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-25000</v>
      </c>
      <c r="Q1153" s="7" t="s">
        <v>8355</v>
      </c>
      <c r="R1153" s="7" t="s">
        <v>8356</v>
      </c>
      <c r="S1153" s="11">
        <f t="shared" si="70"/>
        <v>42253.894247685188</v>
      </c>
      <c r="T1153" s="12">
        <f t="shared" si="71"/>
        <v>42223.894247685188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-15089</v>
      </c>
      <c r="Q1154" s="7" t="s">
        <v>8355</v>
      </c>
      <c r="R1154" s="7" t="s">
        <v>8356</v>
      </c>
      <c r="S1154" s="11">
        <f t="shared" si="70"/>
        <v>42139.501296296294</v>
      </c>
      <c r="T1154" s="12">
        <f t="shared" si="71"/>
        <v>42109.501296296294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(E1155/D1155*100)</f>
        <v>0.625</v>
      </c>
      <c r="P1155">
        <f t="shared" ref="P1155:P1218" si="73">AVERAGE(E1155-D1155)</f>
        <v>-7950</v>
      </c>
      <c r="Q1155" s="7" t="s">
        <v>8355</v>
      </c>
      <c r="R1155" s="7" t="s">
        <v>8356</v>
      </c>
      <c r="S1155" s="11">
        <f t="shared" ref="S1155:S1218" si="74">(I1155/86400)+25569+(-5/24)</f>
        <v>42173.505844907406</v>
      </c>
      <c r="T1155" s="12">
        <f t="shared" ref="T1155:T1218" si="75">(J1155/86400)+25569+(-5/24)</f>
        <v>42143.505844907406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-4675</v>
      </c>
      <c r="Q1156" s="7" t="s">
        <v>8355</v>
      </c>
      <c r="R1156" s="7" t="s">
        <v>8356</v>
      </c>
      <c r="S1156" s="11">
        <f t="shared" si="74"/>
        <v>42252.900532407402</v>
      </c>
      <c r="T1156" s="12">
        <f t="shared" si="75"/>
        <v>42222.900532407402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-24812</v>
      </c>
      <c r="Q1157" s="7" t="s">
        <v>8355</v>
      </c>
      <c r="R1157" s="7" t="s">
        <v>8356</v>
      </c>
      <c r="S1157" s="11">
        <f t="shared" si="74"/>
        <v>41865.555648148147</v>
      </c>
      <c r="T1157" s="12">
        <f t="shared" si="75"/>
        <v>41835.555648148147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-6500</v>
      </c>
      <c r="Q1158" s="7" t="s">
        <v>8355</v>
      </c>
      <c r="R1158" s="7" t="s">
        <v>8356</v>
      </c>
      <c r="S1158" s="11">
        <f t="shared" si="74"/>
        <v>42058.862986111104</v>
      </c>
      <c r="T1158" s="12">
        <f t="shared" si="75"/>
        <v>42028.862986111104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-9849</v>
      </c>
      <c r="Q1159" s="7" t="s">
        <v>8355</v>
      </c>
      <c r="R1159" s="7" t="s">
        <v>8356</v>
      </c>
      <c r="S1159" s="11">
        <f t="shared" si="74"/>
        <v>41978.46157407407</v>
      </c>
      <c r="T1159" s="12">
        <f t="shared" si="75"/>
        <v>41918.419907407406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-7465</v>
      </c>
      <c r="Q1160" s="7" t="s">
        <v>8355</v>
      </c>
      <c r="R1160" s="7" t="s">
        <v>8356</v>
      </c>
      <c r="S1160" s="11">
        <f t="shared" si="74"/>
        <v>41981.883425925924</v>
      </c>
      <c r="T1160" s="12">
        <f t="shared" si="75"/>
        <v>41951.883425925924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-6750</v>
      </c>
      <c r="Q1161" s="7" t="s">
        <v>8355</v>
      </c>
      <c r="R1161" s="7" t="s">
        <v>8356</v>
      </c>
      <c r="S1161" s="11">
        <f t="shared" si="74"/>
        <v>42185.447916666664</v>
      </c>
      <c r="T1161" s="12">
        <f t="shared" si="75"/>
        <v>42154.518113425926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-28845</v>
      </c>
      <c r="Q1162" s="7" t="s">
        <v>8355</v>
      </c>
      <c r="R1162" s="7" t="s">
        <v>8356</v>
      </c>
      <c r="S1162" s="11">
        <f t="shared" si="74"/>
        <v>42090.904930555553</v>
      </c>
      <c r="T1162" s="12">
        <f t="shared" si="75"/>
        <v>42060.946597222217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-18000</v>
      </c>
      <c r="Q1163" s="7" t="s">
        <v>8355</v>
      </c>
      <c r="R1163" s="7" t="s">
        <v>8356</v>
      </c>
      <c r="S1163" s="11">
        <f t="shared" si="74"/>
        <v>42143.421168981477</v>
      </c>
      <c r="T1163" s="12">
        <f t="shared" si="75"/>
        <v>42122.421168981477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-59965</v>
      </c>
      <c r="Q1164" s="7" t="s">
        <v>8355</v>
      </c>
      <c r="R1164" s="7" t="s">
        <v>8356</v>
      </c>
      <c r="S1164" s="11">
        <f t="shared" si="74"/>
        <v>41907.475277777776</v>
      </c>
      <c r="T1164" s="12">
        <f t="shared" si="75"/>
        <v>41876.475277777776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-5200</v>
      </c>
      <c r="Q1165" s="7" t="s">
        <v>8355</v>
      </c>
      <c r="R1165" s="7" t="s">
        <v>8356</v>
      </c>
      <c r="S1165" s="11">
        <f t="shared" si="74"/>
        <v>41860.515277777777</v>
      </c>
      <c r="T1165" s="12">
        <f t="shared" si="75"/>
        <v>41830.515277777777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-10000</v>
      </c>
      <c r="Q1166" s="7" t="s">
        <v>8355</v>
      </c>
      <c r="R1166" s="7" t="s">
        <v>8356</v>
      </c>
      <c r="S1166" s="11">
        <f t="shared" si="74"/>
        <v>42539.51599537037</v>
      </c>
      <c r="T1166" s="12">
        <f t="shared" si="75"/>
        <v>42509.51599537037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-7929.5</v>
      </c>
      <c r="Q1167" s="7" t="s">
        <v>8355</v>
      </c>
      <c r="R1167" s="7" t="s">
        <v>8356</v>
      </c>
      <c r="S1167" s="11">
        <f t="shared" si="74"/>
        <v>41826.00613425926</v>
      </c>
      <c r="T1167" s="12">
        <f t="shared" si="75"/>
        <v>41792.00613425926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-12129</v>
      </c>
      <c r="Q1168" s="7" t="s">
        <v>8355</v>
      </c>
      <c r="R1168" s="7" t="s">
        <v>8356</v>
      </c>
      <c r="S1168" s="11">
        <f t="shared" si="74"/>
        <v>42180.958333333336</v>
      </c>
      <c r="T1168" s="12">
        <f t="shared" si="75"/>
        <v>42150.277106481481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-59021</v>
      </c>
      <c r="Q1169" s="7" t="s">
        <v>8355</v>
      </c>
      <c r="R1169" s="7" t="s">
        <v>8356</v>
      </c>
      <c r="S1169" s="11">
        <f t="shared" si="74"/>
        <v>41894.526562499996</v>
      </c>
      <c r="T1169" s="12">
        <f t="shared" si="75"/>
        <v>41863.526562499996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-16980</v>
      </c>
      <c r="Q1170" s="7" t="s">
        <v>8355</v>
      </c>
      <c r="R1170" s="7" t="s">
        <v>8356</v>
      </c>
      <c r="S1170" s="11">
        <f t="shared" si="74"/>
        <v>42634.845659722218</v>
      </c>
      <c r="T1170" s="12">
        <f t="shared" si="75"/>
        <v>42604.845659722218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-9983</v>
      </c>
      <c r="Q1171" s="7" t="s">
        <v>8355</v>
      </c>
      <c r="R1171" s="7" t="s">
        <v>8356</v>
      </c>
      <c r="S1171" s="11">
        <f t="shared" si="74"/>
        <v>42057.145405092589</v>
      </c>
      <c r="T1171" s="12">
        <f t="shared" si="75"/>
        <v>42027.145405092589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-24900</v>
      </c>
      <c r="Q1172" s="7" t="s">
        <v>8355</v>
      </c>
      <c r="R1172" s="7" t="s">
        <v>8356</v>
      </c>
      <c r="S1172" s="11">
        <f t="shared" si="74"/>
        <v>42154.684849537036</v>
      </c>
      <c r="T1172" s="12">
        <f t="shared" si="75"/>
        <v>42124.684849537036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-24975</v>
      </c>
      <c r="Q1173" s="7" t="s">
        <v>8355</v>
      </c>
      <c r="R1173" s="7" t="s">
        <v>8356</v>
      </c>
      <c r="S1173" s="11">
        <f t="shared" si="74"/>
        <v>41956.638043981475</v>
      </c>
      <c r="T1173" s="12">
        <f t="shared" si="75"/>
        <v>41938.596377314811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-9000</v>
      </c>
      <c r="Q1174" s="7" t="s">
        <v>8355</v>
      </c>
      <c r="R1174" s="7" t="s">
        <v>8356</v>
      </c>
      <c r="S1174" s="11">
        <f t="shared" si="74"/>
        <v>41871.473981481475</v>
      </c>
      <c r="T1174" s="12">
        <f t="shared" si="75"/>
        <v>41841.473981481475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-124970</v>
      </c>
      <c r="Q1175" s="7" t="s">
        <v>8355</v>
      </c>
      <c r="R1175" s="7" t="s">
        <v>8356</v>
      </c>
      <c r="S1175" s="11">
        <f t="shared" si="74"/>
        <v>42218.97751157407</v>
      </c>
      <c r="T1175" s="12">
        <f t="shared" si="75"/>
        <v>42183.97751157407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-14114</v>
      </c>
      <c r="Q1176" s="7" t="s">
        <v>8355</v>
      </c>
      <c r="R1176" s="7" t="s">
        <v>8356</v>
      </c>
      <c r="S1176" s="11">
        <f t="shared" si="74"/>
        <v>42498.633414351854</v>
      </c>
      <c r="T1176" s="12">
        <f t="shared" si="75"/>
        <v>42468.633414351854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-19415</v>
      </c>
      <c r="Q1177" s="7" t="s">
        <v>8355</v>
      </c>
      <c r="R1177" s="7" t="s">
        <v>8356</v>
      </c>
      <c r="S1177" s="11">
        <f t="shared" si="74"/>
        <v>42200.520127314812</v>
      </c>
      <c r="T1177" s="12">
        <f t="shared" si="75"/>
        <v>42170.520127314812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-174990</v>
      </c>
      <c r="Q1178" s="7" t="s">
        <v>8355</v>
      </c>
      <c r="R1178" s="7" t="s">
        <v>8356</v>
      </c>
      <c r="S1178" s="11">
        <f t="shared" si="74"/>
        <v>42800.333333333336</v>
      </c>
      <c r="T1178" s="12">
        <f t="shared" si="75"/>
        <v>42745.811319444438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-6000</v>
      </c>
      <c r="Q1179" s="7" t="s">
        <v>8355</v>
      </c>
      <c r="R1179" s="7" t="s">
        <v>8356</v>
      </c>
      <c r="S1179" s="11">
        <f t="shared" si="74"/>
        <v>41927.452499999999</v>
      </c>
      <c r="T1179" s="12">
        <f t="shared" si="75"/>
        <v>41897.452499999999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-74995</v>
      </c>
      <c r="Q1180" s="7" t="s">
        <v>8355</v>
      </c>
      <c r="R1180" s="7" t="s">
        <v>8356</v>
      </c>
      <c r="S1180" s="11">
        <f t="shared" si="74"/>
        <v>41867.69736111111</v>
      </c>
      <c r="T1180" s="12">
        <f t="shared" si="75"/>
        <v>41837.69736111111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-56800</v>
      </c>
      <c r="Q1181" s="7" t="s">
        <v>8355</v>
      </c>
      <c r="R1181" s="7" t="s">
        <v>8356</v>
      </c>
      <c r="S1181" s="11">
        <f t="shared" si="74"/>
        <v>42305.511886574073</v>
      </c>
      <c r="T1181" s="12">
        <f t="shared" si="75"/>
        <v>42275.511886574073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-44125</v>
      </c>
      <c r="Q1182" s="7" t="s">
        <v>8355</v>
      </c>
      <c r="R1182" s="7" t="s">
        <v>8356</v>
      </c>
      <c r="S1182" s="11">
        <f t="shared" si="74"/>
        <v>41818.598541666666</v>
      </c>
      <c r="T1182" s="12">
        <f t="shared" si="75"/>
        <v>41781.598541666666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-49996</v>
      </c>
      <c r="Q1183" s="7" t="s">
        <v>8355</v>
      </c>
      <c r="R1183" s="7" t="s">
        <v>8356</v>
      </c>
      <c r="S1183" s="11">
        <f t="shared" si="74"/>
        <v>42064.131030092591</v>
      </c>
      <c r="T1183" s="12">
        <f t="shared" si="75"/>
        <v>42034.131030092591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-958</v>
      </c>
      <c r="Q1184" s="7" t="s">
        <v>8355</v>
      </c>
      <c r="R1184" s="7" t="s">
        <v>8356</v>
      </c>
      <c r="S1184" s="11">
        <f t="shared" si="74"/>
        <v>42747.487499999996</v>
      </c>
      <c r="T1184" s="12">
        <f t="shared" si="75"/>
        <v>42728.619074074071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-2400</v>
      </c>
      <c r="Q1185" s="7" t="s">
        <v>8355</v>
      </c>
      <c r="R1185" s="7" t="s">
        <v>8356</v>
      </c>
      <c r="S1185" s="11">
        <f t="shared" si="74"/>
        <v>42675.957638888889</v>
      </c>
      <c r="T1185" s="12">
        <f t="shared" si="75"/>
        <v>42656.653043981474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0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1086</v>
      </c>
      <c r="Q1186" s="7" t="s">
        <v>8357</v>
      </c>
      <c r="R1186" s="7" t="s">
        <v>8358</v>
      </c>
      <c r="S1186" s="11">
        <f t="shared" si="74"/>
        <v>42772.391331018516</v>
      </c>
      <c r="T1186" s="12">
        <f t="shared" si="75"/>
        <v>42741.391331018516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0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680</v>
      </c>
      <c r="Q1187" s="7" t="s">
        <v>8357</v>
      </c>
      <c r="R1187" s="7" t="s">
        <v>8358</v>
      </c>
      <c r="S1187" s="11">
        <f t="shared" si="74"/>
        <v>42162.958333333336</v>
      </c>
      <c r="T1187" s="12">
        <f t="shared" si="75"/>
        <v>42130.656817129631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0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505</v>
      </c>
      <c r="Q1188" s="7" t="s">
        <v>8357</v>
      </c>
      <c r="R1188" s="7" t="s">
        <v>8358</v>
      </c>
      <c r="S1188" s="11">
        <f t="shared" si="74"/>
        <v>42156.737499999996</v>
      </c>
      <c r="T1188" s="12">
        <f t="shared" si="75"/>
        <v>42123.655034722215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0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361</v>
      </c>
      <c r="Q1189" s="7" t="s">
        <v>8357</v>
      </c>
      <c r="R1189" s="7" t="s">
        <v>8358</v>
      </c>
      <c r="S1189" s="11">
        <f t="shared" si="74"/>
        <v>42141.541666666664</v>
      </c>
      <c r="T1189" s="12">
        <f t="shared" si="75"/>
        <v>42109.686608796292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1211</v>
      </c>
      <c r="Q1190" s="7" t="s">
        <v>8357</v>
      </c>
      <c r="R1190" s="7" t="s">
        <v>8358</v>
      </c>
      <c r="S1190" s="11">
        <f t="shared" si="74"/>
        <v>42732.492361111108</v>
      </c>
      <c r="T1190" s="12">
        <f t="shared" si="75"/>
        <v>42711.492361111108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0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700</v>
      </c>
      <c r="Q1191" s="7" t="s">
        <v>8357</v>
      </c>
      <c r="R1191" s="7" t="s">
        <v>8358</v>
      </c>
      <c r="S1191" s="11">
        <f t="shared" si="74"/>
        <v>42550.770775462959</v>
      </c>
      <c r="T1191" s="12">
        <f t="shared" si="75"/>
        <v>42529.770775462959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0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175</v>
      </c>
      <c r="Q1192" s="7" t="s">
        <v>8357</v>
      </c>
      <c r="R1192" s="7" t="s">
        <v>8358</v>
      </c>
      <c r="S1192" s="11">
        <f t="shared" si="74"/>
        <v>41882.457465277774</v>
      </c>
      <c r="T1192" s="12">
        <f t="shared" si="75"/>
        <v>41852.457465277774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0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245</v>
      </c>
      <c r="Q1193" s="7" t="s">
        <v>8357</v>
      </c>
      <c r="R1193" s="7" t="s">
        <v>8358</v>
      </c>
      <c r="S1193" s="11">
        <f t="shared" si="74"/>
        <v>42449.353703703702</v>
      </c>
      <c r="T1193" s="12">
        <f t="shared" si="75"/>
        <v>42419.395370370366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0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190</v>
      </c>
      <c r="Q1194" s="7" t="s">
        <v>8357</v>
      </c>
      <c r="R1194" s="7" t="s">
        <v>8358</v>
      </c>
      <c r="S1194" s="11">
        <f t="shared" si="74"/>
        <v>42777.298356481479</v>
      </c>
      <c r="T1194" s="12">
        <f t="shared" si="75"/>
        <v>42747.298356481479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0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831</v>
      </c>
      <c r="Q1195" s="7" t="s">
        <v>8357</v>
      </c>
      <c r="R1195" s="7" t="s">
        <v>8358</v>
      </c>
      <c r="S1195" s="11">
        <f t="shared" si="74"/>
        <v>42469.526076388887</v>
      </c>
      <c r="T1195" s="12">
        <f t="shared" si="75"/>
        <v>42409.567743055552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0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27780</v>
      </c>
      <c r="Q1196" s="7" t="s">
        <v>8357</v>
      </c>
      <c r="R1196" s="7" t="s">
        <v>8358</v>
      </c>
      <c r="S1196" s="11">
        <f t="shared" si="74"/>
        <v>42102.27984953703</v>
      </c>
      <c r="T1196" s="12">
        <f t="shared" si="75"/>
        <v>42072.27984953703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0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3500</v>
      </c>
      <c r="Q1197" s="7" t="s">
        <v>8357</v>
      </c>
      <c r="R1197" s="7" t="s">
        <v>8358</v>
      </c>
      <c r="S1197" s="11">
        <f t="shared" si="74"/>
        <v>42358.166666666664</v>
      </c>
      <c r="T1197" s="12">
        <f t="shared" si="75"/>
        <v>42298.139502314814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0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24637</v>
      </c>
      <c r="Q1198" s="7" t="s">
        <v>8357</v>
      </c>
      <c r="R1198" s="7" t="s">
        <v>8358</v>
      </c>
      <c r="S1198" s="11">
        <f t="shared" si="74"/>
        <v>42356.610405092586</v>
      </c>
      <c r="T1198" s="12">
        <f t="shared" si="75"/>
        <v>42326.610405092586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0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22994</v>
      </c>
      <c r="Q1199" s="7" t="s">
        <v>8357</v>
      </c>
      <c r="R1199" s="7" t="s">
        <v>8358</v>
      </c>
      <c r="S1199" s="11">
        <f t="shared" si="74"/>
        <v>42534.040972222218</v>
      </c>
      <c r="T1199" s="12">
        <f t="shared" si="75"/>
        <v>42503.456412037034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5621</v>
      </c>
      <c r="Q1200" s="7" t="s">
        <v>8357</v>
      </c>
      <c r="R1200" s="7" t="s">
        <v>8358</v>
      </c>
      <c r="S1200" s="11">
        <f t="shared" si="74"/>
        <v>42368.916666666664</v>
      </c>
      <c r="T1200" s="12">
        <f t="shared" si="75"/>
        <v>42333.410717592589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0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35</v>
      </c>
      <c r="Q1201" s="7" t="s">
        <v>8357</v>
      </c>
      <c r="R1201" s="7" t="s">
        <v>8358</v>
      </c>
      <c r="S1201" s="11">
        <f t="shared" si="74"/>
        <v>42193.562499999993</v>
      </c>
      <c r="T1201" s="12">
        <f t="shared" si="75"/>
        <v>42161.562499999993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0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1229</v>
      </c>
      <c r="Q1202" s="7" t="s">
        <v>8357</v>
      </c>
      <c r="R1202" s="7" t="s">
        <v>8358</v>
      </c>
      <c r="S1202" s="11">
        <f t="shared" si="74"/>
        <v>42110.269166666665</v>
      </c>
      <c r="T1202" s="12">
        <f t="shared" si="75"/>
        <v>42089.269166666665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0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146.27000000000044</v>
      </c>
      <c r="Q1203" s="7" t="s">
        <v>8357</v>
      </c>
      <c r="R1203" s="7" t="s">
        <v>8358</v>
      </c>
      <c r="S1203" s="11">
        <f t="shared" si="74"/>
        <v>42566.398680555554</v>
      </c>
      <c r="T1203" s="12">
        <f t="shared" si="75"/>
        <v>42536.398680555554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0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24811</v>
      </c>
      <c r="Q1204" s="7" t="s">
        <v>8357</v>
      </c>
      <c r="R1204" s="7" t="s">
        <v>8358</v>
      </c>
      <c r="S1204" s="11">
        <f t="shared" si="74"/>
        <v>42182.08048611111</v>
      </c>
      <c r="T1204" s="12">
        <f t="shared" si="75"/>
        <v>42152.08048611111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0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400</v>
      </c>
      <c r="Q1205" s="7" t="s">
        <v>8357</v>
      </c>
      <c r="R1205" s="7" t="s">
        <v>8358</v>
      </c>
      <c r="S1205" s="11">
        <f t="shared" si="74"/>
        <v>42155.4065625</v>
      </c>
      <c r="T1205" s="12">
        <f t="shared" si="75"/>
        <v>42125.4065625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0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383</v>
      </c>
      <c r="Q1206" s="7" t="s">
        <v>8357</v>
      </c>
      <c r="R1206" s="7" t="s">
        <v>8358</v>
      </c>
      <c r="S1206" s="11">
        <f t="shared" si="74"/>
        <v>42341.999999999993</v>
      </c>
      <c r="T1206" s="12">
        <f t="shared" si="75"/>
        <v>42297.539733796293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0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112</v>
      </c>
      <c r="Q1207" s="7" t="s">
        <v>8357</v>
      </c>
      <c r="R1207" s="7" t="s">
        <v>8358</v>
      </c>
      <c r="S1207" s="11">
        <f t="shared" si="74"/>
        <v>42168.298043981478</v>
      </c>
      <c r="T1207" s="12">
        <f t="shared" si="75"/>
        <v>42138.298043981478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0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135</v>
      </c>
      <c r="Q1208" s="7" t="s">
        <v>8357</v>
      </c>
      <c r="R1208" s="7" t="s">
        <v>8358</v>
      </c>
      <c r="S1208" s="11">
        <f t="shared" si="74"/>
        <v>42805.353472222218</v>
      </c>
      <c r="T1208" s="12">
        <f t="shared" si="75"/>
        <v>42772.567743055552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0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696</v>
      </c>
      <c r="Q1209" s="7" t="s">
        <v>8357</v>
      </c>
      <c r="R1209" s="7" t="s">
        <v>8358</v>
      </c>
      <c r="S1209" s="11">
        <f t="shared" si="74"/>
        <v>42460.208333333336</v>
      </c>
      <c r="T1209" s="12">
        <f t="shared" si="75"/>
        <v>42430.221909722219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5530</v>
      </c>
      <c r="Q1210" s="7" t="s">
        <v>8357</v>
      </c>
      <c r="R1210" s="7" t="s">
        <v>8358</v>
      </c>
      <c r="S1210" s="11">
        <f t="shared" si="74"/>
        <v>42453.459074074075</v>
      </c>
      <c r="T1210" s="12">
        <f t="shared" si="75"/>
        <v>42423.500740740739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0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360</v>
      </c>
      <c r="Q1211" s="7" t="s">
        <v>8357</v>
      </c>
      <c r="R1211" s="7" t="s">
        <v>8358</v>
      </c>
      <c r="S1211" s="11">
        <f t="shared" si="74"/>
        <v>42791.637789351851</v>
      </c>
      <c r="T1211" s="12">
        <f t="shared" si="75"/>
        <v>42761.637789351851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0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30863</v>
      </c>
      <c r="Q1212" s="7" t="s">
        <v>8357</v>
      </c>
      <c r="R1212" s="7" t="s">
        <v>8358</v>
      </c>
      <c r="S1212" s="11">
        <f t="shared" si="74"/>
        <v>42155.666666666664</v>
      </c>
      <c r="T1212" s="12">
        <f t="shared" si="75"/>
        <v>42132.733472222222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0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11</v>
      </c>
      <c r="Q1213" s="7" t="s">
        <v>8357</v>
      </c>
      <c r="R1213" s="7" t="s">
        <v>8358</v>
      </c>
      <c r="S1213" s="11">
        <f t="shared" si="74"/>
        <v>42530.658113425925</v>
      </c>
      <c r="T1213" s="12">
        <f t="shared" si="75"/>
        <v>42515.658113425925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0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726</v>
      </c>
      <c r="Q1214" s="7" t="s">
        <v>8357</v>
      </c>
      <c r="R1214" s="7" t="s">
        <v>8358</v>
      </c>
      <c r="S1214" s="11">
        <f t="shared" si="74"/>
        <v>42334.833333333336</v>
      </c>
      <c r="T1214" s="12">
        <f t="shared" si="75"/>
        <v>42318.741840277777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0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145</v>
      </c>
      <c r="Q1215" s="7" t="s">
        <v>8357</v>
      </c>
      <c r="R1215" s="7" t="s">
        <v>8358</v>
      </c>
      <c r="S1215" s="11">
        <f t="shared" si="74"/>
        <v>42766.547453703701</v>
      </c>
      <c r="T1215" s="12">
        <f t="shared" si="75"/>
        <v>42731.547453703701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0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636</v>
      </c>
      <c r="Q1216" s="7" t="s">
        <v>8357</v>
      </c>
      <c r="R1216" s="7" t="s">
        <v>8358</v>
      </c>
      <c r="S1216" s="11">
        <f t="shared" si="74"/>
        <v>42164.632002314807</v>
      </c>
      <c r="T1216" s="12">
        <f t="shared" si="75"/>
        <v>42104.632002314807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0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34304.01</v>
      </c>
      <c r="Q1217" s="7" t="s">
        <v>8357</v>
      </c>
      <c r="R1217" s="7" t="s">
        <v>8358</v>
      </c>
      <c r="S1217" s="11">
        <f t="shared" si="74"/>
        <v>41789.714768518512</v>
      </c>
      <c r="T1217" s="12">
        <f t="shared" si="75"/>
        <v>41759.714768518512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0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6398</v>
      </c>
      <c r="Q1218" s="7" t="s">
        <v>8357</v>
      </c>
      <c r="R1218" s="7" t="s">
        <v>8358</v>
      </c>
      <c r="S1218" s="11">
        <f t="shared" si="74"/>
        <v>42279.752083333333</v>
      </c>
      <c r="T1218" s="12">
        <f t="shared" si="75"/>
        <v>42247.408067129632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0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(E1219/D1219*100)</f>
        <v>102.60000000000001</v>
      </c>
      <c r="P1219">
        <f t="shared" ref="P1219:P1282" si="77">AVERAGE(E1219-D1219)</f>
        <v>689</v>
      </c>
      <c r="Q1219" s="7" t="s">
        <v>8357</v>
      </c>
      <c r="R1219" s="7" t="s">
        <v>8358</v>
      </c>
      <c r="S1219" s="11">
        <f t="shared" ref="S1219:S1282" si="78">(I1219/86400)+25569+(-5/24)</f>
        <v>42565.6011574074</v>
      </c>
      <c r="T1219" s="12">
        <f t="shared" ref="T1219:T1282" si="79">(J1219/86400)+25569+(-5/24)</f>
        <v>42535.6011574074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6505</v>
      </c>
      <c r="Q1220" s="7" t="s">
        <v>8357</v>
      </c>
      <c r="R1220" s="7" t="s">
        <v>8358</v>
      </c>
      <c r="S1220" s="11">
        <f t="shared" si="78"/>
        <v>42308.916666666664</v>
      </c>
      <c r="T1220" s="12">
        <f t="shared" si="79"/>
        <v>42278.453703703701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0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9674</v>
      </c>
      <c r="Q1221" s="7" t="s">
        <v>8357</v>
      </c>
      <c r="R1221" s="7" t="s">
        <v>8358</v>
      </c>
      <c r="S1221" s="11">
        <f t="shared" si="78"/>
        <v>42663.253622685188</v>
      </c>
      <c r="T1221" s="12">
        <f t="shared" si="79"/>
        <v>42633.253622685188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0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565</v>
      </c>
      <c r="Q1222" s="7" t="s">
        <v>8357</v>
      </c>
      <c r="R1222" s="7" t="s">
        <v>8358</v>
      </c>
      <c r="S1222" s="11">
        <f t="shared" si="78"/>
        <v>42241.420277777775</v>
      </c>
      <c r="T1222" s="12">
        <f t="shared" si="79"/>
        <v>42211.420277777775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0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251.01000000000022</v>
      </c>
      <c r="Q1223" s="7" t="s">
        <v>8357</v>
      </c>
      <c r="R1223" s="7" t="s">
        <v>8358</v>
      </c>
      <c r="S1223" s="11">
        <f t="shared" si="78"/>
        <v>42707.791666666664</v>
      </c>
      <c r="T1223" s="12">
        <f t="shared" si="79"/>
        <v>42680.267222222225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0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7215</v>
      </c>
      <c r="Q1224" s="7" t="s">
        <v>8357</v>
      </c>
      <c r="R1224" s="7" t="s">
        <v>8358</v>
      </c>
      <c r="S1224" s="11">
        <f t="shared" si="78"/>
        <v>42460.958333333336</v>
      </c>
      <c r="T1224" s="12">
        <f t="shared" si="79"/>
        <v>42430.512118055551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0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2397</v>
      </c>
      <c r="Q1225" s="7" t="s">
        <v>8357</v>
      </c>
      <c r="R1225" s="7" t="s">
        <v>8358</v>
      </c>
      <c r="S1225" s="11">
        <f t="shared" si="78"/>
        <v>42684.010520833333</v>
      </c>
      <c r="T1225" s="12">
        <f t="shared" si="79"/>
        <v>42653.968854166662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0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-13940</v>
      </c>
      <c r="Q1226" s="7" t="s">
        <v>8344</v>
      </c>
      <c r="R1226" s="7" t="s">
        <v>8359</v>
      </c>
      <c r="S1226" s="11">
        <f t="shared" si="78"/>
        <v>41796.341458333329</v>
      </c>
      <c r="T1226" s="12">
        <f t="shared" si="79"/>
        <v>41736.341458333329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0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-2868</v>
      </c>
      <c r="Q1227" s="7" t="s">
        <v>8344</v>
      </c>
      <c r="R1227" s="7" t="s">
        <v>8359</v>
      </c>
      <c r="S1227" s="11">
        <f t="shared" si="78"/>
        <v>41569.697662037033</v>
      </c>
      <c r="T1227" s="12">
        <f t="shared" si="79"/>
        <v>41509.697662037033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0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-48063</v>
      </c>
      <c r="Q1228" s="7" t="s">
        <v>8344</v>
      </c>
      <c r="R1228" s="7" t="s">
        <v>8359</v>
      </c>
      <c r="S1228" s="11">
        <f t="shared" si="78"/>
        <v>41749.833333333328</v>
      </c>
      <c r="T1228" s="12">
        <f t="shared" si="79"/>
        <v>41715.666446759256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0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-2000</v>
      </c>
      <c r="Q1229" s="7" t="s">
        <v>8344</v>
      </c>
      <c r="R1229" s="7" t="s">
        <v>8359</v>
      </c>
      <c r="S1229" s="11">
        <f t="shared" si="78"/>
        <v>41858.083333333328</v>
      </c>
      <c r="T1229" s="12">
        <f t="shared" si="79"/>
        <v>41827.710833333331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-3535</v>
      </c>
      <c r="Q1230" s="7" t="s">
        <v>8344</v>
      </c>
      <c r="R1230" s="7" t="s">
        <v>8359</v>
      </c>
      <c r="S1230" s="11">
        <f t="shared" si="78"/>
        <v>40814.520925925921</v>
      </c>
      <c r="T1230" s="12">
        <f t="shared" si="79"/>
        <v>40754.520925925921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0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-2725</v>
      </c>
      <c r="Q1231" s="7" t="s">
        <v>8344</v>
      </c>
      <c r="R1231" s="7" t="s">
        <v>8359</v>
      </c>
      <c r="S1231" s="11">
        <f t="shared" si="78"/>
        <v>41015.458333333328</v>
      </c>
      <c r="T1231" s="12">
        <f t="shared" si="79"/>
        <v>40985.251469907402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0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-500000</v>
      </c>
      <c r="Q1232" s="7" t="s">
        <v>8344</v>
      </c>
      <c r="R1232" s="7" t="s">
        <v>8359</v>
      </c>
      <c r="S1232" s="11">
        <f t="shared" si="78"/>
        <v>40598.764236111107</v>
      </c>
      <c r="T1232" s="12">
        <f t="shared" si="79"/>
        <v>40568.764236111107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0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-5000</v>
      </c>
      <c r="Q1233" s="7" t="s">
        <v>8344</v>
      </c>
      <c r="R1233" s="7" t="s">
        <v>8359</v>
      </c>
      <c r="S1233" s="11">
        <f t="shared" si="78"/>
        <v>42243.833333333336</v>
      </c>
      <c r="T1233" s="12">
        <f t="shared" si="79"/>
        <v>42193.733425925922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0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-4960</v>
      </c>
      <c r="Q1234" s="7" t="s">
        <v>8344</v>
      </c>
      <c r="R1234" s="7" t="s">
        <v>8359</v>
      </c>
      <c r="S1234" s="11">
        <f t="shared" si="78"/>
        <v>41553.639699074069</v>
      </c>
      <c r="T1234" s="12">
        <f t="shared" si="79"/>
        <v>41506.639699074069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0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-884</v>
      </c>
      <c r="Q1235" s="7" t="s">
        <v>8344</v>
      </c>
      <c r="R1235" s="7" t="s">
        <v>8359</v>
      </c>
      <c r="S1235" s="11">
        <f t="shared" si="78"/>
        <v>40960.740439814814</v>
      </c>
      <c r="T1235" s="12">
        <f t="shared" si="79"/>
        <v>40939.740439814814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0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-50000</v>
      </c>
      <c r="Q1236" s="7" t="s">
        <v>8344</v>
      </c>
      <c r="R1236" s="7" t="s">
        <v>8359</v>
      </c>
      <c r="S1236" s="11">
        <f t="shared" si="78"/>
        <v>42037.580347222225</v>
      </c>
      <c r="T1236" s="12">
        <f t="shared" si="79"/>
        <v>42007.580347222225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0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-7324</v>
      </c>
      <c r="Q1237" s="7" t="s">
        <v>8344</v>
      </c>
      <c r="R1237" s="7" t="s">
        <v>8359</v>
      </c>
      <c r="S1237" s="11">
        <f t="shared" si="78"/>
        <v>41622.927071759259</v>
      </c>
      <c r="T1237" s="12">
        <f t="shared" si="79"/>
        <v>41582.927071759259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0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-2500</v>
      </c>
      <c r="Q1238" s="7" t="s">
        <v>8344</v>
      </c>
      <c r="R1238" s="7" t="s">
        <v>8359</v>
      </c>
      <c r="S1238" s="11">
        <f t="shared" si="78"/>
        <v>41118.458333333328</v>
      </c>
      <c r="T1238" s="12">
        <f t="shared" si="79"/>
        <v>41110.47180555555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0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-25000</v>
      </c>
      <c r="Q1239" s="7" t="s">
        <v>8344</v>
      </c>
      <c r="R1239" s="7" t="s">
        <v>8359</v>
      </c>
      <c r="S1239" s="11">
        <f t="shared" si="78"/>
        <v>41145.074826388889</v>
      </c>
      <c r="T1239" s="12">
        <f t="shared" si="79"/>
        <v>41125.074826388889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-822</v>
      </c>
      <c r="Q1240" s="7" t="s">
        <v>8344</v>
      </c>
      <c r="R1240" s="7" t="s">
        <v>8359</v>
      </c>
      <c r="S1240" s="11">
        <f t="shared" si="78"/>
        <v>40761.402037037034</v>
      </c>
      <c r="T1240" s="12">
        <f t="shared" si="79"/>
        <v>40731.402037037034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0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-2500</v>
      </c>
      <c r="Q1241" s="7" t="s">
        <v>8344</v>
      </c>
      <c r="R1241" s="7" t="s">
        <v>8359</v>
      </c>
      <c r="S1241" s="11">
        <f t="shared" si="78"/>
        <v>40913.754247685181</v>
      </c>
      <c r="T1241" s="12">
        <f t="shared" si="79"/>
        <v>40883.754247685181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0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-7759</v>
      </c>
      <c r="Q1242" s="7" t="s">
        <v>8344</v>
      </c>
      <c r="R1242" s="7" t="s">
        <v>8359</v>
      </c>
      <c r="S1242" s="11">
        <f t="shared" si="78"/>
        <v>41467.70208333333</v>
      </c>
      <c r="T1242" s="12">
        <f t="shared" si="79"/>
        <v>41408.831678240742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0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-2463</v>
      </c>
      <c r="Q1243" s="7" t="s">
        <v>8344</v>
      </c>
      <c r="R1243" s="7" t="s">
        <v>8359</v>
      </c>
      <c r="S1243" s="11">
        <f t="shared" si="78"/>
        <v>41946.040972222218</v>
      </c>
      <c r="T1243" s="12">
        <f t="shared" si="79"/>
        <v>41923.629398148143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0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-906</v>
      </c>
      <c r="Q1244" s="7" t="s">
        <v>8344</v>
      </c>
      <c r="R1244" s="7" t="s">
        <v>8359</v>
      </c>
      <c r="S1244" s="11">
        <f t="shared" si="78"/>
        <v>40797.345833333333</v>
      </c>
      <c r="T1244" s="12">
        <f t="shared" si="79"/>
        <v>40781.957199074073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0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-10309</v>
      </c>
      <c r="Q1245" s="7" t="s">
        <v>8344</v>
      </c>
      <c r="R1245" s="7" t="s">
        <v>8359</v>
      </c>
      <c r="S1245" s="11">
        <f t="shared" si="78"/>
        <v>40732.666666666664</v>
      </c>
      <c r="T1245" s="12">
        <f t="shared" si="79"/>
        <v>40671.670960648145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0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76</v>
      </c>
      <c r="Q1246" s="7" t="s">
        <v>8344</v>
      </c>
      <c r="R1246" s="7" t="s">
        <v>8345</v>
      </c>
      <c r="S1246" s="11">
        <f t="shared" si="78"/>
        <v>41386.666666666664</v>
      </c>
      <c r="T1246" s="12">
        <f t="shared" si="79"/>
        <v>41355.617164351854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0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405</v>
      </c>
      <c r="Q1247" s="7" t="s">
        <v>8344</v>
      </c>
      <c r="R1247" s="7" t="s">
        <v>8345</v>
      </c>
      <c r="S1247" s="11">
        <f t="shared" si="78"/>
        <v>41804.391597222224</v>
      </c>
      <c r="T1247" s="12">
        <f t="shared" si="79"/>
        <v>41774.391597222224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0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340</v>
      </c>
      <c r="Q1248" s="7" t="s">
        <v>8344</v>
      </c>
      <c r="R1248" s="7" t="s">
        <v>8345</v>
      </c>
      <c r="S1248" s="11">
        <f t="shared" si="78"/>
        <v>40882.876724537033</v>
      </c>
      <c r="T1248" s="12">
        <f t="shared" si="79"/>
        <v>40837.835057870368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0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775</v>
      </c>
      <c r="Q1249" s="7" t="s">
        <v>8344</v>
      </c>
      <c r="R1249" s="7" t="s">
        <v>8345</v>
      </c>
      <c r="S1249" s="11">
        <f t="shared" si="78"/>
        <v>41400.083969907406</v>
      </c>
      <c r="T1249" s="12">
        <f t="shared" si="79"/>
        <v>41370.083969907406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1291</v>
      </c>
      <c r="Q1250" s="7" t="s">
        <v>8344</v>
      </c>
      <c r="R1250" s="7" t="s">
        <v>8345</v>
      </c>
      <c r="S1250" s="11">
        <f t="shared" si="78"/>
        <v>41803.082638888889</v>
      </c>
      <c r="T1250" s="12">
        <f t="shared" si="79"/>
        <v>41767.448530092588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0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222</v>
      </c>
      <c r="Q1251" s="7" t="s">
        <v>8344</v>
      </c>
      <c r="R1251" s="7" t="s">
        <v>8345</v>
      </c>
      <c r="S1251" s="11">
        <f t="shared" si="78"/>
        <v>41097.532534722217</v>
      </c>
      <c r="T1251" s="12">
        <f t="shared" si="79"/>
        <v>41067.532534722217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0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30046</v>
      </c>
      <c r="Q1252" s="7" t="s">
        <v>8344</v>
      </c>
      <c r="R1252" s="7" t="s">
        <v>8345</v>
      </c>
      <c r="S1252" s="11">
        <f t="shared" si="78"/>
        <v>41888.434386574074</v>
      </c>
      <c r="T1252" s="12">
        <f t="shared" si="79"/>
        <v>41843.434386574074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0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108</v>
      </c>
      <c r="Q1253" s="7" t="s">
        <v>8344</v>
      </c>
      <c r="R1253" s="7" t="s">
        <v>8345</v>
      </c>
      <c r="S1253" s="11">
        <f t="shared" si="78"/>
        <v>40811.606099537035</v>
      </c>
      <c r="T1253" s="12">
        <f t="shared" si="79"/>
        <v>40751.606099537035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0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1318</v>
      </c>
      <c r="Q1254" s="7" t="s">
        <v>8344</v>
      </c>
      <c r="R1254" s="7" t="s">
        <v>8345</v>
      </c>
      <c r="S1254" s="11">
        <f t="shared" si="78"/>
        <v>41571.779733796291</v>
      </c>
      <c r="T1254" s="12">
        <f t="shared" si="79"/>
        <v>41543.779733796291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0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30373.32</v>
      </c>
      <c r="Q1255" s="7" t="s">
        <v>8344</v>
      </c>
      <c r="R1255" s="7" t="s">
        <v>8345</v>
      </c>
      <c r="S1255" s="11">
        <f t="shared" si="78"/>
        <v>41885.575312499997</v>
      </c>
      <c r="T1255" s="12">
        <f t="shared" si="79"/>
        <v>41855.575312499997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0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6623</v>
      </c>
      <c r="Q1256" s="7" t="s">
        <v>8344</v>
      </c>
      <c r="R1256" s="7" t="s">
        <v>8345</v>
      </c>
      <c r="S1256" s="11">
        <f t="shared" si="78"/>
        <v>40543.999305555553</v>
      </c>
      <c r="T1256" s="12">
        <f t="shared" si="79"/>
        <v>40487.413032407407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0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3071</v>
      </c>
      <c r="Q1257" s="7" t="s">
        <v>8344</v>
      </c>
      <c r="R1257" s="7" t="s">
        <v>8345</v>
      </c>
      <c r="S1257" s="11">
        <f t="shared" si="78"/>
        <v>41609.678842592592</v>
      </c>
      <c r="T1257" s="12">
        <f t="shared" si="79"/>
        <v>41579.637175925927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0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5389.1299999999974</v>
      </c>
      <c r="Q1258" s="7" t="s">
        <v>8344</v>
      </c>
      <c r="R1258" s="7" t="s">
        <v>8345</v>
      </c>
      <c r="S1258" s="11">
        <f t="shared" si="78"/>
        <v>40951.711006944439</v>
      </c>
      <c r="T1258" s="12">
        <f t="shared" si="79"/>
        <v>40921.711006944439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0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10710</v>
      </c>
      <c r="Q1259" s="7" t="s">
        <v>8344</v>
      </c>
      <c r="R1259" s="7" t="s">
        <v>8345</v>
      </c>
      <c r="S1259" s="11">
        <f t="shared" si="78"/>
        <v>40635.835532407407</v>
      </c>
      <c r="T1259" s="12">
        <f t="shared" si="79"/>
        <v>40586.877199074072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13577.560000000001</v>
      </c>
      <c r="Q1260" s="7" t="s">
        <v>8344</v>
      </c>
      <c r="R1260" s="7" t="s">
        <v>8345</v>
      </c>
      <c r="S1260" s="11">
        <f t="shared" si="78"/>
        <v>41517.402916666666</v>
      </c>
      <c r="T1260" s="12">
        <f t="shared" si="79"/>
        <v>41487.402916666666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0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106</v>
      </c>
      <c r="Q1261" s="7" t="s">
        <v>8344</v>
      </c>
      <c r="R1261" s="7" t="s">
        <v>8345</v>
      </c>
      <c r="S1261" s="11">
        <f t="shared" si="78"/>
        <v>41798.957638888889</v>
      </c>
      <c r="T1261" s="12">
        <f t="shared" si="79"/>
        <v>41766.762314814812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0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451</v>
      </c>
      <c r="Q1262" s="7" t="s">
        <v>8344</v>
      </c>
      <c r="R1262" s="7" t="s">
        <v>8345</v>
      </c>
      <c r="S1262" s="11">
        <f t="shared" si="78"/>
        <v>41696.63449074074</v>
      </c>
      <c r="T1262" s="12">
        <f t="shared" si="79"/>
        <v>41666.63449074074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0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25</v>
      </c>
      <c r="Q1263" s="7" t="s">
        <v>8344</v>
      </c>
      <c r="R1263" s="7" t="s">
        <v>8345</v>
      </c>
      <c r="S1263" s="11">
        <f t="shared" si="78"/>
        <v>41668.134571759256</v>
      </c>
      <c r="T1263" s="12">
        <f t="shared" si="79"/>
        <v>41638.134571759256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0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1652</v>
      </c>
      <c r="Q1264" s="7" t="s">
        <v>8344</v>
      </c>
      <c r="R1264" s="7" t="s">
        <v>8345</v>
      </c>
      <c r="S1264" s="11">
        <f t="shared" si="78"/>
        <v>41686.554305555554</v>
      </c>
      <c r="T1264" s="12">
        <f t="shared" si="79"/>
        <v>41656.554305555554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0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285</v>
      </c>
      <c r="Q1265" s="7" t="s">
        <v>8344</v>
      </c>
      <c r="R1265" s="7" t="s">
        <v>8345</v>
      </c>
      <c r="S1265" s="11">
        <f t="shared" si="78"/>
        <v>41726.833333333328</v>
      </c>
      <c r="T1265" s="12">
        <f t="shared" si="79"/>
        <v>41691.875810185185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0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432</v>
      </c>
      <c r="Q1266" s="7" t="s">
        <v>8344</v>
      </c>
      <c r="R1266" s="7" t="s">
        <v>8345</v>
      </c>
      <c r="S1266" s="11">
        <f t="shared" si="78"/>
        <v>41576.454664351848</v>
      </c>
      <c r="T1266" s="12">
        <f t="shared" si="79"/>
        <v>41547.454664351848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0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670.17000000000007</v>
      </c>
      <c r="Q1267" s="7" t="s">
        <v>8344</v>
      </c>
      <c r="R1267" s="7" t="s">
        <v>8345</v>
      </c>
      <c r="S1267" s="11">
        <f t="shared" si="78"/>
        <v>40512.446932870364</v>
      </c>
      <c r="T1267" s="12">
        <f t="shared" si="79"/>
        <v>40465.446932870364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0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45</v>
      </c>
      <c r="Q1268" s="7" t="s">
        <v>8344</v>
      </c>
      <c r="R1268" s="7" t="s">
        <v>8345</v>
      </c>
      <c r="S1268" s="11">
        <f t="shared" si="78"/>
        <v>41650.668344907404</v>
      </c>
      <c r="T1268" s="12">
        <f t="shared" si="79"/>
        <v>41620.668344907404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0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396</v>
      </c>
      <c r="Q1269" s="7" t="s">
        <v>8344</v>
      </c>
      <c r="R1269" s="7" t="s">
        <v>8345</v>
      </c>
      <c r="S1269" s="11">
        <f t="shared" si="78"/>
        <v>41479.376828703702</v>
      </c>
      <c r="T1269" s="12">
        <f t="shared" si="79"/>
        <v>41449.376828703702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2000</v>
      </c>
      <c r="Q1270" s="7" t="s">
        <v>8344</v>
      </c>
      <c r="R1270" s="7" t="s">
        <v>8345</v>
      </c>
      <c r="S1270" s="11">
        <f t="shared" si="78"/>
        <v>41537.637118055551</v>
      </c>
      <c r="T1270" s="12">
        <f t="shared" si="79"/>
        <v>41507.637118055551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0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1626</v>
      </c>
      <c r="Q1271" s="7" t="s">
        <v>8344</v>
      </c>
      <c r="R1271" s="7" t="s">
        <v>8345</v>
      </c>
      <c r="S1271" s="11">
        <f t="shared" si="78"/>
        <v>42475.791666666664</v>
      </c>
      <c r="T1271" s="12">
        <f t="shared" si="79"/>
        <v>42445.614722222221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0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1472</v>
      </c>
      <c r="Q1272" s="7" t="s">
        <v>8344</v>
      </c>
      <c r="R1272" s="7" t="s">
        <v>8345</v>
      </c>
      <c r="S1272" s="11">
        <f t="shared" si="78"/>
        <v>40993.60696759259</v>
      </c>
      <c r="T1272" s="12">
        <f t="shared" si="79"/>
        <v>40933.648634259254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0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135</v>
      </c>
      <c r="Q1273" s="7" t="s">
        <v>8344</v>
      </c>
      <c r="R1273" s="7" t="s">
        <v>8345</v>
      </c>
      <c r="S1273" s="11">
        <f t="shared" si="78"/>
        <v>41591.516886574071</v>
      </c>
      <c r="T1273" s="12">
        <f t="shared" si="79"/>
        <v>41561.475219907406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0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300</v>
      </c>
      <c r="Q1274" s="7" t="s">
        <v>8344</v>
      </c>
      <c r="R1274" s="7" t="s">
        <v>8345</v>
      </c>
      <c r="S1274" s="11">
        <f t="shared" si="78"/>
        <v>40343.958333333328</v>
      </c>
      <c r="T1274" s="12">
        <f t="shared" si="79"/>
        <v>40274.536793981482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0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140</v>
      </c>
      <c r="Q1275" s="7" t="s">
        <v>8344</v>
      </c>
      <c r="R1275" s="7" t="s">
        <v>8345</v>
      </c>
      <c r="S1275" s="11">
        <f t="shared" si="78"/>
        <v>41882.521886574068</v>
      </c>
      <c r="T1275" s="12">
        <f t="shared" si="79"/>
        <v>41852.521886574068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0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13743.839999999997</v>
      </c>
      <c r="Q1276" s="7" t="s">
        <v>8344</v>
      </c>
      <c r="R1276" s="7" t="s">
        <v>8345</v>
      </c>
      <c r="S1276" s="11">
        <f t="shared" si="78"/>
        <v>41151.481770833328</v>
      </c>
      <c r="T1276" s="12">
        <f t="shared" si="79"/>
        <v>41116.481770833328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0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9321.0999999999985</v>
      </c>
      <c r="Q1277" s="7" t="s">
        <v>8344</v>
      </c>
      <c r="R1277" s="7" t="s">
        <v>8345</v>
      </c>
      <c r="S1277" s="11">
        <f t="shared" si="78"/>
        <v>41493.659571759257</v>
      </c>
      <c r="T1277" s="12">
        <f t="shared" si="79"/>
        <v>41458.659571759257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0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132.63000000000011</v>
      </c>
      <c r="Q1278" s="7" t="s">
        <v>8344</v>
      </c>
      <c r="R1278" s="7" t="s">
        <v>8345</v>
      </c>
      <c r="S1278" s="11">
        <f t="shared" si="78"/>
        <v>40056.958333333328</v>
      </c>
      <c r="T1278" s="12">
        <f t="shared" si="79"/>
        <v>40007.49591435185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0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918.64999999999964</v>
      </c>
      <c r="Q1279" s="7" t="s">
        <v>8344</v>
      </c>
      <c r="R1279" s="7" t="s">
        <v>8345</v>
      </c>
      <c r="S1279" s="11">
        <f t="shared" si="78"/>
        <v>41156.35355324074</v>
      </c>
      <c r="T1279" s="12">
        <f t="shared" si="79"/>
        <v>41121.35355324074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3571</v>
      </c>
      <c r="Q1280" s="7" t="s">
        <v>8344</v>
      </c>
      <c r="R1280" s="7" t="s">
        <v>8345</v>
      </c>
      <c r="S1280" s="11">
        <f t="shared" si="78"/>
        <v>41814.875</v>
      </c>
      <c r="T1280" s="12">
        <f t="shared" si="79"/>
        <v>41786.346828703703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0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1348.17</v>
      </c>
      <c r="Q1281" s="7" t="s">
        <v>8344</v>
      </c>
      <c r="R1281" s="7" t="s">
        <v>8345</v>
      </c>
      <c r="S1281" s="11">
        <f t="shared" si="78"/>
        <v>41721.849189814813</v>
      </c>
      <c r="T1281" s="12">
        <f t="shared" si="79"/>
        <v>41681.890856481477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0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1636.7799999999988</v>
      </c>
      <c r="Q1282" s="7" t="s">
        <v>8344</v>
      </c>
      <c r="R1282" s="7" t="s">
        <v>8345</v>
      </c>
      <c r="S1282" s="11">
        <f t="shared" si="78"/>
        <v>40603.54923611111</v>
      </c>
      <c r="T1282" s="12">
        <f t="shared" si="79"/>
        <v>40513.54923611111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0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(E1283/D1283*100)</f>
        <v>110.71428571428572</v>
      </c>
      <c r="P1283">
        <f t="shared" ref="P1283:P1346" si="81">AVERAGE(E1283-D1283)</f>
        <v>750</v>
      </c>
      <c r="Q1283" s="7" t="s">
        <v>8344</v>
      </c>
      <c r="R1283" s="7" t="s">
        <v>8345</v>
      </c>
      <c r="S1283" s="11">
        <f t="shared" ref="S1283:S1346" si="82">(I1283/86400)+25569+(-5/24)</f>
        <v>41483.535138888888</v>
      </c>
      <c r="T1283" s="12">
        <f t="shared" ref="T1283:T1346" si="83">(J1283/86400)+25569+(-5/24)</f>
        <v>41463.535138888888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0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3542</v>
      </c>
      <c r="Q1284" s="7" t="s">
        <v>8344</v>
      </c>
      <c r="R1284" s="7" t="s">
        <v>8345</v>
      </c>
      <c r="S1284" s="11">
        <f t="shared" si="82"/>
        <v>41616.999305555553</v>
      </c>
      <c r="T1284" s="12">
        <f t="shared" si="83"/>
        <v>41586.266840277771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0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1110.5</v>
      </c>
      <c r="Q1285" s="7" t="s">
        <v>8344</v>
      </c>
      <c r="R1285" s="7" t="s">
        <v>8345</v>
      </c>
      <c r="S1285" s="11">
        <f t="shared" si="82"/>
        <v>41343.958333333328</v>
      </c>
      <c r="T1285" s="12">
        <f t="shared" si="83"/>
        <v>41320.50913194444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0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20</v>
      </c>
      <c r="Q1286" s="7" t="s">
        <v>8336</v>
      </c>
      <c r="R1286" s="7" t="s">
        <v>8337</v>
      </c>
      <c r="S1286" s="11">
        <f t="shared" si="82"/>
        <v>42735.499305555553</v>
      </c>
      <c r="T1286" s="12">
        <f t="shared" si="83"/>
        <v>42712.026412037034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0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33</v>
      </c>
      <c r="Q1287" s="7" t="s">
        <v>8336</v>
      </c>
      <c r="R1287" s="7" t="s">
        <v>8337</v>
      </c>
      <c r="S1287" s="11">
        <f t="shared" si="82"/>
        <v>42175.374710648146</v>
      </c>
      <c r="T1287" s="12">
        <f t="shared" si="83"/>
        <v>42160.374710648146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0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125</v>
      </c>
      <c r="Q1288" s="7" t="s">
        <v>8336</v>
      </c>
      <c r="R1288" s="7" t="s">
        <v>8337</v>
      </c>
      <c r="S1288" s="11">
        <f t="shared" si="82"/>
        <v>42052.374999999993</v>
      </c>
      <c r="T1288" s="12">
        <f t="shared" si="83"/>
        <v>42039.176238425927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0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355</v>
      </c>
      <c r="Q1289" s="7" t="s">
        <v>8336</v>
      </c>
      <c r="R1289" s="7" t="s">
        <v>8337</v>
      </c>
      <c r="S1289" s="11">
        <f t="shared" si="82"/>
        <v>42167.412685185183</v>
      </c>
      <c r="T1289" s="12">
        <f t="shared" si="83"/>
        <v>42107.412685185183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18</v>
      </c>
      <c r="Q1290" s="7" t="s">
        <v>8336</v>
      </c>
      <c r="R1290" s="7" t="s">
        <v>8337</v>
      </c>
      <c r="S1290" s="11">
        <f t="shared" si="82"/>
        <v>42591.958333333336</v>
      </c>
      <c r="T1290" s="12">
        <f t="shared" si="83"/>
        <v>42560.946331018517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0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376</v>
      </c>
      <c r="Q1291" s="7" t="s">
        <v>8336</v>
      </c>
      <c r="R1291" s="7" t="s">
        <v>8337</v>
      </c>
      <c r="S1291" s="11">
        <f t="shared" si="82"/>
        <v>42738.926446759258</v>
      </c>
      <c r="T1291" s="12">
        <f t="shared" si="83"/>
        <v>42708.926446759258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0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300</v>
      </c>
      <c r="Q1292" s="7" t="s">
        <v>8336</v>
      </c>
      <c r="R1292" s="7" t="s">
        <v>8337</v>
      </c>
      <c r="S1292" s="11">
        <f t="shared" si="82"/>
        <v>42117.082638888889</v>
      </c>
      <c r="T1292" s="12">
        <f t="shared" si="83"/>
        <v>42086.406608796293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0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1371</v>
      </c>
      <c r="Q1293" s="7" t="s">
        <v>8336</v>
      </c>
      <c r="R1293" s="7" t="s">
        <v>8337</v>
      </c>
      <c r="S1293" s="11">
        <f t="shared" si="82"/>
        <v>42101.083333333336</v>
      </c>
      <c r="T1293" s="12">
        <f t="shared" si="83"/>
        <v>42064.444340277776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0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170</v>
      </c>
      <c r="Q1294" s="7" t="s">
        <v>8336</v>
      </c>
      <c r="R1294" s="7" t="s">
        <v>8337</v>
      </c>
      <c r="S1294" s="11">
        <f t="shared" si="82"/>
        <v>42283.749305555553</v>
      </c>
      <c r="T1294" s="12">
        <f t="shared" si="83"/>
        <v>42256.555879629632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0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335</v>
      </c>
      <c r="Q1295" s="7" t="s">
        <v>8336</v>
      </c>
      <c r="R1295" s="7" t="s">
        <v>8337</v>
      </c>
      <c r="S1295" s="11">
        <f t="shared" si="82"/>
        <v>42322.534386574072</v>
      </c>
      <c r="T1295" s="12">
        <f t="shared" si="83"/>
        <v>42292.492719907408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0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110</v>
      </c>
      <c r="Q1296" s="7" t="s">
        <v>8336</v>
      </c>
      <c r="R1296" s="7" t="s">
        <v>8337</v>
      </c>
      <c r="S1296" s="11">
        <f t="shared" si="82"/>
        <v>42296.249999999993</v>
      </c>
      <c r="T1296" s="12">
        <f t="shared" si="83"/>
        <v>42278.245335648149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0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49</v>
      </c>
      <c r="Q1297" s="7" t="s">
        <v>8336</v>
      </c>
      <c r="R1297" s="7" t="s">
        <v>8337</v>
      </c>
      <c r="S1297" s="11">
        <f t="shared" si="82"/>
        <v>42214.499999999993</v>
      </c>
      <c r="T1297" s="12">
        <f t="shared" si="83"/>
        <v>42184.364548611113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0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350</v>
      </c>
      <c r="Q1298" s="7" t="s">
        <v>8336</v>
      </c>
      <c r="R1298" s="7" t="s">
        <v>8337</v>
      </c>
      <c r="S1298" s="11">
        <f t="shared" si="82"/>
        <v>42442.800613425927</v>
      </c>
      <c r="T1298" s="12">
        <f t="shared" si="83"/>
        <v>42422.842280092591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0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1905</v>
      </c>
      <c r="Q1299" s="7" t="s">
        <v>8336</v>
      </c>
      <c r="R1299" s="7" t="s">
        <v>8337</v>
      </c>
      <c r="S1299" s="11">
        <f t="shared" si="82"/>
        <v>42491.538865740738</v>
      </c>
      <c r="T1299" s="12">
        <f t="shared" si="83"/>
        <v>42461.538865740738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93</v>
      </c>
      <c r="Q1300" s="7" t="s">
        <v>8336</v>
      </c>
      <c r="R1300" s="7" t="s">
        <v>8337</v>
      </c>
      <c r="S1300" s="11">
        <f t="shared" si="82"/>
        <v>42488.472592592589</v>
      </c>
      <c r="T1300" s="12">
        <f t="shared" si="83"/>
        <v>42458.472592592589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0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840</v>
      </c>
      <c r="Q1301" s="7" t="s">
        <v>8336</v>
      </c>
      <c r="R1301" s="7" t="s">
        <v>8337</v>
      </c>
      <c r="S1301" s="11">
        <f t="shared" si="82"/>
        <v>42199.606006944443</v>
      </c>
      <c r="T1301" s="12">
        <f t="shared" si="83"/>
        <v>42169.606006944443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0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1050</v>
      </c>
      <c r="Q1302" s="7" t="s">
        <v>8336</v>
      </c>
      <c r="R1302" s="7" t="s">
        <v>8337</v>
      </c>
      <c r="S1302" s="11">
        <f t="shared" si="82"/>
        <v>42522.581249999996</v>
      </c>
      <c r="T1302" s="12">
        <f t="shared" si="83"/>
        <v>42483.466874999998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0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55</v>
      </c>
      <c r="Q1303" s="7" t="s">
        <v>8336</v>
      </c>
      <c r="R1303" s="7" t="s">
        <v>8337</v>
      </c>
      <c r="S1303" s="11">
        <f t="shared" si="82"/>
        <v>42205.916666666664</v>
      </c>
      <c r="T1303" s="12">
        <f t="shared" si="83"/>
        <v>42195.541412037033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0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0</v>
      </c>
      <c r="Q1304" s="7" t="s">
        <v>8336</v>
      </c>
      <c r="R1304" s="7" t="s">
        <v>8337</v>
      </c>
      <c r="S1304" s="11">
        <f t="shared" si="82"/>
        <v>42704.891331018516</v>
      </c>
      <c r="T1304" s="12">
        <f t="shared" si="83"/>
        <v>42674.849664351852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0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1059.1300000000001</v>
      </c>
      <c r="Q1305" s="7" t="s">
        <v>8336</v>
      </c>
      <c r="R1305" s="7" t="s">
        <v>8337</v>
      </c>
      <c r="S1305" s="11">
        <f t="shared" si="82"/>
        <v>42582.249999999993</v>
      </c>
      <c r="T1305" s="12">
        <f t="shared" si="83"/>
        <v>42566.232870370368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0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-24149</v>
      </c>
      <c r="Q1306" s="7" t="s">
        <v>8338</v>
      </c>
      <c r="R1306" s="7" t="s">
        <v>8340</v>
      </c>
      <c r="S1306" s="11">
        <f t="shared" si="82"/>
        <v>42806.944502314807</v>
      </c>
      <c r="T1306" s="12">
        <f t="shared" si="83"/>
        <v>42746.986168981479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0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-22207</v>
      </c>
      <c r="Q1307" s="7" t="s">
        <v>8338</v>
      </c>
      <c r="R1307" s="7" t="s">
        <v>8340</v>
      </c>
      <c r="S1307" s="11">
        <f t="shared" si="82"/>
        <v>42572.520833333336</v>
      </c>
      <c r="T1307" s="12">
        <f t="shared" si="83"/>
        <v>42543.457268518519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0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-38229</v>
      </c>
      <c r="Q1308" s="7" t="s">
        <v>8338</v>
      </c>
      <c r="R1308" s="7" t="s">
        <v>8340</v>
      </c>
      <c r="S1308" s="11">
        <f t="shared" si="82"/>
        <v>41977.249236111107</v>
      </c>
      <c r="T1308" s="12">
        <f t="shared" si="83"/>
        <v>41947.249236111107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0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-44243</v>
      </c>
      <c r="Q1309" s="7" t="s">
        <v>8338</v>
      </c>
      <c r="R1309" s="7" t="s">
        <v>8340</v>
      </c>
      <c r="S1309" s="11">
        <f t="shared" si="82"/>
        <v>42417.294895833336</v>
      </c>
      <c r="T1309" s="12">
        <f t="shared" si="83"/>
        <v>42387.294895833336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-8864</v>
      </c>
      <c r="Q1310" s="7" t="s">
        <v>8338</v>
      </c>
      <c r="R1310" s="7" t="s">
        <v>8340</v>
      </c>
      <c r="S1310" s="11">
        <f t="shared" si="82"/>
        <v>42651.405231481483</v>
      </c>
      <c r="T1310" s="12">
        <f t="shared" si="83"/>
        <v>42611.405231481483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0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1379</v>
      </c>
      <c r="Q1311" s="7" t="s">
        <v>8338</v>
      </c>
      <c r="R1311" s="7" t="s">
        <v>8340</v>
      </c>
      <c r="S1311" s="11">
        <f t="shared" si="82"/>
        <v>42292.674398148149</v>
      </c>
      <c r="T1311" s="12">
        <f t="shared" si="83"/>
        <v>42257.674398148149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0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-16900</v>
      </c>
      <c r="Q1312" s="7" t="s">
        <v>8338</v>
      </c>
      <c r="R1312" s="7" t="s">
        <v>8340</v>
      </c>
      <c r="S1312" s="11">
        <f t="shared" si="82"/>
        <v>42601.458912037029</v>
      </c>
      <c r="T1312" s="12">
        <f t="shared" si="83"/>
        <v>42556.458912037029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0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-169930</v>
      </c>
      <c r="Q1313" s="7" t="s">
        <v>8338</v>
      </c>
      <c r="R1313" s="7" t="s">
        <v>8340</v>
      </c>
      <c r="S1313" s="11">
        <f t="shared" si="82"/>
        <v>42704.635636574072</v>
      </c>
      <c r="T1313" s="12">
        <f t="shared" si="83"/>
        <v>42669.593969907401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0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-4572</v>
      </c>
      <c r="Q1314" s="7" t="s">
        <v>8338</v>
      </c>
      <c r="R1314" s="7" t="s">
        <v>8340</v>
      </c>
      <c r="S1314" s="11">
        <f t="shared" si="82"/>
        <v>42112.494467592587</v>
      </c>
      <c r="T1314" s="12">
        <f t="shared" si="83"/>
        <v>42082.494467592587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0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-27554</v>
      </c>
      <c r="Q1315" s="7" t="s">
        <v>8338</v>
      </c>
      <c r="R1315" s="7" t="s">
        <v>8340</v>
      </c>
      <c r="S1315" s="11">
        <f t="shared" si="82"/>
        <v>42432.50131944444</v>
      </c>
      <c r="T1315" s="12">
        <f t="shared" si="83"/>
        <v>42402.50131944444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0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-177972</v>
      </c>
      <c r="Q1316" s="7" t="s">
        <v>8338</v>
      </c>
      <c r="R1316" s="7" t="s">
        <v>8340</v>
      </c>
      <c r="S1316" s="11">
        <f t="shared" si="82"/>
        <v>42664.461342592585</v>
      </c>
      <c r="T1316" s="12">
        <f t="shared" si="83"/>
        <v>42604.461342592585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0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-59596</v>
      </c>
      <c r="Q1317" s="7" t="s">
        <v>8338</v>
      </c>
      <c r="R1317" s="7" t="s">
        <v>8340</v>
      </c>
      <c r="S1317" s="11">
        <f t="shared" si="82"/>
        <v>42313.833333333336</v>
      </c>
      <c r="T1317" s="12">
        <f t="shared" si="83"/>
        <v>42278.289907407401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0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-74999</v>
      </c>
      <c r="Q1318" s="7" t="s">
        <v>8338</v>
      </c>
      <c r="R1318" s="7" t="s">
        <v>8340</v>
      </c>
      <c r="S1318" s="11">
        <f t="shared" si="82"/>
        <v>42428.753576388888</v>
      </c>
      <c r="T1318" s="12">
        <f t="shared" si="83"/>
        <v>42393.753576388888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0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-188533</v>
      </c>
      <c r="Q1319" s="7" t="s">
        <v>8338</v>
      </c>
      <c r="R1319" s="7" t="s">
        <v>8340</v>
      </c>
      <c r="S1319" s="11">
        <f t="shared" si="82"/>
        <v>42572.374999999993</v>
      </c>
      <c r="T1319" s="12">
        <f t="shared" si="83"/>
        <v>42520.027152777773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-33870</v>
      </c>
      <c r="Q1320" s="7" t="s">
        <v>8338</v>
      </c>
      <c r="R1320" s="7" t="s">
        <v>8340</v>
      </c>
      <c r="S1320" s="11">
        <f t="shared" si="82"/>
        <v>42014.835324074076</v>
      </c>
      <c r="T1320" s="12">
        <f t="shared" si="83"/>
        <v>41984.835324074076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0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-4924</v>
      </c>
      <c r="Q1321" s="7" t="s">
        <v>8338</v>
      </c>
      <c r="R1321" s="7" t="s">
        <v>8340</v>
      </c>
      <c r="S1321" s="11">
        <f t="shared" si="82"/>
        <v>41831.458333333328</v>
      </c>
      <c r="T1321" s="12">
        <f t="shared" si="83"/>
        <v>41816.603761574072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0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-99497</v>
      </c>
      <c r="Q1322" s="7" t="s">
        <v>8338</v>
      </c>
      <c r="R1322" s="7" t="s">
        <v>8340</v>
      </c>
      <c r="S1322" s="11">
        <f t="shared" si="82"/>
        <v>42734.749999999993</v>
      </c>
      <c r="T1322" s="12">
        <f t="shared" si="83"/>
        <v>42705.482013888883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0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-455981</v>
      </c>
      <c r="Q1323" s="7" t="s">
        <v>8338</v>
      </c>
      <c r="R1323" s="7" t="s">
        <v>8340</v>
      </c>
      <c r="S1323" s="11">
        <f t="shared" si="82"/>
        <v>42727.540937499994</v>
      </c>
      <c r="T1323" s="12">
        <f t="shared" si="83"/>
        <v>42697.540937499994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0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-34894</v>
      </c>
      <c r="Q1324" s="7" t="s">
        <v>8338</v>
      </c>
      <c r="R1324" s="7" t="s">
        <v>8340</v>
      </c>
      <c r="S1324" s="11">
        <f t="shared" si="82"/>
        <v>42145.448206018518</v>
      </c>
      <c r="T1324" s="12">
        <f t="shared" si="83"/>
        <v>42115.448206018518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0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-13668</v>
      </c>
      <c r="Q1325" s="7" t="s">
        <v>8338</v>
      </c>
      <c r="R1325" s="7" t="s">
        <v>8340</v>
      </c>
      <c r="S1325" s="11">
        <f t="shared" si="82"/>
        <v>42486.079861111109</v>
      </c>
      <c r="T1325" s="12">
        <f t="shared" si="83"/>
        <v>42451.490115740737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0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-45080</v>
      </c>
      <c r="Q1326" s="7" t="s">
        <v>8338</v>
      </c>
      <c r="R1326" s="7" t="s">
        <v>8340</v>
      </c>
      <c r="S1326" s="11">
        <f t="shared" si="82"/>
        <v>42656.425370370365</v>
      </c>
      <c r="T1326" s="12">
        <f t="shared" si="83"/>
        <v>42626.425370370365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0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-19514</v>
      </c>
      <c r="Q1327" s="7" t="s">
        <v>8338</v>
      </c>
      <c r="R1327" s="7" t="s">
        <v>8340</v>
      </c>
      <c r="S1327" s="11">
        <f t="shared" si="82"/>
        <v>42733.877719907403</v>
      </c>
      <c r="T1327" s="12">
        <f t="shared" si="83"/>
        <v>42703.877719907403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0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-98870</v>
      </c>
      <c r="Q1328" s="7" t="s">
        <v>8338</v>
      </c>
      <c r="R1328" s="7" t="s">
        <v>8340</v>
      </c>
      <c r="S1328" s="11">
        <f t="shared" si="82"/>
        <v>42019.583657407406</v>
      </c>
      <c r="T1328" s="12">
        <f t="shared" si="83"/>
        <v>41974.583657407406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0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-46295</v>
      </c>
      <c r="Q1329" s="7" t="s">
        <v>8338</v>
      </c>
      <c r="R1329" s="7" t="s">
        <v>8340</v>
      </c>
      <c r="S1329" s="11">
        <f t="shared" si="82"/>
        <v>42153.470312500001</v>
      </c>
      <c r="T1329" s="12">
        <f t="shared" si="83"/>
        <v>42123.470312500001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-73252</v>
      </c>
      <c r="Q1330" s="7" t="s">
        <v>8338</v>
      </c>
      <c r="R1330" s="7" t="s">
        <v>8340</v>
      </c>
      <c r="S1330" s="11">
        <f t="shared" si="82"/>
        <v>42657.434421296297</v>
      </c>
      <c r="T1330" s="12">
        <f t="shared" si="83"/>
        <v>42612.434421296297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0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-49592</v>
      </c>
      <c r="Q1331" s="7" t="s">
        <v>8338</v>
      </c>
      <c r="R1331" s="7" t="s">
        <v>8340</v>
      </c>
      <c r="S1331" s="11">
        <f t="shared" si="82"/>
        <v>41975.054918981477</v>
      </c>
      <c r="T1331" s="12">
        <f t="shared" si="83"/>
        <v>41935.013252314813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0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-27127</v>
      </c>
      <c r="Q1332" s="7" t="s">
        <v>8338</v>
      </c>
      <c r="R1332" s="7" t="s">
        <v>8340</v>
      </c>
      <c r="S1332" s="11">
        <f t="shared" si="82"/>
        <v>42552.958333333336</v>
      </c>
      <c r="T1332" s="12">
        <f t="shared" si="83"/>
        <v>42522.068391203698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0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-246583</v>
      </c>
      <c r="Q1333" s="7" t="s">
        <v>8338</v>
      </c>
      <c r="R1333" s="7" t="s">
        <v>8340</v>
      </c>
      <c r="S1333" s="11">
        <f t="shared" si="82"/>
        <v>42599.295763888884</v>
      </c>
      <c r="T1333" s="12">
        <f t="shared" si="83"/>
        <v>42569.295763888884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0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-10115</v>
      </c>
      <c r="Q1334" s="7" t="s">
        <v>8338</v>
      </c>
      <c r="R1334" s="7" t="s">
        <v>8340</v>
      </c>
      <c r="S1334" s="11">
        <f t="shared" si="82"/>
        <v>42761.851944444446</v>
      </c>
      <c r="T1334" s="12">
        <f t="shared" si="83"/>
        <v>42731.851944444446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0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-2500</v>
      </c>
      <c r="Q1335" s="7" t="s">
        <v>8338</v>
      </c>
      <c r="R1335" s="7" t="s">
        <v>8340</v>
      </c>
      <c r="S1335" s="11">
        <f t="shared" si="82"/>
        <v>41835.8984375</v>
      </c>
      <c r="T1335" s="12">
        <f t="shared" si="83"/>
        <v>41805.8984375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0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-118697</v>
      </c>
      <c r="Q1336" s="7" t="s">
        <v>8338</v>
      </c>
      <c r="R1336" s="7" t="s">
        <v>8340</v>
      </c>
      <c r="S1336" s="11">
        <f t="shared" si="82"/>
        <v>42440.565821759257</v>
      </c>
      <c r="T1336" s="12">
        <f t="shared" si="83"/>
        <v>42410.565821759257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0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-20060</v>
      </c>
      <c r="Q1337" s="7" t="s">
        <v>8338</v>
      </c>
      <c r="R1337" s="7" t="s">
        <v>8340</v>
      </c>
      <c r="S1337" s="11">
        <f t="shared" si="82"/>
        <v>42343.728032407402</v>
      </c>
      <c r="T1337" s="12">
        <f t="shared" si="83"/>
        <v>42313.728032407402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0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-15053</v>
      </c>
      <c r="Q1338" s="7" t="s">
        <v>8338</v>
      </c>
      <c r="R1338" s="7" t="s">
        <v>8340</v>
      </c>
      <c r="S1338" s="11">
        <f t="shared" si="82"/>
        <v>41990.655416666668</v>
      </c>
      <c r="T1338" s="12">
        <f t="shared" si="83"/>
        <v>41955.655416666668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0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-25309</v>
      </c>
      <c r="Q1339" s="7" t="s">
        <v>8338</v>
      </c>
      <c r="R1339" s="7" t="s">
        <v>8340</v>
      </c>
      <c r="S1339" s="11">
        <f t="shared" si="82"/>
        <v>42797.368969907409</v>
      </c>
      <c r="T1339" s="12">
        <f t="shared" si="83"/>
        <v>42767.368969907409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-29009</v>
      </c>
      <c r="Q1340" s="7" t="s">
        <v>8338</v>
      </c>
      <c r="R1340" s="7" t="s">
        <v>8340</v>
      </c>
      <c r="S1340" s="11">
        <f t="shared" si="82"/>
        <v>42218.595289351848</v>
      </c>
      <c r="T1340" s="12">
        <f t="shared" si="83"/>
        <v>42188.595289351848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0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-46683</v>
      </c>
      <c r="Q1341" s="7" t="s">
        <v>8338</v>
      </c>
      <c r="R1341" s="7" t="s">
        <v>8340</v>
      </c>
      <c r="S1341" s="11">
        <f t="shared" si="82"/>
        <v>41981.480497685181</v>
      </c>
      <c r="T1341" s="12">
        <f t="shared" si="83"/>
        <v>41936.438831018517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0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-1680</v>
      </c>
      <c r="Q1342" s="7" t="s">
        <v>8338</v>
      </c>
      <c r="R1342" s="7" t="s">
        <v>8340</v>
      </c>
      <c r="S1342" s="11">
        <f t="shared" si="82"/>
        <v>41866.387187499997</v>
      </c>
      <c r="T1342" s="12">
        <f t="shared" si="83"/>
        <v>41836.387187499997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0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-7410</v>
      </c>
      <c r="Q1343" s="7" t="s">
        <v>8338</v>
      </c>
      <c r="R1343" s="7" t="s">
        <v>8340</v>
      </c>
      <c r="S1343" s="11">
        <f t="shared" si="82"/>
        <v>42644.415706018517</v>
      </c>
      <c r="T1343" s="12">
        <f t="shared" si="83"/>
        <v>42612.415706018517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0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-49900</v>
      </c>
      <c r="Q1344" s="7" t="s">
        <v>8338</v>
      </c>
      <c r="R1344" s="7" t="s">
        <v>8340</v>
      </c>
      <c r="S1344" s="11">
        <f t="shared" si="82"/>
        <v>42202.608090277776</v>
      </c>
      <c r="T1344" s="12">
        <f t="shared" si="83"/>
        <v>42172.608090277776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0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1149</v>
      </c>
      <c r="Q1345" s="7" t="s">
        <v>8338</v>
      </c>
      <c r="R1345" s="7" t="s">
        <v>8340</v>
      </c>
      <c r="S1345" s="11">
        <f t="shared" si="82"/>
        <v>42600.957638888889</v>
      </c>
      <c r="T1345" s="12">
        <f t="shared" si="83"/>
        <v>42542.318090277775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0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4166</v>
      </c>
      <c r="Q1346" s="7" t="s">
        <v>8341</v>
      </c>
      <c r="R1346" s="7" t="s">
        <v>8342</v>
      </c>
      <c r="S1346" s="11">
        <f t="shared" si="82"/>
        <v>42551.581469907404</v>
      </c>
      <c r="T1346" s="12">
        <f t="shared" si="83"/>
        <v>42522.581469907404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0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(E1347/D1347*100)</f>
        <v>125</v>
      </c>
      <c r="P1347">
        <f t="shared" ref="P1347:P1410" si="85">AVERAGE(E1347-D1347)</f>
        <v>75</v>
      </c>
      <c r="Q1347" s="7" t="s">
        <v>8341</v>
      </c>
      <c r="R1347" s="7" t="s">
        <v>8342</v>
      </c>
      <c r="S1347" s="11">
        <f t="shared" ref="S1347:S1410" si="86">(I1347/86400)+25569+(-5/24)</f>
        <v>41834.606006944443</v>
      </c>
      <c r="T1347" s="12">
        <f t="shared" ref="T1347:T1410" si="87">(J1347/86400)+25569+(-5/24)</f>
        <v>41799.606006944443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0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2319</v>
      </c>
      <c r="Q1348" s="7" t="s">
        <v>8341</v>
      </c>
      <c r="R1348" s="7" t="s">
        <v>8342</v>
      </c>
      <c r="S1348" s="11">
        <f t="shared" si="86"/>
        <v>41451.867488425924</v>
      </c>
      <c r="T1348" s="12">
        <f t="shared" si="87"/>
        <v>41421.867488425924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0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55</v>
      </c>
      <c r="Q1349" s="7" t="s">
        <v>8341</v>
      </c>
      <c r="R1349" s="7" t="s">
        <v>8342</v>
      </c>
      <c r="S1349" s="11">
        <f t="shared" si="86"/>
        <v>42070.429687499993</v>
      </c>
      <c r="T1349" s="12">
        <f t="shared" si="87"/>
        <v>42040.429687499993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110</v>
      </c>
      <c r="Q1350" s="7" t="s">
        <v>8341</v>
      </c>
      <c r="R1350" s="7" t="s">
        <v>8342</v>
      </c>
      <c r="S1350" s="11">
        <f t="shared" si="86"/>
        <v>41991.297835648147</v>
      </c>
      <c r="T1350" s="12">
        <f t="shared" si="87"/>
        <v>41963.297835648147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0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5210</v>
      </c>
      <c r="Q1351" s="7" t="s">
        <v>8341</v>
      </c>
      <c r="R1351" s="7" t="s">
        <v>8342</v>
      </c>
      <c r="S1351" s="11">
        <f t="shared" si="86"/>
        <v>42354.082638888889</v>
      </c>
      <c r="T1351" s="12">
        <f t="shared" si="87"/>
        <v>42317.124247685184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0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202.5</v>
      </c>
      <c r="Q1352" s="7" t="s">
        <v>8341</v>
      </c>
      <c r="R1352" s="7" t="s">
        <v>8342</v>
      </c>
      <c r="S1352" s="11">
        <f t="shared" si="86"/>
        <v>42363.804791666662</v>
      </c>
      <c r="T1352" s="12">
        <f t="shared" si="87"/>
        <v>42333.804791666662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0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253</v>
      </c>
      <c r="Q1353" s="7" t="s">
        <v>8341</v>
      </c>
      <c r="R1353" s="7" t="s">
        <v>8342</v>
      </c>
      <c r="S1353" s="11">
        <f t="shared" si="86"/>
        <v>42412.531759259255</v>
      </c>
      <c r="T1353" s="12">
        <f t="shared" si="87"/>
        <v>42382.531759259255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0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3614</v>
      </c>
      <c r="Q1354" s="7" t="s">
        <v>8341</v>
      </c>
      <c r="R1354" s="7" t="s">
        <v>8342</v>
      </c>
      <c r="S1354" s="11">
        <f t="shared" si="86"/>
        <v>42251.957638888889</v>
      </c>
      <c r="T1354" s="12">
        <f t="shared" si="87"/>
        <v>42200.369976851849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0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336</v>
      </c>
      <c r="Q1355" s="7" t="s">
        <v>8341</v>
      </c>
      <c r="R1355" s="7" t="s">
        <v>8342</v>
      </c>
      <c r="S1355" s="11">
        <f t="shared" si="86"/>
        <v>41343.791666666664</v>
      </c>
      <c r="T1355" s="12">
        <f t="shared" si="87"/>
        <v>41308.909583333334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0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363</v>
      </c>
      <c r="Q1356" s="7" t="s">
        <v>8341</v>
      </c>
      <c r="R1356" s="7" t="s">
        <v>8342</v>
      </c>
      <c r="S1356" s="11">
        <f t="shared" si="86"/>
        <v>42532.599293981482</v>
      </c>
      <c r="T1356" s="12">
        <f t="shared" si="87"/>
        <v>42502.599293981482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0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567</v>
      </c>
      <c r="Q1357" s="7" t="s">
        <v>8341</v>
      </c>
      <c r="R1357" s="7" t="s">
        <v>8342</v>
      </c>
      <c r="S1357" s="11">
        <f t="shared" si="86"/>
        <v>41243.208333333328</v>
      </c>
      <c r="T1357" s="12">
        <f t="shared" si="87"/>
        <v>41213.046354166661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0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2815.5600000000004</v>
      </c>
      <c r="Q1358" s="7" t="s">
        <v>8341</v>
      </c>
      <c r="R1358" s="7" t="s">
        <v>8342</v>
      </c>
      <c r="S1358" s="11">
        <f t="shared" si="86"/>
        <v>41459.830555555549</v>
      </c>
      <c r="T1358" s="12">
        <f t="shared" si="87"/>
        <v>41429.830555555549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0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506</v>
      </c>
      <c r="Q1359" s="7" t="s">
        <v>8341</v>
      </c>
      <c r="R1359" s="7" t="s">
        <v>8342</v>
      </c>
      <c r="S1359" s="11">
        <f t="shared" si="86"/>
        <v>41334.040972222218</v>
      </c>
      <c r="T1359" s="12">
        <f t="shared" si="87"/>
        <v>41304.753900462958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350</v>
      </c>
      <c r="Q1360" s="7" t="s">
        <v>8341</v>
      </c>
      <c r="R1360" s="7" t="s">
        <v>8342</v>
      </c>
      <c r="S1360" s="11">
        <f t="shared" si="86"/>
        <v>40719.362534722219</v>
      </c>
      <c r="T1360" s="12">
        <f t="shared" si="87"/>
        <v>40689.362534722219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0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104</v>
      </c>
      <c r="Q1361" s="7" t="s">
        <v>8341</v>
      </c>
      <c r="R1361" s="7" t="s">
        <v>8342</v>
      </c>
      <c r="S1361" s="11">
        <f t="shared" si="86"/>
        <v>40730.606365740736</v>
      </c>
      <c r="T1361" s="12">
        <f t="shared" si="87"/>
        <v>40668.606365740736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0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1098</v>
      </c>
      <c r="Q1362" s="7" t="s">
        <v>8341</v>
      </c>
      <c r="R1362" s="7" t="s">
        <v>8342</v>
      </c>
      <c r="S1362" s="11">
        <f t="shared" si="86"/>
        <v>41123.692361111105</v>
      </c>
      <c r="T1362" s="12">
        <f t="shared" si="87"/>
        <v>41095.692361111105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0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1559</v>
      </c>
      <c r="Q1363" s="7" t="s">
        <v>8341</v>
      </c>
      <c r="R1363" s="7" t="s">
        <v>8342</v>
      </c>
      <c r="S1363" s="11">
        <f t="shared" si="86"/>
        <v>41811.508935185186</v>
      </c>
      <c r="T1363" s="12">
        <f t="shared" si="87"/>
        <v>41781.508935185186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0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91</v>
      </c>
      <c r="Q1364" s="7" t="s">
        <v>8341</v>
      </c>
      <c r="R1364" s="7" t="s">
        <v>8342</v>
      </c>
      <c r="S1364" s="11">
        <f t="shared" si="86"/>
        <v>41524.726053240738</v>
      </c>
      <c r="T1364" s="12">
        <f t="shared" si="87"/>
        <v>41464.726053240738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0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0</v>
      </c>
      <c r="Q1365" s="7" t="s">
        <v>8341</v>
      </c>
      <c r="R1365" s="7" t="s">
        <v>8342</v>
      </c>
      <c r="S1365" s="11">
        <f t="shared" si="86"/>
        <v>42415.124305555553</v>
      </c>
      <c r="T1365" s="12">
        <f t="shared" si="87"/>
        <v>42396.635729166665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0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7830</v>
      </c>
      <c r="Q1366" s="7" t="s">
        <v>8344</v>
      </c>
      <c r="R1366" s="7" t="s">
        <v>8345</v>
      </c>
      <c r="S1366" s="11">
        <f t="shared" si="86"/>
        <v>42011.487337962964</v>
      </c>
      <c r="T1366" s="12">
        <f t="shared" si="87"/>
        <v>41951.487337962964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0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20</v>
      </c>
      <c r="Q1367" s="7" t="s">
        <v>8344</v>
      </c>
      <c r="R1367" s="7" t="s">
        <v>8345</v>
      </c>
      <c r="S1367" s="11">
        <f t="shared" si="86"/>
        <v>42079.483240740738</v>
      </c>
      <c r="T1367" s="12">
        <f t="shared" si="87"/>
        <v>42049.524907407402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0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1986.6900000000005</v>
      </c>
      <c r="Q1368" s="7" t="s">
        <v>8344</v>
      </c>
      <c r="R1368" s="7" t="s">
        <v>8345</v>
      </c>
      <c r="S1368" s="11">
        <f t="shared" si="86"/>
        <v>41969.829432870371</v>
      </c>
      <c r="T1368" s="12">
        <f t="shared" si="87"/>
        <v>41924.787766203699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0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713</v>
      </c>
      <c r="Q1369" s="7" t="s">
        <v>8344</v>
      </c>
      <c r="R1369" s="7" t="s">
        <v>8345</v>
      </c>
      <c r="S1369" s="11">
        <f t="shared" si="86"/>
        <v>42321.836226851847</v>
      </c>
      <c r="T1369" s="12">
        <f t="shared" si="87"/>
        <v>42291.794560185182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535</v>
      </c>
      <c r="Q1370" s="7" t="s">
        <v>8344</v>
      </c>
      <c r="R1370" s="7" t="s">
        <v>8345</v>
      </c>
      <c r="S1370" s="11">
        <f t="shared" si="86"/>
        <v>42169.982569444437</v>
      </c>
      <c r="T1370" s="12">
        <f t="shared" si="87"/>
        <v>42145.982569444437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0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1730.6299999999974</v>
      </c>
      <c r="Q1371" s="7" t="s">
        <v>8344</v>
      </c>
      <c r="R1371" s="7" t="s">
        <v>8345</v>
      </c>
      <c r="S1371" s="11">
        <f t="shared" si="86"/>
        <v>41740.385949074072</v>
      </c>
      <c r="T1371" s="12">
        <f t="shared" si="87"/>
        <v>41710.385949074072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0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55</v>
      </c>
      <c r="Q1372" s="7" t="s">
        <v>8344</v>
      </c>
      <c r="R1372" s="7" t="s">
        <v>8345</v>
      </c>
      <c r="S1372" s="11">
        <f t="shared" si="86"/>
        <v>41562.795023148145</v>
      </c>
      <c r="T1372" s="12">
        <f t="shared" si="87"/>
        <v>41547.795023148145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0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496</v>
      </c>
      <c r="Q1373" s="7" t="s">
        <v>8344</v>
      </c>
      <c r="R1373" s="7" t="s">
        <v>8345</v>
      </c>
      <c r="S1373" s="11">
        <f t="shared" si="86"/>
        <v>42131.550254629627</v>
      </c>
      <c r="T1373" s="12">
        <f t="shared" si="87"/>
        <v>42101.550254629627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0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120</v>
      </c>
      <c r="Q1374" s="7" t="s">
        <v>8344</v>
      </c>
      <c r="R1374" s="7" t="s">
        <v>8345</v>
      </c>
      <c r="S1374" s="11">
        <f t="shared" si="86"/>
        <v>41102.53162037037</v>
      </c>
      <c r="T1374" s="12">
        <f t="shared" si="87"/>
        <v>41072.53162037037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0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501</v>
      </c>
      <c r="Q1375" s="7" t="s">
        <v>8344</v>
      </c>
      <c r="R1375" s="7" t="s">
        <v>8345</v>
      </c>
      <c r="S1375" s="11">
        <f t="shared" si="86"/>
        <v>42734.743437499994</v>
      </c>
      <c r="T1375" s="12">
        <f t="shared" si="87"/>
        <v>42704.743437499994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0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1342</v>
      </c>
      <c r="Q1376" s="7" t="s">
        <v>8344</v>
      </c>
      <c r="R1376" s="7" t="s">
        <v>8345</v>
      </c>
      <c r="S1376" s="11">
        <f t="shared" si="86"/>
        <v>42453.911898148144</v>
      </c>
      <c r="T1376" s="12">
        <f t="shared" si="87"/>
        <v>42423.953564814808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0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2853</v>
      </c>
      <c r="Q1377" s="7" t="s">
        <v>8344</v>
      </c>
      <c r="R1377" s="7" t="s">
        <v>8345</v>
      </c>
      <c r="S1377" s="11">
        <f t="shared" si="86"/>
        <v>42749.857858796291</v>
      </c>
      <c r="T1377" s="12">
        <f t="shared" si="87"/>
        <v>42719.857858796291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0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5642</v>
      </c>
      <c r="Q1378" s="7" t="s">
        <v>8344</v>
      </c>
      <c r="R1378" s="7" t="s">
        <v>8345</v>
      </c>
      <c r="S1378" s="11">
        <f t="shared" si="86"/>
        <v>42707.502384259256</v>
      </c>
      <c r="T1378" s="12">
        <f t="shared" si="87"/>
        <v>42677.460717592585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0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210</v>
      </c>
      <c r="Q1379" s="7" t="s">
        <v>8344</v>
      </c>
      <c r="R1379" s="7" t="s">
        <v>8345</v>
      </c>
      <c r="S1379" s="11">
        <f t="shared" si="86"/>
        <v>42768.96597222222</v>
      </c>
      <c r="T1379" s="12">
        <f t="shared" si="87"/>
        <v>42747.01122685185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2067</v>
      </c>
      <c r="Q1380" s="7" t="s">
        <v>8344</v>
      </c>
      <c r="R1380" s="7" t="s">
        <v>8345</v>
      </c>
      <c r="S1380" s="11">
        <f t="shared" si="86"/>
        <v>42583.551041666666</v>
      </c>
      <c r="T1380" s="12">
        <f t="shared" si="87"/>
        <v>42568.551041666666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0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1160</v>
      </c>
      <c r="Q1381" s="7" t="s">
        <v>8344</v>
      </c>
      <c r="R1381" s="7" t="s">
        <v>8345</v>
      </c>
      <c r="S1381" s="11">
        <f t="shared" si="86"/>
        <v>42160.283287037033</v>
      </c>
      <c r="T1381" s="12">
        <f t="shared" si="87"/>
        <v>42130.283287037033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0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81</v>
      </c>
      <c r="Q1382" s="7" t="s">
        <v>8344</v>
      </c>
      <c r="R1382" s="7" t="s">
        <v>8345</v>
      </c>
      <c r="S1382" s="11">
        <f t="shared" si="86"/>
        <v>42163.874999999993</v>
      </c>
      <c r="T1382" s="12">
        <f t="shared" si="87"/>
        <v>42141.554467592585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0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355</v>
      </c>
      <c r="Q1383" s="7" t="s">
        <v>8344</v>
      </c>
      <c r="R1383" s="7" t="s">
        <v>8345</v>
      </c>
      <c r="S1383" s="11">
        <f t="shared" si="86"/>
        <v>42733.006076388883</v>
      </c>
      <c r="T1383" s="12">
        <f t="shared" si="87"/>
        <v>42703.006076388883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0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349</v>
      </c>
      <c r="Q1384" s="7" t="s">
        <v>8344</v>
      </c>
      <c r="R1384" s="7" t="s">
        <v>8345</v>
      </c>
      <c r="S1384" s="11">
        <f t="shared" si="86"/>
        <v>41400.591851851852</v>
      </c>
      <c r="T1384" s="12">
        <f t="shared" si="87"/>
        <v>41370.591851851852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0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2473</v>
      </c>
      <c r="Q1385" s="7" t="s">
        <v>8344</v>
      </c>
      <c r="R1385" s="7" t="s">
        <v>8345</v>
      </c>
      <c r="S1385" s="11">
        <f t="shared" si="86"/>
        <v>42726.866643518515</v>
      </c>
      <c r="T1385" s="12">
        <f t="shared" si="87"/>
        <v>42706.866643518515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0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843</v>
      </c>
      <c r="Q1386" s="7" t="s">
        <v>8344</v>
      </c>
      <c r="R1386" s="7" t="s">
        <v>8345</v>
      </c>
      <c r="S1386" s="11">
        <f t="shared" si="86"/>
        <v>42190.526874999996</v>
      </c>
      <c r="T1386" s="12">
        <f t="shared" si="87"/>
        <v>42160.526874999996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0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832.48999999999978</v>
      </c>
      <c r="Q1387" s="7" t="s">
        <v>8344</v>
      </c>
      <c r="R1387" s="7" t="s">
        <v>8345</v>
      </c>
      <c r="S1387" s="11">
        <f t="shared" si="86"/>
        <v>42489.299305555549</v>
      </c>
      <c r="T1387" s="12">
        <f t="shared" si="87"/>
        <v>42433.480567129627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0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475</v>
      </c>
      <c r="Q1388" s="7" t="s">
        <v>8344</v>
      </c>
      <c r="R1388" s="7" t="s">
        <v>8345</v>
      </c>
      <c r="S1388" s="11">
        <f t="shared" si="86"/>
        <v>42214.438530092586</v>
      </c>
      <c r="T1388" s="12">
        <f t="shared" si="87"/>
        <v>42184.438530092586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0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1465</v>
      </c>
      <c r="Q1389" s="7" t="s">
        <v>8344</v>
      </c>
      <c r="R1389" s="7" t="s">
        <v>8345</v>
      </c>
      <c r="S1389" s="11">
        <f t="shared" si="86"/>
        <v>42157.979166666664</v>
      </c>
      <c r="T1389" s="12">
        <f t="shared" si="87"/>
        <v>42126.712905092594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1740.37</v>
      </c>
      <c r="Q1390" s="7" t="s">
        <v>8344</v>
      </c>
      <c r="R1390" s="7" t="s">
        <v>8345</v>
      </c>
      <c r="S1390" s="11">
        <f t="shared" si="86"/>
        <v>42660.468055555553</v>
      </c>
      <c r="T1390" s="12">
        <f t="shared" si="87"/>
        <v>42634.406446759262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0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227</v>
      </c>
      <c r="Q1391" s="7" t="s">
        <v>8344</v>
      </c>
      <c r="R1391" s="7" t="s">
        <v>8345</v>
      </c>
      <c r="S1391" s="11">
        <f t="shared" si="86"/>
        <v>42595.272650462961</v>
      </c>
      <c r="T1391" s="12">
        <f t="shared" si="87"/>
        <v>42565.272650462961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0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255</v>
      </c>
      <c r="Q1392" s="7" t="s">
        <v>8344</v>
      </c>
      <c r="R1392" s="7" t="s">
        <v>8345</v>
      </c>
      <c r="S1392" s="11">
        <f t="shared" si="86"/>
        <v>42121.508333333331</v>
      </c>
      <c r="T1392" s="12">
        <f t="shared" si="87"/>
        <v>42087.594976851855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0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51</v>
      </c>
      <c r="Q1393" s="7" t="s">
        <v>8344</v>
      </c>
      <c r="R1393" s="7" t="s">
        <v>8345</v>
      </c>
      <c r="S1393" s="11">
        <f t="shared" si="86"/>
        <v>42237.999305555553</v>
      </c>
      <c r="T1393" s="12">
        <f t="shared" si="87"/>
        <v>42193.442337962959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0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341</v>
      </c>
      <c r="Q1394" s="7" t="s">
        <v>8344</v>
      </c>
      <c r="R1394" s="7" t="s">
        <v>8345</v>
      </c>
      <c r="S1394" s="11">
        <f t="shared" si="86"/>
        <v>42431.946597222217</v>
      </c>
      <c r="T1394" s="12">
        <f t="shared" si="87"/>
        <v>42400.946597222217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0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235</v>
      </c>
      <c r="Q1395" s="7" t="s">
        <v>8344</v>
      </c>
      <c r="R1395" s="7" t="s">
        <v>8345</v>
      </c>
      <c r="S1395" s="11">
        <f t="shared" si="86"/>
        <v>42583.473645833328</v>
      </c>
      <c r="T1395" s="12">
        <f t="shared" si="87"/>
        <v>42553.473645833328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0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166</v>
      </c>
      <c r="Q1396" s="7" t="s">
        <v>8344</v>
      </c>
      <c r="R1396" s="7" t="s">
        <v>8345</v>
      </c>
      <c r="S1396" s="11">
        <f t="shared" si="86"/>
        <v>42794.916666666664</v>
      </c>
      <c r="T1396" s="12">
        <f t="shared" si="87"/>
        <v>42751.936643518515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0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416</v>
      </c>
      <c r="Q1397" s="7" t="s">
        <v>8344</v>
      </c>
      <c r="R1397" s="7" t="s">
        <v>8345</v>
      </c>
      <c r="S1397" s="11">
        <f t="shared" si="86"/>
        <v>42749.700011574074</v>
      </c>
      <c r="T1397" s="12">
        <f t="shared" si="87"/>
        <v>42719.700011574074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0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438</v>
      </c>
      <c r="Q1398" s="7" t="s">
        <v>8344</v>
      </c>
      <c r="R1398" s="7" t="s">
        <v>8345</v>
      </c>
      <c r="S1398" s="11">
        <f t="shared" si="86"/>
        <v>42048.790300925924</v>
      </c>
      <c r="T1398" s="12">
        <f t="shared" si="87"/>
        <v>42018.790300925924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0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1385</v>
      </c>
      <c r="Q1399" s="7" t="s">
        <v>8344</v>
      </c>
      <c r="R1399" s="7" t="s">
        <v>8345</v>
      </c>
      <c r="S1399" s="11">
        <f t="shared" si="86"/>
        <v>42670.679861111108</v>
      </c>
      <c r="T1399" s="12">
        <f t="shared" si="87"/>
        <v>42640.709606481476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426</v>
      </c>
      <c r="Q1400" s="7" t="s">
        <v>8344</v>
      </c>
      <c r="R1400" s="7" t="s">
        <v>8345</v>
      </c>
      <c r="S1400" s="11">
        <f t="shared" si="86"/>
        <v>42556.665902777771</v>
      </c>
      <c r="T1400" s="12">
        <f t="shared" si="87"/>
        <v>42526.665902777771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0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2353</v>
      </c>
      <c r="Q1401" s="7" t="s">
        <v>8344</v>
      </c>
      <c r="R1401" s="7" t="s">
        <v>8345</v>
      </c>
      <c r="S1401" s="11">
        <f t="shared" si="86"/>
        <v>41918.795983796292</v>
      </c>
      <c r="T1401" s="12">
        <f t="shared" si="87"/>
        <v>41888.795983796292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0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236</v>
      </c>
      <c r="Q1402" s="7" t="s">
        <v>8344</v>
      </c>
      <c r="R1402" s="7" t="s">
        <v>8345</v>
      </c>
      <c r="S1402" s="11">
        <f t="shared" si="86"/>
        <v>42533.020833333336</v>
      </c>
      <c r="T1402" s="12">
        <f t="shared" si="87"/>
        <v>42498.132789351854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0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9913</v>
      </c>
      <c r="Q1403" s="7" t="s">
        <v>8344</v>
      </c>
      <c r="R1403" s="7" t="s">
        <v>8345</v>
      </c>
      <c r="S1403" s="11">
        <f t="shared" si="86"/>
        <v>41420.787893518514</v>
      </c>
      <c r="T1403" s="12">
        <f t="shared" si="87"/>
        <v>41399.787893518514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0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229</v>
      </c>
      <c r="Q1404" s="7" t="s">
        <v>8344</v>
      </c>
      <c r="R1404" s="7" t="s">
        <v>8345</v>
      </c>
      <c r="S1404" s="11">
        <f t="shared" si="86"/>
        <v>42124.803368055553</v>
      </c>
      <c r="T1404" s="12">
        <f t="shared" si="87"/>
        <v>42064.845034722217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0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103</v>
      </c>
      <c r="Q1405" s="7" t="s">
        <v>8344</v>
      </c>
      <c r="R1405" s="7" t="s">
        <v>8345</v>
      </c>
      <c r="S1405" s="11">
        <f t="shared" si="86"/>
        <v>41480.854571759257</v>
      </c>
      <c r="T1405" s="12">
        <f t="shared" si="87"/>
        <v>41450.854571759257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-14259</v>
      </c>
      <c r="Q1406" s="7" t="s">
        <v>8341</v>
      </c>
      <c r="R1406" s="7" t="s">
        <v>8360</v>
      </c>
      <c r="S1406" s="11">
        <f t="shared" si="86"/>
        <v>42057.30190972222</v>
      </c>
      <c r="T1406" s="12">
        <f t="shared" si="87"/>
        <v>42032.30190972222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-24895</v>
      </c>
      <c r="Q1407" s="7" t="s">
        <v>8341</v>
      </c>
      <c r="R1407" s="7" t="s">
        <v>8360</v>
      </c>
      <c r="S1407" s="11">
        <f t="shared" si="86"/>
        <v>41971.51390046296</v>
      </c>
      <c r="T1407" s="12">
        <f t="shared" si="87"/>
        <v>41941.472233796296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-11985</v>
      </c>
      <c r="Q1408" s="7" t="s">
        <v>8341</v>
      </c>
      <c r="R1408" s="7" t="s">
        <v>8360</v>
      </c>
      <c r="S1408" s="11">
        <f t="shared" si="86"/>
        <v>42350.208333333336</v>
      </c>
      <c r="T1408" s="12">
        <f t="shared" si="87"/>
        <v>42297.224618055552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-2985</v>
      </c>
      <c r="Q1409" s="7" t="s">
        <v>8341</v>
      </c>
      <c r="R1409" s="7" t="s">
        <v>8360</v>
      </c>
      <c r="S1409" s="11">
        <f t="shared" si="86"/>
        <v>41863.32844907407</v>
      </c>
      <c r="T1409" s="12">
        <f t="shared" si="87"/>
        <v>41838.32844907407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-928</v>
      </c>
      <c r="Q1410" s="7" t="s">
        <v>8341</v>
      </c>
      <c r="R1410" s="7" t="s">
        <v>8360</v>
      </c>
      <c r="S1410" s="11">
        <f t="shared" si="86"/>
        <v>42321.705509259256</v>
      </c>
      <c r="T1410" s="12">
        <f t="shared" si="87"/>
        <v>42291.663842592585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(E1411/D1411*100)</f>
        <v>0</v>
      </c>
      <c r="P1411">
        <f t="shared" ref="P1411:P1474" si="89">AVERAGE(E1411-D1411)</f>
        <v>-4000</v>
      </c>
      <c r="Q1411" s="7" t="s">
        <v>8341</v>
      </c>
      <c r="R1411" s="7" t="s">
        <v>8360</v>
      </c>
      <c r="S1411" s="11">
        <f t="shared" ref="S1411:S1474" si="90">(I1411/86400)+25569+(-5/24)</f>
        <v>42004.966840277775</v>
      </c>
      <c r="T1411" s="12">
        <f t="shared" ref="T1411:T1474" si="91">(J1411/86400)+25569+(-5/24)</f>
        <v>41944.925173611111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-5999</v>
      </c>
      <c r="Q1412" s="7" t="s">
        <v>8341</v>
      </c>
      <c r="R1412" s="7" t="s">
        <v>8360</v>
      </c>
      <c r="S1412" s="11">
        <f t="shared" si="90"/>
        <v>42524.110185185178</v>
      </c>
      <c r="T1412" s="12">
        <f t="shared" si="91"/>
        <v>42479.110185185178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-2993</v>
      </c>
      <c r="Q1413" s="7" t="s">
        <v>8341</v>
      </c>
      <c r="R1413" s="7" t="s">
        <v>8360</v>
      </c>
      <c r="S1413" s="11">
        <f t="shared" si="90"/>
        <v>42040.850694444445</v>
      </c>
      <c r="T1413" s="12">
        <f t="shared" si="91"/>
        <v>42012.850694444445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-6680</v>
      </c>
      <c r="Q1414" s="7" t="s">
        <v>8341</v>
      </c>
      <c r="R1414" s="7" t="s">
        <v>8360</v>
      </c>
      <c r="S1414" s="11">
        <f t="shared" si="90"/>
        <v>41976.855312499996</v>
      </c>
      <c r="T1414" s="12">
        <f t="shared" si="91"/>
        <v>41946.855312499996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-1900</v>
      </c>
      <c r="Q1415" s="7" t="s">
        <v>8341</v>
      </c>
      <c r="R1415" s="7" t="s">
        <v>8360</v>
      </c>
      <c r="S1415" s="11">
        <f t="shared" si="90"/>
        <v>42420.228819444441</v>
      </c>
      <c r="T1415" s="12">
        <f t="shared" si="91"/>
        <v>42360.228819444441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-499</v>
      </c>
      <c r="Q1416" s="7" t="s">
        <v>8341</v>
      </c>
      <c r="R1416" s="7" t="s">
        <v>8360</v>
      </c>
      <c r="S1416" s="11">
        <f t="shared" si="90"/>
        <v>42738.044756944444</v>
      </c>
      <c r="T1416" s="12">
        <f t="shared" si="91"/>
        <v>42708.044756944444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-3600</v>
      </c>
      <c r="Q1417" s="7" t="s">
        <v>8341</v>
      </c>
      <c r="R1417" s="7" t="s">
        <v>8360</v>
      </c>
      <c r="S1417" s="11">
        <f t="shared" si="90"/>
        <v>42232.467488425922</v>
      </c>
      <c r="T1417" s="12">
        <f t="shared" si="91"/>
        <v>42192.467488425922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-50000</v>
      </c>
      <c r="Q1418" s="7" t="s">
        <v>8341</v>
      </c>
      <c r="R1418" s="7" t="s">
        <v>8360</v>
      </c>
      <c r="S1418" s="11">
        <f t="shared" si="90"/>
        <v>42329.759479166663</v>
      </c>
      <c r="T1418" s="12">
        <f t="shared" si="91"/>
        <v>42299.717812499999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-4445</v>
      </c>
      <c r="Q1419" s="7" t="s">
        <v>8341</v>
      </c>
      <c r="R1419" s="7" t="s">
        <v>8360</v>
      </c>
      <c r="S1419" s="11">
        <f t="shared" si="90"/>
        <v>42262.257638888885</v>
      </c>
      <c r="T1419" s="12">
        <f t="shared" si="91"/>
        <v>42231.941828703704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-2994</v>
      </c>
      <c r="Q1420" s="7" t="s">
        <v>8341</v>
      </c>
      <c r="R1420" s="7" t="s">
        <v>8360</v>
      </c>
      <c r="S1420" s="11">
        <f t="shared" si="90"/>
        <v>42425.248078703698</v>
      </c>
      <c r="T1420" s="12">
        <f t="shared" si="91"/>
        <v>42395.248078703698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-5855</v>
      </c>
      <c r="Q1421" s="7" t="s">
        <v>8341</v>
      </c>
      <c r="R1421" s="7" t="s">
        <v>8360</v>
      </c>
      <c r="S1421" s="11">
        <f t="shared" si="90"/>
        <v>42652.24790509259</v>
      </c>
      <c r="T1421" s="12">
        <f t="shared" si="91"/>
        <v>42622.24790509259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-107</v>
      </c>
      <c r="Q1422" s="7" t="s">
        <v>8341</v>
      </c>
      <c r="R1422" s="7" t="s">
        <v>8360</v>
      </c>
      <c r="S1422" s="11">
        <f t="shared" si="90"/>
        <v>42549.459328703706</v>
      </c>
      <c r="T1422" s="12">
        <f t="shared" si="91"/>
        <v>42524.459328703706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-199800</v>
      </c>
      <c r="Q1423" s="7" t="s">
        <v>8341</v>
      </c>
      <c r="R1423" s="7" t="s">
        <v>8360</v>
      </c>
      <c r="S1423" s="11">
        <f t="shared" si="90"/>
        <v>42043.707280092589</v>
      </c>
      <c r="T1423" s="12">
        <f t="shared" si="91"/>
        <v>42013.707280092589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-24974</v>
      </c>
      <c r="Q1424" s="7" t="s">
        <v>8341</v>
      </c>
      <c r="R1424" s="7" t="s">
        <v>8360</v>
      </c>
      <c r="S1424" s="11">
        <f t="shared" si="90"/>
        <v>42634.031296296293</v>
      </c>
      <c r="T1424" s="12">
        <f t="shared" si="91"/>
        <v>42604.031296296293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-29900</v>
      </c>
      <c r="Q1425" s="7" t="s">
        <v>8341</v>
      </c>
      <c r="R1425" s="7" t="s">
        <v>8360</v>
      </c>
      <c r="S1425" s="11">
        <f t="shared" si="90"/>
        <v>42370.151979166665</v>
      </c>
      <c r="T1425" s="12">
        <f t="shared" si="91"/>
        <v>42340.151979166665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-5973</v>
      </c>
      <c r="Q1426" s="7" t="s">
        <v>8341</v>
      </c>
      <c r="R1426" s="7" t="s">
        <v>8360</v>
      </c>
      <c r="S1426" s="11">
        <f t="shared" si="90"/>
        <v>42689.550949074073</v>
      </c>
      <c r="T1426" s="12">
        <f t="shared" si="91"/>
        <v>42676.509282407402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-13000</v>
      </c>
      <c r="Q1427" s="7" t="s">
        <v>8341</v>
      </c>
      <c r="R1427" s="7" t="s">
        <v>8360</v>
      </c>
      <c r="S1427" s="11">
        <f t="shared" si="90"/>
        <v>42122.923136574071</v>
      </c>
      <c r="T1427" s="12">
        <f t="shared" si="91"/>
        <v>42092.923136574071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-1000</v>
      </c>
      <c r="Q1428" s="7" t="s">
        <v>8341</v>
      </c>
      <c r="R1428" s="7" t="s">
        <v>8360</v>
      </c>
      <c r="S1428" s="11">
        <f t="shared" si="90"/>
        <v>42240.181944444441</v>
      </c>
      <c r="T1428" s="12">
        <f t="shared" si="91"/>
        <v>42180.181944444441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-4581</v>
      </c>
      <c r="Q1429" s="7" t="s">
        <v>8341</v>
      </c>
      <c r="R1429" s="7" t="s">
        <v>8360</v>
      </c>
      <c r="S1429" s="11">
        <f t="shared" si="90"/>
        <v>42631.643344907403</v>
      </c>
      <c r="T1429" s="12">
        <f t="shared" si="91"/>
        <v>42601.643344907403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-955</v>
      </c>
      <c r="Q1430" s="7" t="s">
        <v>8341</v>
      </c>
      <c r="R1430" s="7" t="s">
        <v>8360</v>
      </c>
      <c r="S1430" s="11">
        <f t="shared" si="90"/>
        <v>42462.129826388882</v>
      </c>
      <c r="T1430" s="12">
        <f t="shared" si="91"/>
        <v>42432.171493055554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-10000</v>
      </c>
      <c r="Q1431" s="7" t="s">
        <v>8341</v>
      </c>
      <c r="R1431" s="7" t="s">
        <v>8360</v>
      </c>
      <c r="S1431" s="11">
        <f t="shared" si="90"/>
        <v>42103.852337962962</v>
      </c>
      <c r="T1431" s="12">
        <f t="shared" si="91"/>
        <v>42073.852337962962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-4597</v>
      </c>
      <c r="Q1432" s="7" t="s">
        <v>8341</v>
      </c>
      <c r="R1432" s="7" t="s">
        <v>8360</v>
      </c>
      <c r="S1432" s="11">
        <f t="shared" si="90"/>
        <v>41992.605185185188</v>
      </c>
      <c r="T1432" s="12">
        <f t="shared" si="91"/>
        <v>41961.605185185188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-11569</v>
      </c>
      <c r="Q1433" s="7" t="s">
        <v>8341</v>
      </c>
      <c r="R1433" s="7" t="s">
        <v>8360</v>
      </c>
      <c r="S1433" s="11">
        <f t="shared" si="90"/>
        <v>42334.044166666667</v>
      </c>
      <c r="T1433" s="12">
        <f t="shared" si="91"/>
        <v>42304.002499999995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-40000</v>
      </c>
      <c r="Q1434" s="7" t="s">
        <v>8341</v>
      </c>
      <c r="R1434" s="7" t="s">
        <v>8360</v>
      </c>
      <c r="S1434" s="11">
        <f t="shared" si="90"/>
        <v>42205.572083333333</v>
      </c>
      <c r="T1434" s="12">
        <f t="shared" si="91"/>
        <v>42175.572083333333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-11195</v>
      </c>
      <c r="Q1435" s="7" t="s">
        <v>8341</v>
      </c>
      <c r="R1435" s="7" t="s">
        <v>8360</v>
      </c>
      <c r="S1435" s="11">
        <f t="shared" si="90"/>
        <v>42714.249999999993</v>
      </c>
      <c r="T1435" s="12">
        <f t="shared" si="91"/>
        <v>42673.417534722219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-73810</v>
      </c>
      <c r="Q1436" s="7" t="s">
        <v>8341</v>
      </c>
      <c r="R1436" s="7" t="s">
        <v>8360</v>
      </c>
      <c r="S1436" s="11">
        <f t="shared" si="90"/>
        <v>42163.416666666664</v>
      </c>
      <c r="T1436" s="12">
        <f t="shared" si="91"/>
        <v>42142.558773148143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-14985</v>
      </c>
      <c r="Q1437" s="7" t="s">
        <v>8341</v>
      </c>
      <c r="R1437" s="7" t="s">
        <v>8360</v>
      </c>
      <c r="S1437" s="11">
        <f t="shared" si="90"/>
        <v>42288.57199074074</v>
      </c>
      <c r="T1437" s="12">
        <f t="shared" si="91"/>
        <v>42258.57199074074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-9923</v>
      </c>
      <c r="Q1438" s="7" t="s">
        <v>8341</v>
      </c>
      <c r="R1438" s="7" t="s">
        <v>8360</v>
      </c>
      <c r="S1438" s="11">
        <f t="shared" si="90"/>
        <v>42421.141863425924</v>
      </c>
      <c r="T1438" s="12">
        <f t="shared" si="91"/>
        <v>42391.141863425924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-2193</v>
      </c>
      <c r="Q1439" s="7" t="s">
        <v>8341</v>
      </c>
      <c r="R1439" s="7" t="s">
        <v>8360</v>
      </c>
      <c r="S1439" s="11">
        <f t="shared" si="90"/>
        <v>41832.999305555553</v>
      </c>
      <c r="T1439" s="12">
        <f t="shared" si="91"/>
        <v>41796.32336805555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-19400</v>
      </c>
      <c r="Q1440" s="7" t="s">
        <v>8341</v>
      </c>
      <c r="R1440" s="7" t="s">
        <v>8360</v>
      </c>
      <c r="S1440" s="11">
        <f t="shared" si="90"/>
        <v>42487.371527777774</v>
      </c>
      <c r="T1440" s="12">
        <f t="shared" si="91"/>
        <v>42457.663182870368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-2545</v>
      </c>
      <c r="Q1441" s="7" t="s">
        <v>8341</v>
      </c>
      <c r="R1441" s="7" t="s">
        <v>8360</v>
      </c>
      <c r="S1441" s="11">
        <f t="shared" si="90"/>
        <v>42070.621539351851</v>
      </c>
      <c r="T1441" s="12">
        <f t="shared" si="91"/>
        <v>42040.621539351851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-12999</v>
      </c>
      <c r="Q1442" s="7" t="s">
        <v>8341</v>
      </c>
      <c r="R1442" s="7" t="s">
        <v>8360</v>
      </c>
      <c r="S1442" s="11">
        <f t="shared" si="90"/>
        <v>42516.540081018517</v>
      </c>
      <c r="T1442" s="12">
        <f t="shared" si="91"/>
        <v>42486.540081018517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-177980</v>
      </c>
      <c r="Q1443" s="7" t="s">
        <v>8341</v>
      </c>
      <c r="R1443" s="7" t="s">
        <v>8360</v>
      </c>
      <c r="S1443" s="11">
        <f t="shared" si="90"/>
        <v>42258.557511574072</v>
      </c>
      <c r="T1443" s="12">
        <f t="shared" si="91"/>
        <v>42198.557511574072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-1500</v>
      </c>
      <c r="Q1444" s="7" t="s">
        <v>8341</v>
      </c>
      <c r="R1444" s="7" t="s">
        <v>8360</v>
      </c>
      <c r="S1444" s="11">
        <f t="shared" si="90"/>
        <v>42515.437013888884</v>
      </c>
      <c r="T1444" s="12">
        <f t="shared" si="91"/>
        <v>42485.437013888884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-13000</v>
      </c>
      <c r="Q1445" s="7" t="s">
        <v>8341</v>
      </c>
      <c r="R1445" s="7" t="s">
        <v>8360</v>
      </c>
      <c r="S1445" s="11">
        <f t="shared" si="90"/>
        <v>42737.71769675926</v>
      </c>
      <c r="T1445" s="12">
        <f t="shared" si="91"/>
        <v>42707.71769675926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-4950</v>
      </c>
      <c r="Q1446" s="7" t="s">
        <v>8341</v>
      </c>
      <c r="R1446" s="7" t="s">
        <v>8360</v>
      </c>
      <c r="S1446" s="11">
        <f t="shared" si="90"/>
        <v>42259.665069444447</v>
      </c>
      <c r="T1446" s="12">
        <f t="shared" si="91"/>
        <v>42199.665069444447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-130000</v>
      </c>
      <c r="Q1447" s="7" t="s">
        <v>8341</v>
      </c>
      <c r="R1447" s="7" t="s">
        <v>8360</v>
      </c>
      <c r="S1447" s="11">
        <f t="shared" si="90"/>
        <v>42169.333969907406</v>
      </c>
      <c r="T1447" s="12">
        <f t="shared" si="91"/>
        <v>42139.333969907406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-900</v>
      </c>
      <c r="Q1448" s="7" t="s">
        <v>8341</v>
      </c>
      <c r="R1448" s="7" t="s">
        <v>8360</v>
      </c>
      <c r="S1448" s="11">
        <f t="shared" si="90"/>
        <v>42481.239328703705</v>
      </c>
      <c r="T1448" s="12">
        <f t="shared" si="91"/>
        <v>42461.239328703705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-499925</v>
      </c>
      <c r="Q1449" s="7" t="s">
        <v>8341</v>
      </c>
      <c r="R1449" s="7" t="s">
        <v>8360</v>
      </c>
      <c r="S1449" s="11">
        <f t="shared" si="90"/>
        <v>42559.52238425926</v>
      </c>
      <c r="T1449" s="12">
        <f t="shared" si="91"/>
        <v>42529.52238425926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-200000</v>
      </c>
      <c r="Q1450" s="7" t="s">
        <v>8341</v>
      </c>
      <c r="R1450" s="7" t="s">
        <v>8360</v>
      </c>
      <c r="S1450" s="11">
        <f t="shared" si="90"/>
        <v>42146.017361111109</v>
      </c>
      <c r="T1450" s="12">
        <f t="shared" si="91"/>
        <v>42115.728217592587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-8888</v>
      </c>
      <c r="Q1451" s="7" t="s">
        <v>8341</v>
      </c>
      <c r="R1451" s="7" t="s">
        <v>8360</v>
      </c>
      <c r="S1451" s="11">
        <f t="shared" si="90"/>
        <v>42134.603067129625</v>
      </c>
      <c r="T1451" s="12">
        <f t="shared" si="91"/>
        <v>42086.603067129625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-99999</v>
      </c>
      <c r="Q1452" s="7" t="s">
        <v>8341</v>
      </c>
      <c r="R1452" s="7" t="s">
        <v>8360</v>
      </c>
      <c r="S1452" s="11">
        <f t="shared" si="90"/>
        <v>42419.962928240733</v>
      </c>
      <c r="T1452" s="12">
        <f t="shared" si="91"/>
        <v>42389.962928240733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0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-18948</v>
      </c>
      <c r="Q1453" s="7" t="s">
        <v>8341</v>
      </c>
      <c r="R1453" s="7" t="s">
        <v>8360</v>
      </c>
      <c r="S1453" s="11">
        <f t="shared" si="90"/>
        <v>41961.792349537034</v>
      </c>
      <c r="T1453" s="12">
        <f t="shared" si="91"/>
        <v>41931.75068287037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0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-14000</v>
      </c>
      <c r="Q1454" s="7" t="s">
        <v>8341</v>
      </c>
      <c r="R1454" s="7" t="s">
        <v>8360</v>
      </c>
      <c r="S1454" s="11">
        <f t="shared" si="90"/>
        <v>41848.494942129626</v>
      </c>
      <c r="T1454" s="12">
        <f t="shared" si="91"/>
        <v>41818.494942129626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0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-25000</v>
      </c>
      <c r="Q1455" s="7" t="s">
        <v>8341</v>
      </c>
      <c r="R1455" s="7" t="s">
        <v>8360</v>
      </c>
      <c r="S1455" s="11">
        <f t="shared" si="90"/>
        <v>42840.446145833332</v>
      </c>
      <c r="T1455" s="12">
        <f t="shared" si="91"/>
        <v>42795.487812499996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0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-1735</v>
      </c>
      <c r="Q1456" s="7" t="s">
        <v>8341</v>
      </c>
      <c r="R1456" s="7" t="s">
        <v>8360</v>
      </c>
      <c r="S1456" s="11">
        <f t="shared" si="90"/>
        <v>42484.707638888889</v>
      </c>
      <c r="T1456" s="12">
        <f t="shared" si="91"/>
        <v>42463.658333333333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0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-13425</v>
      </c>
      <c r="Q1457" s="7" t="s">
        <v>8341</v>
      </c>
      <c r="R1457" s="7" t="s">
        <v>8360</v>
      </c>
      <c r="S1457" s="11">
        <f t="shared" si="90"/>
        <v>41887.360416666663</v>
      </c>
      <c r="T1457" s="12">
        <f t="shared" si="91"/>
        <v>41832.46435185185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0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-4855</v>
      </c>
      <c r="Q1458" s="7" t="s">
        <v>8341</v>
      </c>
      <c r="R1458" s="7" t="s">
        <v>8360</v>
      </c>
      <c r="S1458" s="11">
        <f t="shared" si="90"/>
        <v>42738.460243055553</v>
      </c>
      <c r="T1458" s="12">
        <f t="shared" si="91"/>
        <v>42708.460243055553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0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-6000</v>
      </c>
      <c r="Q1459" s="7" t="s">
        <v>8341</v>
      </c>
      <c r="R1459" s="7" t="s">
        <v>8360</v>
      </c>
      <c r="S1459" s="11">
        <f t="shared" si="90"/>
        <v>42319.729675925926</v>
      </c>
      <c r="T1459" s="12">
        <f t="shared" si="91"/>
        <v>42289.688009259255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-5000</v>
      </c>
      <c r="Q1460" s="7" t="s">
        <v>8341</v>
      </c>
      <c r="R1460" s="7" t="s">
        <v>8360</v>
      </c>
      <c r="S1460" s="11">
        <f t="shared" si="90"/>
        <v>41861.958333333328</v>
      </c>
      <c r="T1460" s="12">
        <f t="shared" si="91"/>
        <v>41831.49722222222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0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-37000</v>
      </c>
      <c r="Q1461" s="7" t="s">
        <v>8341</v>
      </c>
      <c r="R1461" s="7" t="s">
        <v>8360</v>
      </c>
      <c r="S1461" s="11">
        <f t="shared" si="90"/>
        <v>42340.517361111109</v>
      </c>
      <c r="T1461" s="12">
        <f t="shared" si="91"/>
        <v>42311.996481481481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0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-25000000</v>
      </c>
      <c r="Q1462" s="7" t="s">
        <v>8341</v>
      </c>
      <c r="R1462" s="7" t="s">
        <v>8360</v>
      </c>
      <c r="S1462" s="11">
        <f t="shared" si="90"/>
        <v>41973.781249999993</v>
      </c>
      <c r="T1462" s="12">
        <f t="shared" si="91"/>
        <v>41915.688634259255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0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186.69000000000051</v>
      </c>
      <c r="Q1463" s="7" t="s">
        <v>8341</v>
      </c>
      <c r="R1463" s="7" t="s">
        <v>8361</v>
      </c>
      <c r="S1463" s="11">
        <f t="shared" si="90"/>
        <v>41932.791666666664</v>
      </c>
      <c r="T1463" s="12">
        <f t="shared" si="91"/>
        <v>41899.436967592592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0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340.69999999999982</v>
      </c>
      <c r="Q1464" s="7" t="s">
        <v>8341</v>
      </c>
      <c r="R1464" s="7" t="s">
        <v>8361</v>
      </c>
      <c r="S1464" s="11">
        <f t="shared" si="90"/>
        <v>41374.454525462963</v>
      </c>
      <c r="T1464" s="12">
        <f t="shared" si="91"/>
        <v>41344.454525462963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0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286</v>
      </c>
      <c r="Q1465" s="7" t="s">
        <v>8341</v>
      </c>
      <c r="R1465" s="7" t="s">
        <v>8361</v>
      </c>
      <c r="S1465" s="11">
        <f t="shared" si="90"/>
        <v>41371.661319444444</v>
      </c>
      <c r="T1465" s="12">
        <f t="shared" si="91"/>
        <v>41326.702986111108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0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3160</v>
      </c>
      <c r="Q1466" s="7" t="s">
        <v>8341</v>
      </c>
      <c r="R1466" s="7" t="s">
        <v>8361</v>
      </c>
      <c r="S1466" s="11">
        <f t="shared" si="90"/>
        <v>41321.453217592592</v>
      </c>
      <c r="T1466" s="12">
        <f t="shared" si="91"/>
        <v>41291.453217592592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0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106924.35</v>
      </c>
      <c r="Q1467" s="7" t="s">
        <v>8341</v>
      </c>
      <c r="R1467" s="7" t="s">
        <v>8361</v>
      </c>
      <c r="S1467" s="11">
        <f t="shared" si="90"/>
        <v>40989.916666666664</v>
      </c>
      <c r="T1467" s="12">
        <f t="shared" si="91"/>
        <v>40959.526064814811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0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1260.369999999999</v>
      </c>
      <c r="Q1468" s="7" t="s">
        <v>8341</v>
      </c>
      <c r="R1468" s="7" t="s">
        <v>8361</v>
      </c>
      <c r="S1468" s="11">
        <f t="shared" si="90"/>
        <v>42380.999999999993</v>
      </c>
      <c r="T1468" s="12">
        <f t="shared" si="91"/>
        <v>42339.963726851849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0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6032</v>
      </c>
      <c r="Q1469" s="7" t="s">
        <v>8341</v>
      </c>
      <c r="R1469" s="7" t="s">
        <v>8361</v>
      </c>
      <c r="S1469" s="11">
        <f t="shared" si="90"/>
        <v>40993.55190972222</v>
      </c>
      <c r="T1469" s="12">
        <f t="shared" si="91"/>
        <v>40933.593576388885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225</v>
      </c>
      <c r="Q1470" s="7" t="s">
        <v>8341</v>
      </c>
      <c r="R1470" s="7" t="s">
        <v>8361</v>
      </c>
      <c r="S1470" s="11">
        <f t="shared" si="90"/>
        <v>40705.806122685179</v>
      </c>
      <c r="T1470" s="12">
        <f t="shared" si="91"/>
        <v>40645.806122685179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0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3728</v>
      </c>
      <c r="Q1471" s="7" t="s">
        <v>8341</v>
      </c>
      <c r="R1471" s="7" t="s">
        <v>8361</v>
      </c>
      <c r="S1471" s="11">
        <f t="shared" si="90"/>
        <v>41320.390150462961</v>
      </c>
      <c r="T1471" s="12">
        <f t="shared" si="91"/>
        <v>41290.390150462961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0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377</v>
      </c>
      <c r="Q1472" s="7" t="s">
        <v>8341</v>
      </c>
      <c r="R1472" s="7" t="s">
        <v>8361</v>
      </c>
      <c r="S1472" s="11">
        <f t="shared" si="90"/>
        <v>41271.618784722217</v>
      </c>
      <c r="T1472" s="12">
        <f t="shared" si="91"/>
        <v>41250.618784722217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0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1229</v>
      </c>
      <c r="Q1473" s="7" t="s">
        <v>8341</v>
      </c>
      <c r="R1473" s="7" t="s">
        <v>8361</v>
      </c>
      <c r="S1473" s="11">
        <f t="shared" si="90"/>
        <v>42103.749236111107</v>
      </c>
      <c r="T1473" s="12">
        <f t="shared" si="91"/>
        <v>42073.749236111107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0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9676</v>
      </c>
      <c r="Q1474" s="7" t="s">
        <v>8341</v>
      </c>
      <c r="R1474" s="7" t="s">
        <v>8361</v>
      </c>
      <c r="S1474" s="11">
        <f t="shared" si="90"/>
        <v>41563.33452546296</v>
      </c>
      <c r="T1474" s="12">
        <f t="shared" si="91"/>
        <v>41533.33452546296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0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(E1475/D1475*100)</f>
        <v>120.51600000000001</v>
      </c>
      <c r="P1475">
        <f t="shared" ref="P1475:P1538" si="93">AVERAGE(E1475-D1475)</f>
        <v>307.74</v>
      </c>
      <c r="Q1475" s="7" t="s">
        <v>8341</v>
      </c>
      <c r="R1475" s="7" t="s">
        <v>8361</v>
      </c>
      <c r="S1475" s="11">
        <f t="shared" ref="S1475:S1538" si="94">(I1475/86400)+25569+(-5/24)</f>
        <v>40969.771284722221</v>
      </c>
      <c r="T1475" s="12">
        <f t="shared" ref="T1475:T1538" si="95">(J1475/86400)+25569+(-5/24)</f>
        <v>40939.771284722221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0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368</v>
      </c>
      <c r="Q1476" s="7" t="s">
        <v>8341</v>
      </c>
      <c r="R1476" s="7" t="s">
        <v>8361</v>
      </c>
      <c r="S1476" s="11">
        <f t="shared" si="94"/>
        <v>41530.519583333335</v>
      </c>
      <c r="T1476" s="12">
        <f t="shared" si="95"/>
        <v>41500.519583333335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0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13300.45</v>
      </c>
      <c r="Q1477" s="7" t="s">
        <v>8341</v>
      </c>
      <c r="R1477" s="7" t="s">
        <v>8361</v>
      </c>
      <c r="S1477" s="11">
        <f t="shared" si="94"/>
        <v>41992.999305555553</v>
      </c>
      <c r="T1477" s="12">
        <f t="shared" si="95"/>
        <v>41960.514618055553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0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33693.279999999999</v>
      </c>
      <c r="Q1478" s="7" t="s">
        <v>8341</v>
      </c>
      <c r="R1478" s="7" t="s">
        <v>8361</v>
      </c>
      <c r="S1478" s="11">
        <f t="shared" si="94"/>
        <v>40795.833587962959</v>
      </c>
      <c r="T1478" s="12">
        <f t="shared" si="95"/>
        <v>40765.833587962959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0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3393</v>
      </c>
      <c r="Q1479" s="7" t="s">
        <v>8341</v>
      </c>
      <c r="R1479" s="7" t="s">
        <v>8361</v>
      </c>
      <c r="S1479" s="11">
        <f t="shared" si="94"/>
        <v>40899.916666666664</v>
      </c>
      <c r="T1479" s="12">
        <f t="shared" si="95"/>
        <v>40840.407453703701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540807.11</v>
      </c>
      <c r="Q1480" s="7" t="s">
        <v>8341</v>
      </c>
      <c r="R1480" s="7" t="s">
        <v>8361</v>
      </c>
      <c r="S1480" s="11">
        <f t="shared" si="94"/>
        <v>41408.663344907407</v>
      </c>
      <c r="T1480" s="12">
        <f t="shared" si="95"/>
        <v>41394.663344907407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0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598</v>
      </c>
      <c r="Q1481" s="7" t="s">
        <v>8341</v>
      </c>
      <c r="R1481" s="7" t="s">
        <v>8361</v>
      </c>
      <c r="S1481" s="11">
        <f t="shared" si="94"/>
        <v>41768.957638888889</v>
      </c>
      <c r="T1481" s="12">
        <f t="shared" si="95"/>
        <v>41754.536909722221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0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8520.1999999999971</v>
      </c>
      <c r="Q1482" s="7" t="s">
        <v>8341</v>
      </c>
      <c r="R1482" s="7" t="s">
        <v>8361</v>
      </c>
      <c r="S1482" s="11">
        <f t="shared" si="94"/>
        <v>41481.5</v>
      </c>
      <c r="T1482" s="12">
        <f t="shared" si="95"/>
        <v>41464.725682870368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-4895</v>
      </c>
      <c r="Q1483" s="7" t="s">
        <v>8341</v>
      </c>
      <c r="R1483" s="7" t="s">
        <v>8343</v>
      </c>
      <c r="S1483" s="11">
        <f t="shared" si="94"/>
        <v>41580.714641203704</v>
      </c>
      <c r="T1483" s="12">
        <f t="shared" si="95"/>
        <v>41550.714641203704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-4995</v>
      </c>
      <c r="Q1484" s="7" t="s">
        <v>8341</v>
      </c>
      <c r="R1484" s="7" t="s">
        <v>8343</v>
      </c>
      <c r="S1484" s="11">
        <f t="shared" si="94"/>
        <v>41159.118750000001</v>
      </c>
      <c r="T1484" s="12">
        <f t="shared" si="95"/>
        <v>41136.649722222217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-6950</v>
      </c>
      <c r="Q1485" s="7" t="s">
        <v>8341</v>
      </c>
      <c r="R1485" s="7" t="s">
        <v>8343</v>
      </c>
      <c r="S1485" s="11">
        <f t="shared" si="94"/>
        <v>42572.984664351847</v>
      </c>
      <c r="T1485" s="12">
        <f t="shared" si="95"/>
        <v>42547.984664351847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-2000</v>
      </c>
      <c r="Q1486" s="7" t="s">
        <v>8341</v>
      </c>
      <c r="R1486" s="7" t="s">
        <v>8343</v>
      </c>
      <c r="S1486" s="11">
        <f t="shared" si="94"/>
        <v>41111.410416666666</v>
      </c>
      <c r="T1486" s="12">
        <f t="shared" si="95"/>
        <v>41052.992627314808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-6550</v>
      </c>
      <c r="Q1487" s="7" t="s">
        <v>8341</v>
      </c>
      <c r="R1487" s="7" t="s">
        <v>8343</v>
      </c>
      <c r="S1487" s="11">
        <f t="shared" si="94"/>
        <v>42175.587650462963</v>
      </c>
      <c r="T1487" s="12">
        <f t="shared" si="95"/>
        <v>42130.587650462963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-19952</v>
      </c>
      <c r="Q1488" s="7" t="s">
        <v>8341</v>
      </c>
      <c r="R1488" s="7" t="s">
        <v>8343</v>
      </c>
      <c r="S1488" s="11">
        <f t="shared" si="94"/>
        <v>42061.960196759253</v>
      </c>
      <c r="T1488" s="12">
        <f t="shared" si="95"/>
        <v>42031.960196759253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-10000</v>
      </c>
      <c r="Q1489" s="7" t="s">
        <v>8341</v>
      </c>
      <c r="R1489" s="7" t="s">
        <v>8343</v>
      </c>
      <c r="S1489" s="11">
        <f t="shared" si="94"/>
        <v>42584.709155092591</v>
      </c>
      <c r="T1489" s="12">
        <f t="shared" si="95"/>
        <v>42554.709155092591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-14640</v>
      </c>
      <c r="Q1490" s="7" t="s">
        <v>8341</v>
      </c>
      <c r="R1490" s="7" t="s">
        <v>8343</v>
      </c>
      <c r="S1490" s="11">
        <f t="shared" si="94"/>
        <v>41644.354861111111</v>
      </c>
      <c r="T1490" s="12">
        <f t="shared" si="95"/>
        <v>41614.354861111111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-5000</v>
      </c>
      <c r="Q1491" s="7" t="s">
        <v>8341</v>
      </c>
      <c r="R1491" s="7" t="s">
        <v>8343</v>
      </c>
      <c r="S1491" s="11">
        <f t="shared" si="94"/>
        <v>41228.445046296292</v>
      </c>
      <c r="T1491" s="12">
        <f t="shared" si="95"/>
        <v>41198.403379629628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-2005</v>
      </c>
      <c r="Q1492" s="7" t="s">
        <v>8341</v>
      </c>
      <c r="R1492" s="7" t="s">
        <v>8343</v>
      </c>
      <c r="S1492" s="11">
        <f t="shared" si="94"/>
        <v>41549.352708333332</v>
      </c>
      <c r="T1492" s="12">
        <f t="shared" si="95"/>
        <v>41520.352708333332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-1100</v>
      </c>
      <c r="Q1493" s="7" t="s">
        <v>8341</v>
      </c>
      <c r="R1493" s="7" t="s">
        <v>8343</v>
      </c>
      <c r="S1493" s="11">
        <f t="shared" si="94"/>
        <v>42050.443055555552</v>
      </c>
      <c r="T1493" s="12">
        <f t="shared" si="95"/>
        <v>41991.505127314813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-3970</v>
      </c>
      <c r="Q1494" s="7" t="s">
        <v>8341</v>
      </c>
      <c r="R1494" s="7" t="s">
        <v>8343</v>
      </c>
      <c r="S1494" s="11">
        <f t="shared" si="94"/>
        <v>40712.676458333335</v>
      </c>
      <c r="T1494" s="12">
        <f t="shared" si="95"/>
        <v>40682.676458333335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-2400</v>
      </c>
      <c r="Q1495" s="7" t="s">
        <v>8341</v>
      </c>
      <c r="R1495" s="7" t="s">
        <v>8343</v>
      </c>
      <c r="S1495" s="11">
        <f t="shared" si="94"/>
        <v>41441.658275462956</v>
      </c>
      <c r="T1495" s="12">
        <f t="shared" si="95"/>
        <v>41411.658275462956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-4555</v>
      </c>
      <c r="Q1496" s="7" t="s">
        <v>8341</v>
      </c>
      <c r="R1496" s="7" t="s">
        <v>8343</v>
      </c>
      <c r="S1496" s="11">
        <f t="shared" si="94"/>
        <v>42097.443055555552</v>
      </c>
      <c r="T1496" s="12">
        <f t="shared" si="95"/>
        <v>42067.514039351845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-2000</v>
      </c>
      <c r="Q1497" s="7" t="s">
        <v>8341</v>
      </c>
      <c r="R1497" s="7" t="s">
        <v>8343</v>
      </c>
      <c r="S1497" s="11">
        <f t="shared" si="94"/>
        <v>40782.581377314811</v>
      </c>
      <c r="T1497" s="12">
        <f t="shared" si="95"/>
        <v>40752.581377314811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-1500</v>
      </c>
      <c r="Q1498" s="7" t="s">
        <v>8341</v>
      </c>
      <c r="R1498" s="7" t="s">
        <v>8343</v>
      </c>
      <c r="S1498" s="11">
        <f t="shared" si="94"/>
        <v>41898.266886574071</v>
      </c>
      <c r="T1498" s="12">
        <f t="shared" si="95"/>
        <v>41838.266886574071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-14999</v>
      </c>
      <c r="Q1499" s="7" t="s">
        <v>8341</v>
      </c>
      <c r="R1499" s="7" t="s">
        <v>8343</v>
      </c>
      <c r="S1499" s="11">
        <f t="shared" si="94"/>
        <v>41486.613194444442</v>
      </c>
      <c r="T1499" s="12">
        <f t="shared" si="95"/>
        <v>41444.434282407405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-2943</v>
      </c>
      <c r="Q1500" s="7" t="s">
        <v>8341</v>
      </c>
      <c r="R1500" s="7" t="s">
        <v>8343</v>
      </c>
      <c r="S1500" s="11">
        <f t="shared" si="94"/>
        <v>41885.775208333333</v>
      </c>
      <c r="T1500" s="12">
        <f t="shared" si="95"/>
        <v>41840.775208333333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-1995</v>
      </c>
      <c r="Q1501" s="7" t="s">
        <v>8341</v>
      </c>
      <c r="R1501" s="7" t="s">
        <v>8343</v>
      </c>
      <c r="S1501" s="11">
        <f t="shared" si="94"/>
        <v>42586.798993055556</v>
      </c>
      <c r="T1501" s="12">
        <f t="shared" si="95"/>
        <v>42526.798993055556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-2099</v>
      </c>
      <c r="Q1502" s="7" t="s">
        <v>8341</v>
      </c>
      <c r="R1502" s="7" t="s">
        <v>8343</v>
      </c>
      <c r="S1502" s="11">
        <f t="shared" si="94"/>
        <v>41395.69626157407</v>
      </c>
      <c r="T1502" s="12">
        <f t="shared" si="95"/>
        <v>41365.69626157407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0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34492</v>
      </c>
      <c r="Q1503" s="7" t="s">
        <v>8357</v>
      </c>
      <c r="R1503" s="7" t="s">
        <v>8358</v>
      </c>
      <c r="S1503" s="11">
        <f t="shared" si="94"/>
        <v>42193.3752662037</v>
      </c>
      <c r="T1503" s="12">
        <f t="shared" si="95"/>
        <v>42163.3752662037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0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318</v>
      </c>
      <c r="Q1504" s="7" t="s">
        <v>8357</v>
      </c>
      <c r="R1504" s="7" t="s">
        <v>8358</v>
      </c>
      <c r="S1504" s="11">
        <f t="shared" si="94"/>
        <v>42454.708333333336</v>
      </c>
      <c r="T1504" s="12">
        <f t="shared" si="95"/>
        <v>42426.33425925926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0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295.92999999999984</v>
      </c>
      <c r="Q1505" s="7" t="s">
        <v>8357</v>
      </c>
      <c r="R1505" s="7" t="s">
        <v>8358</v>
      </c>
      <c r="S1505" s="11">
        <f t="shared" si="94"/>
        <v>42666.13890046296</v>
      </c>
      <c r="T1505" s="12">
        <f t="shared" si="95"/>
        <v>42606.13890046296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0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11566</v>
      </c>
      <c r="Q1506" s="7" t="s">
        <v>8357</v>
      </c>
      <c r="R1506" s="7" t="s">
        <v>8358</v>
      </c>
      <c r="S1506" s="11">
        <f t="shared" si="94"/>
        <v>41800.147916666661</v>
      </c>
      <c r="T1506" s="12">
        <f t="shared" si="95"/>
        <v>41772.44935185185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0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573</v>
      </c>
      <c r="Q1507" s="7" t="s">
        <v>8357</v>
      </c>
      <c r="R1507" s="7" t="s">
        <v>8358</v>
      </c>
      <c r="S1507" s="11">
        <f t="shared" si="94"/>
        <v>42451.625694444439</v>
      </c>
      <c r="T1507" s="12">
        <f t="shared" si="95"/>
        <v>42414.234988425924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0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171</v>
      </c>
      <c r="Q1508" s="7" t="s">
        <v>8357</v>
      </c>
      <c r="R1508" s="7" t="s">
        <v>8358</v>
      </c>
      <c r="S1508" s="11">
        <f t="shared" si="94"/>
        <v>41844.577592592592</v>
      </c>
      <c r="T1508" s="12">
        <f t="shared" si="95"/>
        <v>41814.577592592592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0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1380</v>
      </c>
      <c r="Q1509" s="7" t="s">
        <v>8357</v>
      </c>
      <c r="R1509" s="7" t="s">
        <v>8358</v>
      </c>
      <c r="S1509" s="11">
        <f t="shared" si="94"/>
        <v>40313.131944444445</v>
      </c>
      <c r="T1509" s="12">
        <f t="shared" si="95"/>
        <v>40254.242002314808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1991</v>
      </c>
      <c r="Q1510" s="7" t="s">
        <v>8357</v>
      </c>
      <c r="R1510" s="7" t="s">
        <v>8358</v>
      </c>
      <c r="S1510" s="11">
        <f t="shared" si="94"/>
        <v>41817.406030092592</v>
      </c>
      <c r="T1510" s="12">
        <f t="shared" si="95"/>
        <v>41786.406030092592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0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4137.2200000000012</v>
      </c>
      <c r="Q1511" s="7" t="s">
        <v>8357</v>
      </c>
      <c r="R1511" s="7" t="s">
        <v>8358</v>
      </c>
      <c r="S1511" s="11">
        <f t="shared" si="94"/>
        <v>42780.749305555553</v>
      </c>
      <c r="T1511" s="12">
        <f t="shared" si="95"/>
        <v>42751.325057870366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0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165.60000000000036</v>
      </c>
      <c r="Q1512" s="7" t="s">
        <v>8357</v>
      </c>
      <c r="R1512" s="7" t="s">
        <v>8358</v>
      </c>
      <c r="S1512" s="11">
        <f t="shared" si="94"/>
        <v>41839.176828703705</v>
      </c>
      <c r="T1512" s="12">
        <f t="shared" si="95"/>
        <v>41809.176828703705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0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1651</v>
      </c>
      <c r="Q1513" s="7" t="s">
        <v>8357</v>
      </c>
      <c r="R1513" s="7" t="s">
        <v>8358</v>
      </c>
      <c r="S1513" s="11">
        <f t="shared" si="94"/>
        <v>42326.416712962957</v>
      </c>
      <c r="T1513" s="12">
        <f t="shared" si="95"/>
        <v>42296.375046296293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0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16057</v>
      </c>
      <c r="Q1514" s="7" t="s">
        <v>8357</v>
      </c>
      <c r="R1514" s="7" t="s">
        <v>8358</v>
      </c>
      <c r="S1514" s="11">
        <f t="shared" si="94"/>
        <v>42771.476145833331</v>
      </c>
      <c r="T1514" s="12">
        <f t="shared" si="95"/>
        <v>42741.476145833331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0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4001.5</v>
      </c>
      <c r="Q1515" s="7" t="s">
        <v>8357</v>
      </c>
      <c r="R1515" s="7" t="s">
        <v>8358</v>
      </c>
      <c r="S1515" s="11">
        <f t="shared" si="94"/>
        <v>41836.42900462963</v>
      </c>
      <c r="T1515" s="12">
        <f t="shared" si="95"/>
        <v>41806.42900462963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0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1619</v>
      </c>
      <c r="Q1516" s="7" t="s">
        <v>8357</v>
      </c>
      <c r="R1516" s="7" t="s">
        <v>8358</v>
      </c>
      <c r="S1516" s="11">
        <f t="shared" si="94"/>
        <v>42274.389351851853</v>
      </c>
      <c r="T1516" s="12">
        <f t="shared" si="95"/>
        <v>42234.389351851853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0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171567</v>
      </c>
      <c r="Q1517" s="7" t="s">
        <v>8357</v>
      </c>
      <c r="R1517" s="7" t="s">
        <v>8358</v>
      </c>
      <c r="S1517" s="11">
        <f t="shared" si="94"/>
        <v>42445.003437499996</v>
      </c>
      <c r="T1517" s="12">
        <f t="shared" si="95"/>
        <v>42415.04510416666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0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1472</v>
      </c>
      <c r="Q1518" s="7" t="s">
        <v>8357</v>
      </c>
      <c r="R1518" s="7" t="s">
        <v>8358</v>
      </c>
      <c r="S1518" s="11">
        <f t="shared" si="94"/>
        <v>42649.374999999993</v>
      </c>
      <c r="T1518" s="12">
        <f t="shared" si="95"/>
        <v>42619.258009259262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0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9297</v>
      </c>
      <c r="Q1519" s="7" t="s">
        <v>8357</v>
      </c>
      <c r="R1519" s="7" t="s">
        <v>8358</v>
      </c>
      <c r="S1519" s="11">
        <f t="shared" si="94"/>
        <v>41979.041666666664</v>
      </c>
      <c r="T1519" s="12">
        <f t="shared" si="95"/>
        <v>41948.358252314814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15805</v>
      </c>
      <c r="Q1520" s="7" t="s">
        <v>8357</v>
      </c>
      <c r="R1520" s="7" t="s">
        <v>8358</v>
      </c>
      <c r="S1520" s="11">
        <f t="shared" si="94"/>
        <v>41790.611712962964</v>
      </c>
      <c r="T1520" s="12">
        <f t="shared" si="95"/>
        <v>41760.611712962964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0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302.75</v>
      </c>
      <c r="Q1521" s="7" t="s">
        <v>8357</v>
      </c>
      <c r="R1521" s="7" t="s">
        <v>8358</v>
      </c>
      <c r="S1521" s="11">
        <f t="shared" si="94"/>
        <v>41810.707638888889</v>
      </c>
      <c r="T1521" s="12">
        <f t="shared" si="95"/>
        <v>41782.533368055556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0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625</v>
      </c>
      <c r="Q1522" s="7" t="s">
        <v>8357</v>
      </c>
      <c r="R1522" s="7" t="s">
        <v>8358</v>
      </c>
      <c r="S1522" s="11">
        <f t="shared" si="94"/>
        <v>41991.958333333336</v>
      </c>
      <c r="T1522" s="12">
        <f t="shared" si="95"/>
        <v>41955.649456018517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0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2555</v>
      </c>
      <c r="Q1523" s="7" t="s">
        <v>8357</v>
      </c>
      <c r="R1523" s="7" t="s">
        <v>8358</v>
      </c>
      <c r="S1523" s="11">
        <f t="shared" si="94"/>
        <v>42527.959386574068</v>
      </c>
      <c r="T1523" s="12">
        <f t="shared" si="95"/>
        <v>42492.959386574068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0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16950.099999999999</v>
      </c>
      <c r="Q1524" s="7" t="s">
        <v>8357</v>
      </c>
      <c r="R1524" s="7" t="s">
        <v>8358</v>
      </c>
      <c r="S1524" s="11">
        <f t="shared" si="94"/>
        <v>41929.621979166666</v>
      </c>
      <c r="T1524" s="12">
        <f t="shared" si="95"/>
        <v>41899.621979166666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0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4596</v>
      </c>
      <c r="Q1525" s="7" t="s">
        <v>8357</v>
      </c>
      <c r="R1525" s="7" t="s">
        <v>8358</v>
      </c>
      <c r="S1525" s="11">
        <f t="shared" si="94"/>
        <v>41995.791666666664</v>
      </c>
      <c r="T1525" s="12">
        <f t="shared" si="95"/>
        <v>41964.543009259258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0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3210</v>
      </c>
      <c r="Q1526" s="7" t="s">
        <v>8357</v>
      </c>
      <c r="R1526" s="7" t="s">
        <v>8358</v>
      </c>
      <c r="S1526" s="11">
        <f t="shared" si="94"/>
        <v>42786.292708333327</v>
      </c>
      <c r="T1526" s="12">
        <f t="shared" si="95"/>
        <v>42756.292708333327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0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1924.1499999999996</v>
      </c>
      <c r="Q1527" s="7" t="s">
        <v>8357</v>
      </c>
      <c r="R1527" s="7" t="s">
        <v>8358</v>
      </c>
      <c r="S1527" s="11">
        <f t="shared" si="94"/>
        <v>42600.494652777772</v>
      </c>
      <c r="T1527" s="12">
        <f t="shared" si="95"/>
        <v>42570.494652777772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0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4675</v>
      </c>
      <c r="Q1528" s="7" t="s">
        <v>8357</v>
      </c>
      <c r="R1528" s="7" t="s">
        <v>8358</v>
      </c>
      <c r="S1528" s="11">
        <f t="shared" si="94"/>
        <v>42388.067673611113</v>
      </c>
      <c r="T1528" s="12">
        <f t="shared" si="95"/>
        <v>42339.067673611113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0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365.55000000000018</v>
      </c>
      <c r="Q1529" s="7" t="s">
        <v>8357</v>
      </c>
      <c r="R1529" s="7" t="s">
        <v>8358</v>
      </c>
      <c r="S1529" s="11">
        <f t="shared" si="94"/>
        <v>42808.350532407407</v>
      </c>
      <c r="T1529" s="12">
        <f t="shared" si="95"/>
        <v>42780.392199074071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5447</v>
      </c>
      <c r="Q1530" s="7" t="s">
        <v>8357</v>
      </c>
      <c r="R1530" s="7" t="s">
        <v>8358</v>
      </c>
      <c r="S1530" s="11">
        <f t="shared" si="94"/>
        <v>42766.791666666664</v>
      </c>
      <c r="T1530" s="12">
        <f t="shared" si="95"/>
        <v>42736.524560185186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0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129</v>
      </c>
      <c r="Q1531" s="7" t="s">
        <v>8357</v>
      </c>
      <c r="R1531" s="7" t="s">
        <v>8358</v>
      </c>
      <c r="S1531" s="11">
        <f t="shared" si="94"/>
        <v>42082.378703703704</v>
      </c>
      <c r="T1531" s="12">
        <f t="shared" si="95"/>
        <v>42052.420370370368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0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12189</v>
      </c>
      <c r="Q1532" s="7" t="s">
        <v>8357</v>
      </c>
      <c r="R1532" s="7" t="s">
        <v>8358</v>
      </c>
      <c r="S1532" s="11">
        <f t="shared" si="94"/>
        <v>42300.558969907404</v>
      </c>
      <c r="T1532" s="12">
        <f t="shared" si="95"/>
        <v>42275.558969907404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0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1785</v>
      </c>
      <c r="Q1533" s="7" t="s">
        <v>8357</v>
      </c>
      <c r="R1533" s="7" t="s">
        <v>8358</v>
      </c>
      <c r="S1533" s="11">
        <f t="shared" si="94"/>
        <v>41973.916666666664</v>
      </c>
      <c r="T1533" s="12">
        <f t="shared" si="95"/>
        <v>41941.594050925924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0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19201</v>
      </c>
      <c r="Q1534" s="7" t="s">
        <v>8357</v>
      </c>
      <c r="R1534" s="7" t="s">
        <v>8358</v>
      </c>
      <c r="S1534" s="11">
        <f t="shared" si="94"/>
        <v>42415.416666666664</v>
      </c>
      <c r="T1534" s="12">
        <f t="shared" si="95"/>
        <v>42391.266956018517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0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20313</v>
      </c>
      <c r="Q1535" s="7" t="s">
        <v>8357</v>
      </c>
      <c r="R1535" s="7" t="s">
        <v>8358</v>
      </c>
      <c r="S1535" s="11">
        <f t="shared" si="94"/>
        <v>42491.957638888889</v>
      </c>
      <c r="T1535" s="12">
        <f t="shared" si="95"/>
        <v>42442.793715277774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0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23830</v>
      </c>
      <c r="Q1536" s="7" t="s">
        <v>8357</v>
      </c>
      <c r="R1536" s="7" t="s">
        <v>8358</v>
      </c>
      <c r="S1536" s="11">
        <f t="shared" si="94"/>
        <v>42251.465995370367</v>
      </c>
      <c r="T1536" s="12">
        <f t="shared" si="95"/>
        <v>42221.465995370367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0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1297</v>
      </c>
      <c r="Q1537" s="7" t="s">
        <v>8357</v>
      </c>
      <c r="R1537" s="7" t="s">
        <v>8358</v>
      </c>
      <c r="S1537" s="11">
        <f t="shared" si="94"/>
        <v>42513.708333333336</v>
      </c>
      <c r="T1537" s="12">
        <f t="shared" si="95"/>
        <v>42484.620729166665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0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18037.009999999998</v>
      </c>
      <c r="Q1538" s="7" t="s">
        <v>8357</v>
      </c>
      <c r="R1538" s="7" t="s">
        <v>8358</v>
      </c>
      <c r="S1538" s="11">
        <f t="shared" si="94"/>
        <v>42243.593865740739</v>
      </c>
      <c r="T1538" s="12">
        <f t="shared" si="95"/>
        <v>42213.593865740739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0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(E1539/D1539*100)</f>
        <v>179.9</v>
      </c>
      <c r="P1539">
        <f t="shared" ref="P1539:P1602" si="97">AVERAGE(E1539-D1539)</f>
        <v>9588</v>
      </c>
      <c r="Q1539" s="7" t="s">
        <v>8357</v>
      </c>
      <c r="R1539" s="7" t="s">
        <v>8358</v>
      </c>
      <c r="S1539" s="11">
        <f t="shared" ref="S1539:S1602" si="98">(I1539/86400)+25569+(-5/24)</f>
        <v>42588.541666666664</v>
      </c>
      <c r="T1539" s="12">
        <f t="shared" ref="T1539:T1602" si="99">(J1539/86400)+25569+(-5/24)</f>
        <v>42552.106793981475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184</v>
      </c>
      <c r="Q1540" s="7" t="s">
        <v>8357</v>
      </c>
      <c r="R1540" s="7" t="s">
        <v>8358</v>
      </c>
      <c r="S1540" s="11">
        <f t="shared" si="98"/>
        <v>42026.57372685185</v>
      </c>
      <c r="T1540" s="12">
        <f t="shared" si="99"/>
        <v>41981.57372685185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0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7197.2200000000012</v>
      </c>
      <c r="Q1541" s="7" t="s">
        <v>8357</v>
      </c>
      <c r="R1541" s="7" t="s">
        <v>8358</v>
      </c>
      <c r="S1541" s="11">
        <f t="shared" si="98"/>
        <v>42738.710868055554</v>
      </c>
      <c r="T1541" s="12">
        <f t="shared" si="99"/>
        <v>42705.710868055554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0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2680</v>
      </c>
      <c r="Q1542" s="7" t="s">
        <v>8357</v>
      </c>
      <c r="R1542" s="7" t="s">
        <v>8358</v>
      </c>
      <c r="S1542" s="11">
        <f t="shared" si="98"/>
        <v>41968.843749999993</v>
      </c>
      <c r="T1542" s="12">
        <f t="shared" si="99"/>
        <v>41938.798796296294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-17994</v>
      </c>
      <c r="Q1543" s="7" t="s">
        <v>8357</v>
      </c>
      <c r="R1543" s="7" t="s">
        <v>8362</v>
      </c>
      <c r="S1543" s="11">
        <f t="shared" si="98"/>
        <v>42004.503912037035</v>
      </c>
      <c r="T1543" s="12">
        <f t="shared" si="99"/>
        <v>41974.503912037035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-480</v>
      </c>
      <c r="Q1544" s="7" t="s">
        <v>8357</v>
      </c>
      <c r="R1544" s="7" t="s">
        <v>8362</v>
      </c>
      <c r="S1544" s="11">
        <f t="shared" si="98"/>
        <v>42185.788194444445</v>
      </c>
      <c r="T1544" s="12">
        <f t="shared" si="99"/>
        <v>42170.788194444445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-2240</v>
      </c>
      <c r="Q1545" s="7" t="s">
        <v>8357</v>
      </c>
      <c r="R1545" s="7" t="s">
        <v>8362</v>
      </c>
      <c r="S1545" s="11">
        <f t="shared" si="98"/>
        <v>41965.342986111107</v>
      </c>
      <c r="T1545" s="12">
        <f t="shared" si="99"/>
        <v>41935.301319444443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-1000</v>
      </c>
      <c r="Q1546" s="7" t="s">
        <v>8357</v>
      </c>
      <c r="R1546" s="7" t="s">
        <v>8362</v>
      </c>
      <c r="S1546" s="11">
        <f t="shared" si="98"/>
        <v>42094.804166666661</v>
      </c>
      <c r="T1546" s="12">
        <f t="shared" si="99"/>
        <v>42052.842870370368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-2999</v>
      </c>
      <c r="Q1547" s="7" t="s">
        <v>8357</v>
      </c>
      <c r="R1547" s="7" t="s">
        <v>8362</v>
      </c>
      <c r="S1547" s="11">
        <f t="shared" si="98"/>
        <v>42065.677777777775</v>
      </c>
      <c r="T1547" s="12">
        <f t="shared" si="99"/>
        <v>42031.676319444443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-711</v>
      </c>
      <c r="Q1548" s="7" t="s">
        <v>8357</v>
      </c>
      <c r="R1548" s="7" t="s">
        <v>8362</v>
      </c>
      <c r="S1548" s="11">
        <f t="shared" si="98"/>
        <v>41899.004618055551</v>
      </c>
      <c r="T1548" s="12">
        <f t="shared" si="99"/>
        <v>41839.004618055551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-20</v>
      </c>
      <c r="Q1549" s="7" t="s">
        <v>8357</v>
      </c>
      <c r="R1549" s="7" t="s">
        <v>8362</v>
      </c>
      <c r="S1549" s="11">
        <f t="shared" si="98"/>
        <v>42789.218541666669</v>
      </c>
      <c r="T1549" s="12">
        <f t="shared" si="99"/>
        <v>42782.218541666669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-640</v>
      </c>
      <c r="Q1550" s="7" t="s">
        <v>8357</v>
      </c>
      <c r="R1550" s="7" t="s">
        <v>8362</v>
      </c>
      <c r="S1550" s="11">
        <f t="shared" si="98"/>
        <v>42316.715509259258</v>
      </c>
      <c r="T1550" s="12">
        <f t="shared" si="99"/>
        <v>42286.673842592594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-330</v>
      </c>
      <c r="Q1551" s="7" t="s">
        <v>8357</v>
      </c>
      <c r="R1551" s="7" t="s">
        <v>8362</v>
      </c>
      <c r="S1551" s="11">
        <f t="shared" si="98"/>
        <v>42310.96943287037</v>
      </c>
      <c r="T1551" s="12">
        <f t="shared" si="99"/>
        <v>42280.927766203698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-649</v>
      </c>
      <c r="Q1552" s="7" t="s">
        <v>8357</v>
      </c>
      <c r="R1552" s="7" t="s">
        <v>8362</v>
      </c>
      <c r="S1552" s="11">
        <f t="shared" si="98"/>
        <v>42502.24113425926</v>
      </c>
      <c r="T1552" s="12">
        <f t="shared" si="99"/>
        <v>42472.24113425926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-3500</v>
      </c>
      <c r="Q1553" s="7" t="s">
        <v>8357</v>
      </c>
      <c r="R1553" s="7" t="s">
        <v>8362</v>
      </c>
      <c r="S1553" s="11">
        <f t="shared" si="98"/>
        <v>42151.616192129623</v>
      </c>
      <c r="T1553" s="12">
        <f t="shared" si="99"/>
        <v>42121.616192129623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-2185</v>
      </c>
      <c r="Q1554" s="7" t="s">
        <v>8357</v>
      </c>
      <c r="R1554" s="7" t="s">
        <v>8362</v>
      </c>
      <c r="S1554" s="11">
        <f t="shared" si="98"/>
        <v>41912.957638888889</v>
      </c>
      <c r="T1554" s="12">
        <f t="shared" si="99"/>
        <v>41892.480416666665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-6000</v>
      </c>
      <c r="Q1555" s="7" t="s">
        <v>8357</v>
      </c>
      <c r="R1555" s="7" t="s">
        <v>8362</v>
      </c>
      <c r="S1555" s="11">
        <f t="shared" si="98"/>
        <v>42249.074618055551</v>
      </c>
      <c r="T1555" s="12">
        <f t="shared" si="99"/>
        <v>42219.074618055551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-20000</v>
      </c>
      <c r="Q1556" s="7" t="s">
        <v>8357</v>
      </c>
      <c r="R1556" s="7" t="s">
        <v>8362</v>
      </c>
      <c r="S1556" s="11">
        <f t="shared" si="98"/>
        <v>42218.043865740743</v>
      </c>
      <c r="T1556" s="12">
        <f t="shared" si="99"/>
        <v>42188.043865740743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-750</v>
      </c>
      <c r="Q1557" s="7" t="s">
        <v>8357</v>
      </c>
      <c r="R1557" s="7" t="s">
        <v>8362</v>
      </c>
      <c r="S1557" s="11">
        <f t="shared" si="98"/>
        <v>42264.499999999993</v>
      </c>
      <c r="T1557" s="12">
        <f t="shared" si="99"/>
        <v>42241.405462962961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-823</v>
      </c>
      <c r="Q1558" s="7" t="s">
        <v>8357</v>
      </c>
      <c r="R1558" s="7" t="s">
        <v>8362</v>
      </c>
      <c r="S1558" s="11">
        <f t="shared" si="98"/>
        <v>42554.944722222215</v>
      </c>
      <c r="T1558" s="12">
        <f t="shared" si="99"/>
        <v>42524.944722222215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-2400</v>
      </c>
      <c r="Q1559" s="7" t="s">
        <v>8357</v>
      </c>
      <c r="R1559" s="7" t="s">
        <v>8362</v>
      </c>
      <c r="S1559" s="11">
        <f t="shared" si="98"/>
        <v>41902.444826388884</v>
      </c>
      <c r="T1559" s="12">
        <f t="shared" si="99"/>
        <v>41871.444826388884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-715</v>
      </c>
      <c r="Q1560" s="7" t="s">
        <v>8357</v>
      </c>
      <c r="R1560" s="7" t="s">
        <v>8362</v>
      </c>
      <c r="S1560" s="11">
        <f t="shared" si="98"/>
        <v>42244.299999999996</v>
      </c>
      <c r="T1560" s="12">
        <f t="shared" si="99"/>
        <v>42185.189340277771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-14950</v>
      </c>
      <c r="Q1561" s="7" t="s">
        <v>8357</v>
      </c>
      <c r="R1561" s="7" t="s">
        <v>8362</v>
      </c>
      <c r="S1561" s="11">
        <f t="shared" si="98"/>
        <v>42122.844895833332</v>
      </c>
      <c r="T1561" s="12">
        <f t="shared" si="99"/>
        <v>42107.844895833332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-2406</v>
      </c>
      <c r="Q1562" s="7" t="s">
        <v>8357</v>
      </c>
      <c r="R1562" s="7" t="s">
        <v>8362</v>
      </c>
      <c r="S1562" s="11">
        <f t="shared" si="98"/>
        <v>41955.854085648149</v>
      </c>
      <c r="T1562" s="12">
        <f t="shared" si="99"/>
        <v>41935.812418981477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0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-9933</v>
      </c>
      <c r="Q1563" s="7" t="s">
        <v>8341</v>
      </c>
      <c r="R1563" s="7" t="s">
        <v>8363</v>
      </c>
      <c r="S1563" s="11">
        <f t="shared" si="98"/>
        <v>41584.875034722216</v>
      </c>
      <c r="T1563" s="12">
        <f t="shared" si="99"/>
        <v>41554.833368055552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0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-4000</v>
      </c>
      <c r="Q1564" s="7" t="s">
        <v>8341</v>
      </c>
      <c r="R1564" s="7" t="s">
        <v>8363</v>
      </c>
      <c r="S1564" s="11">
        <f t="shared" si="98"/>
        <v>40148.826388888883</v>
      </c>
      <c r="T1564" s="12">
        <f t="shared" si="99"/>
        <v>40079.357824074068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0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-5915</v>
      </c>
      <c r="Q1565" s="7" t="s">
        <v>8341</v>
      </c>
      <c r="R1565" s="7" t="s">
        <v>8363</v>
      </c>
      <c r="S1565" s="11">
        <f t="shared" si="98"/>
        <v>41712.492488425924</v>
      </c>
      <c r="T1565" s="12">
        <f t="shared" si="99"/>
        <v>41652.534155092588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0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-9990</v>
      </c>
      <c r="Q1566" s="7" t="s">
        <v>8341</v>
      </c>
      <c r="R1566" s="7" t="s">
        <v>8363</v>
      </c>
      <c r="S1566" s="11">
        <f t="shared" si="98"/>
        <v>42152.628472222219</v>
      </c>
      <c r="T1566" s="12">
        <f t="shared" si="99"/>
        <v>42121.158668981479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0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-3900</v>
      </c>
      <c r="Q1567" s="7" t="s">
        <v>8341</v>
      </c>
      <c r="R1567" s="7" t="s">
        <v>8363</v>
      </c>
      <c r="S1567" s="11">
        <f t="shared" si="98"/>
        <v>40702.521539351852</v>
      </c>
      <c r="T1567" s="12">
        <f t="shared" si="99"/>
        <v>40672.521539351852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0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-23625</v>
      </c>
      <c r="Q1568" s="7" t="s">
        <v>8341</v>
      </c>
      <c r="R1568" s="7" t="s">
        <v>8363</v>
      </c>
      <c r="S1568" s="11">
        <f t="shared" si="98"/>
        <v>42578.708333333336</v>
      </c>
      <c r="T1568" s="12">
        <f t="shared" si="99"/>
        <v>42549.708379629628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0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-8150</v>
      </c>
      <c r="Q1569" s="7" t="s">
        <v>8341</v>
      </c>
      <c r="R1569" s="7" t="s">
        <v>8363</v>
      </c>
      <c r="S1569" s="11">
        <f t="shared" si="98"/>
        <v>41686.791666666664</v>
      </c>
      <c r="T1569" s="12">
        <f t="shared" si="99"/>
        <v>41671.728530092594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-21590</v>
      </c>
      <c r="Q1570" s="7" t="s">
        <v>8341</v>
      </c>
      <c r="R1570" s="7" t="s">
        <v>8363</v>
      </c>
      <c r="S1570" s="11">
        <f t="shared" si="98"/>
        <v>41996.853993055549</v>
      </c>
      <c r="T1570" s="12">
        <f t="shared" si="99"/>
        <v>41961.853993055549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0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-30000</v>
      </c>
      <c r="Q1571" s="7" t="s">
        <v>8341</v>
      </c>
      <c r="R1571" s="7" t="s">
        <v>8363</v>
      </c>
      <c r="S1571" s="11">
        <f t="shared" si="98"/>
        <v>41419.471226851849</v>
      </c>
      <c r="T1571" s="12">
        <f t="shared" si="99"/>
        <v>41389.471226851849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0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-3516</v>
      </c>
      <c r="Q1572" s="7" t="s">
        <v>8341</v>
      </c>
      <c r="R1572" s="7" t="s">
        <v>8363</v>
      </c>
      <c r="S1572" s="11">
        <f t="shared" si="98"/>
        <v>42468.56344907407</v>
      </c>
      <c r="T1572" s="12">
        <f t="shared" si="99"/>
        <v>42438.605115740742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0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-12020</v>
      </c>
      <c r="Q1573" s="7" t="s">
        <v>8341</v>
      </c>
      <c r="R1573" s="7" t="s">
        <v>8363</v>
      </c>
      <c r="S1573" s="11">
        <f t="shared" si="98"/>
        <v>42174.56114583333</v>
      </c>
      <c r="T1573" s="12">
        <f t="shared" si="99"/>
        <v>42144.56114583333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0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-2375</v>
      </c>
      <c r="Q1574" s="7" t="s">
        <v>8341</v>
      </c>
      <c r="R1574" s="7" t="s">
        <v>8363</v>
      </c>
      <c r="S1574" s="11">
        <f t="shared" si="98"/>
        <v>42428.790972222218</v>
      </c>
      <c r="T1574" s="12">
        <f t="shared" si="99"/>
        <v>42403.824756944443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0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-8777</v>
      </c>
      <c r="Q1575" s="7" t="s">
        <v>8341</v>
      </c>
      <c r="R1575" s="7" t="s">
        <v>8363</v>
      </c>
      <c r="S1575" s="11">
        <f t="shared" si="98"/>
        <v>42825.957638888889</v>
      </c>
      <c r="T1575" s="12">
        <f t="shared" si="99"/>
        <v>42785.791689814818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0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-9494</v>
      </c>
      <c r="Q1576" s="7" t="s">
        <v>8341</v>
      </c>
      <c r="R1576" s="7" t="s">
        <v>8363</v>
      </c>
      <c r="S1576" s="11">
        <f t="shared" si="98"/>
        <v>42052.719085648147</v>
      </c>
      <c r="T1576" s="12">
        <f t="shared" si="99"/>
        <v>42017.719085648147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0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-7709</v>
      </c>
      <c r="Q1577" s="7" t="s">
        <v>8341</v>
      </c>
      <c r="R1577" s="7" t="s">
        <v>8363</v>
      </c>
      <c r="S1577" s="11">
        <f t="shared" si="98"/>
        <v>41829.315925925919</v>
      </c>
      <c r="T1577" s="12">
        <f t="shared" si="99"/>
        <v>41799.315925925919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0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-4350</v>
      </c>
      <c r="Q1578" s="7" t="s">
        <v>8341</v>
      </c>
      <c r="R1578" s="7" t="s">
        <v>8363</v>
      </c>
      <c r="S1578" s="11">
        <f t="shared" si="98"/>
        <v>42185.670925925922</v>
      </c>
      <c r="T1578" s="12">
        <f t="shared" si="99"/>
        <v>42140.670925925922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0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-9945</v>
      </c>
      <c r="Q1579" s="7" t="s">
        <v>8341</v>
      </c>
      <c r="R1579" s="7" t="s">
        <v>8363</v>
      </c>
      <c r="S1579" s="11">
        <f t="shared" si="98"/>
        <v>41114.639444444438</v>
      </c>
      <c r="T1579" s="12">
        <f t="shared" si="99"/>
        <v>41054.639444444438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-1692</v>
      </c>
      <c r="Q1580" s="7" t="s">
        <v>8341</v>
      </c>
      <c r="R1580" s="7" t="s">
        <v>8363</v>
      </c>
      <c r="S1580" s="11">
        <f t="shared" si="98"/>
        <v>40422.875</v>
      </c>
      <c r="T1580" s="12">
        <f t="shared" si="99"/>
        <v>40398.857534722221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0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-3305</v>
      </c>
      <c r="Q1581" s="7" t="s">
        <v>8341</v>
      </c>
      <c r="R1581" s="7" t="s">
        <v>8363</v>
      </c>
      <c r="S1581" s="11">
        <f t="shared" si="98"/>
        <v>41514.788090277776</v>
      </c>
      <c r="T1581" s="12">
        <f t="shared" si="99"/>
        <v>41481.788090277776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0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-1750</v>
      </c>
      <c r="Q1582" s="7" t="s">
        <v>8341</v>
      </c>
      <c r="R1582" s="7" t="s">
        <v>8363</v>
      </c>
      <c r="S1582" s="11">
        <f t="shared" si="98"/>
        <v>41049.841736111106</v>
      </c>
      <c r="T1582" s="12">
        <f t="shared" si="99"/>
        <v>40989.841736111106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-995</v>
      </c>
      <c r="Q1583" s="7" t="s">
        <v>8357</v>
      </c>
      <c r="R1583" s="7" t="s">
        <v>8364</v>
      </c>
      <c r="S1583" s="11">
        <f t="shared" si="98"/>
        <v>42357.240624999999</v>
      </c>
      <c r="T1583" s="12">
        <f t="shared" si="99"/>
        <v>42325.240624999999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-907</v>
      </c>
      <c r="Q1584" s="7" t="s">
        <v>8357</v>
      </c>
      <c r="R1584" s="7" t="s">
        <v>8364</v>
      </c>
      <c r="S1584" s="11">
        <f t="shared" si="98"/>
        <v>42303.680555555555</v>
      </c>
      <c r="T1584" s="12">
        <f t="shared" si="99"/>
        <v>42246.581631944442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-19985</v>
      </c>
      <c r="Q1585" s="7" t="s">
        <v>8357</v>
      </c>
      <c r="R1585" s="7" t="s">
        <v>8364</v>
      </c>
      <c r="S1585" s="11">
        <f t="shared" si="98"/>
        <v>41907.696655092594</v>
      </c>
      <c r="T1585" s="12">
        <f t="shared" si="99"/>
        <v>41877.696655092594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-1200</v>
      </c>
      <c r="Q1586" s="7" t="s">
        <v>8357</v>
      </c>
      <c r="R1586" s="7" t="s">
        <v>8364</v>
      </c>
      <c r="S1586" s="11">
        <f t="shared" si="98"/>
        <v>41789.440983796296</v>
      </c>
      <c r="T1586" s="12">
        <f t="shared" si="99"/>
        <v>41779.440983796296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-420</v>
      </c>
      <c r="Q1587" s="7" t="s">
        <v>8357</v>
      </c>
      <c r="R1587" s="7" t="s">
        <v>8364</v>
      </c>
      <c r="S1587" s="11">
        <f t="shared" si="98"/>
        <v>42729.249999999993</v>
      </c>
      <c r="T1587" s="12">
        <f t="shared" si="99"/>
        <v>42707.687129629623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-1500</v>
      </c>
      <c r="Q1588" s="7" t="s">
        <v>8357</v>
      </c>
      <c r="R1588" s="7" t="s">
        <v>8364</v>
      </c>
      <c r="S1588" s="11">
        <f t="shared" si="98"/>
        <v>42098.854421296295</v>
      </c>
      <c r="T1588" s="12">
        <f t="shared" si="99"/>
        <v>42068.896087962959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-7499</v>
      </c>
      <c r="Q1589" s="7" t="s">
        <v>8357</v>
      </c>
      <c r="R1589" s="7" t="s">
        <v>8364</v>
      </c>
      <c r="S1589" s="11">
        <f t="shared" si="98"/>
        <v>41986.742650462962</v>
      </c>
      <c r="T1589" s="12">
        <f t="shared" si="99"/>
        <v>41956.742650462962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-516</v>
      </c>
      <c r="Q1590" s="7" t="s">
        <v>8357</v>
      </c>
      <c r="R1590" s="7" t="s">
        <v>8364</v>
      </c>
      <c r="S1590" s="11">
        <f t="shared" si="98"/>
        <v>42035.633333333331</v>
      </c>
      <c r="T1590" s="12">
        <f t="shared" si="99"/>
        <v>42005.041655092595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-1200</v>
      </c>
      <c r="Q1591" s="7" t="s">
        <v>8357</v>
      </c>
      <c r="R1591" s="7" t="s">
        <v>8364</v>
      </c>
      <c r="S1591" s="11">
        <f t="shared" si="98"/>
        <v>42286.776458333326</v>
      </c>
      <c r="T1591" s="12">
        <f t="shared" si="99"/>
        <v>42256.776458333326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-58980</v>
      </c>
      <c r="Q1592" s="7" t="s">
        <v>8357</v>
      </c>
      <c r="R1592" s="7" t="s">
        <v>8364</v>
      </c>
      <c r="S1592" s="11">
        <f t="shared" si="98"/>
        <v>42270.648888888885</v>
      </c>
      <c r="T1592" s="12">
        <f t="shared" si="99"/>
        <v>42240.648888888885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-9908</v>
      </c>
      <c r="Q1593" s="7" t="s">
        <v>8357</v>
      </c>
      <c r="R1593" s="7" t="s">
        <v>8364</v>
      </c>
      <c r="S1593" s="11">
        <f t="shared" si="98"/>
        <v>42463.476168981484</v>
      </c>
      <c r="T1593" s="12">
        <f t="shared" si="99"/>
        <v>42433.517835648141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-25</v>
      </c>
      <c r="Q1594" s="7" t="s">
        <v>8357</v>
      </c>
      <c r="R1594" s="7" t="s">
        <v>8364</v>
      </c>
      <c r="S1594" s="11">
        <f t="shared" si="98"/>
        <v>42090.822743055549</v>
      </c>
      <c r="T1594" s="12">
        <f t="shared" si="99"/>
        <v>42045.86440972222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-21997</v>
      </c>
      <c r="Q1595" s="7" t="s">
        <v>8357</v>
      </c>
      <c r="R1595" s="7" t="s">
        <v>8364</v>
      </c>
      <c r="S1595" s="11">
        <f t="shared" si="98"/>
        <v>42063.63721064815</v>
      </c>
      <c r="T1595" s="12">
        <f t="shared" si="99"/>
        <v>42033.63721064815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-795</v>
      </c>
      <c r="Q1596" s="7" t="s">
        <v>8357</v>
      </c>
      <c r="R1596" s="7" t="s">
        <v>8364</v>
      </c>
      <c r="S1596" s="11">
        <f t="shared" si="98"/>
        <v>42505.472916666666</v>
      </c>
      <c r="T1596" s="12">
        <f t="shared" si="99"/>
        <v>42445.504421296289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-99720</v>
      </c>
      <c r="Q1597" s="7" t="s">
        <v>8357</v>
      </c>
      <c r="R1597" s="7" t="s">
        <v>8364</v>
      </c>
      <c r="S1597" s="11">
        <f t="shared" si="98"/>
        <v>41808.634027777771</v>
      </c>
      <c r="T1597" s="12">
        <f t="shared" si="99"/>
        <v>41779.84175925926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-3175</v>
      </c>
      <c r="Q1598" s="7" t="s">
        <v>8357</v>
      </c>
      <c r="R1598" s="7" t="s">
        <v>8364</v>
      </c>
      <c r="S1598" s="11">
        <f t="shared" si="98"/>
        <v>41986.26353009259</v>
      </c>
      <c r="T1598" s="12">
        <f t="shared" si="99"/>
        <v>41941.221863425926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-15000</v>
      </c>
      <c r="Q1599" s="7" t="s">
        <v>8357</v>
      </c>
      <c r="R1599" s="7" t="s">
        <v>8364</v>
      </c>
      <c r="S1599" s="11">
        <f t="shared" si="98"/>
        <v>42633.145798611113</v>
      </c>
      <c r="T1599" s="12">
        <f t="shared" si="99"/>
        <v>42603.145798611113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-799</v>
      </c>
      <c r="Q1600" s="7" t="s">
        <v>8357</v>
      </c>
      <c r="R1600" s="7" t="s">
        <v>8364</v>
      </c>
      <c r="S1600" s="11">
        <f t="shared" si="98"/>
        <v>42211.459004629629</v>
      </c>
      <c r="T1600" s="12">
        <f t="shared" si="99"/>
        <v>42151.459004629629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-500</v>
      </c>
      <c r="Q1601" s="7" t="s">
        <v>8357</v>
      </c>
      <c r="R1601" s="7" t="s">
        <v>8364</v>
      </c>
      <c r="S1601" s="11">
        <f t="shared" si="98"/>
        <v>42468.289074074077</v>
      </c>
      <c r="T1601" s="12">
        <f t="shared" si="99"/>
        <v>42438.330740740734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-4633</v>
      </c>
      <c r="Q1602" s="7" t="s">
        <v>8357</v>
      </c>
      <c r="R1602" s="7" t="s">
        <v>8364</v>
      </c>
      <c r="S1602" s="11">
        <f t="shared" si="98"/>
        <v>41835.007638888885</v>
      </c>
      <c r="T1602" s="12">
        <f t="shared" si="99"/>
        <v>41790.848981481475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0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(E1603/D1603*100)</f>
        <v>108.2492</v>
      </c>
      <c r="P1603">
        <f t="shared" ref="P1603:P1666" si="101">AVERAGE(E1603-D1603)</f>
        <v>206.23000000000002</v>
      </c>
      <c r="Q1603" s="7" t="s">
        <v>8344</v>
      </c>
      <c r="R1603" s="7" t="s">
        <v>8345</v>
      </c>
      <c r="S1603" s="11">
        <f t="shared" ref="S1603:S1666" si="102">(I1603/86400)+25569+(-5/24)</f>
        <v>40667.884641203702</v>
      </c>
      <c r="T1603" s="12">
        <f t="shared" ref="T1603:T1666" si="103">(J1603/86400)+25569+(-5/24)</f>
        <v>40637.884641203702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0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2.5</v>
      </c>
      <c r="Q1604" s="7" t="s">
        <v>8344</v>
      </c>
      <c r="R1604" s="7" t="s">
        <v>8345</v>
      </c>
      <c r="S1604" s="11">
        <f t="shared" si="102"/>
        <v>40830.75</v>
      </c>
      <c r="T1604" s="12">
        <f t="shared" si="103"/>
        <v>40788.089317129627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0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0.66000000000008185</v>
      </c>
      <c r="Q1605" s="7" t="s">
        <v>8344</v>
      </c>
      <c r="R1605" s="7" t="s">
        <v>8345</v>
      </c>
      <c r="S1605" s="11">
        <f t="shared" si="102"/>
        <v>40935.961331018516</v>
      </c>
      <c r="T1605" s="12">
        <f t="shared" si="103"/>
        <v>40875.961331018516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0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619</v>
      </c>
      <c r="Q1606" s="7" t="s">
        <v>8344</v>
      </c>
      <c r="R1606" s="7" t="s">
        <v>8345</v>
      </c>
      <c r="S1606" s="11">
        <f t="shared" si="102"/>
        <v>40985.595312500001</v>
      </c>
      <c r="T1606" s="12">
        <f t="shared" si="103"/>
        <v>40945.636979166666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0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41.600000000000364</v>
      </c>
      <c r="Q1607" s="7" t="s">
        <v>8344</v>
      </c>
      <c r="R1607" s="7" t="s">
        <v>8345</v>
      </c>
      <c r="S1607" s="11">
        <f t="shared" si="102"/>
        <v>40756.083333333328</v>
      </c>
      <c r="T1607" s="12">
        <f t="shared" si="103"/>
        <v>40746.804548611108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0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80.329999999999927</v>
      </c>
      <c r="Q1608" s="7" t="s">
        <v>8344</v>
      </c>
      <c r="R1608" s="7" t="s">
        <v>8345</v>
      </c>
      <c r="S1608" s="11">
        <f t="shared" si="102"/>
        <v>40625.861550925925</v>
      </c>
      <c r="T1608" s="12">
        <f t="shared" si="103"/>
        <v>40535.903217592589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0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4511</v>
      </c>
      <c r="Q1609" s="7" t="s">
        <v>8344</v>
      </c>
      <c r="R1609" s="7" t="s">
        <v>8345</v>
      </c>
      <c r="S1609" s="11">
        <f t="shared" si="102"/>
        <v>41074.600127314814</v>
      </c>
      <c r="T1609" s="12">
        <f t="shared" si="103"/>
        <v>41053.600127314814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15</v>
      </c>
      <c r="Q1610" s="7" t="s">
        <v>8344</v>
      </c>
      <c r="R1610" s="7" t="s">
        <v>8345</v>
      </c>
      <c r="S1610" s="11">
        <f t="shared" si="102"/>
        <v>41640.018055555549</v>
      </c>
      <c r="T1610" s="12">
        <f t="shared" si="103"/>
        <v>41607.622523148144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0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275</v>
      </c>
      <c r="Q1611" s="7" t="s">
        <v>8344</v>
      </c>
      <c r="R1611" s="7" t="s">
        <v>8345</v>
      </c>
      <c r="S1611" s="11">
        <f t="shared" si="102"/>
        <v>40849.125</v>
      </c>
      <c r="T1611" s="12">
        <f t="shared" si="103"/>
        <v>40795.792928240735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0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3437</v>
      </c>
      <c r="Q1612" s="7" t="s">
        <v>8344</v>
      </c>
      <c r="R1612" s="7" t="s">
        <v>8345</v>
      </c>
      <c r="S1612" s="11">
        <f t="shared" si="102"/>
        <v>41258.716550925921</v>
      </c>
      <c r="T1612" s="12">
        <f t="shared" si="103"/>
        <v>41228.716550925921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0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201</v>
      </c>
      <c r="Q1613" s="7" t="s">
        <v>8344</v>
      </c>
      <c r="R1613" s="7" t="s">
        <v>8345</v>
      </c>
      <c r="S1613" s="11">
        <f t="shared" si="102"/>
        <v>41429.792037037034</v>
      </c>
      <c r="T1613" s="12">
        <f t="shared" si="103"/>
        <v>41408.792037037034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0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s="7" t="s">
        <v>8344</v>
      </c>
      <c r="R1614" s="7" t="s">
        <v>8345</v>
      </c>
      <c r="S1614" s="11">
        <f t="shared" si="102"/>
        <v>41276.666481481479</v>
      </c>
      <c r="T1614" s="12">
        <f t="shared" si="103"/>
        <v>41246.666481481479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0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15</v>
      </c>
      <c r="Q1615" s="7" t="s">
        <v>8344</v>
      </c>
      <c r="R1615" s="7" t="s">
        <v>8345</v>
      </c>
      <c r="S1615" s="11">
        <f t="shared" si="102"/>
        <v>41111.861134259256</v>
      </c>
      <c r="T1615" s="12">
        <f t="shared" si="103"/>
        <v>41081.861134259256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0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135</v>
      </c>
      <c r="Q1616" s="7" t="s">
        <v>8344</v>
      </c>
      <c r="R1616" s="7" t="s">
        <v>8345</v>
      </c>
      <c r="S1616" s="11">
        <f t="shared" si="102"/>
        <v>41854.5</v>
      </c>
      <c r="T1616" s="12">
        <f t="shared" si="103"/>
        <v>41794.772789351853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0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1130</v>
      </c>
      <c r="Q1617" s="7" t="s">
        <v>8344</v>
      </c>
      <c r="R1617" s="7" t="s">
        <v>8345</v>
      </c>
      <c r="S1617" s="11">
        <f t="shared" si="102"/>
        <v>40889.884212962963</v>
      </c>
      <c r="T1617" s="12">
        <f t="shared" si="103"/>
        <v>40844.842546296291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0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420</v>
      </c>
      <c r="Q1618" s="7" t="s">
        <v>8344</v>
      </c>
      <c r="R1618" s="7" t="s">
        <v>8345</v>
      </c>
      <c r="S1618" s="11">
        <f t="shared" si="102"/>
        <v>41235.708333333328</v>
      </c>
      <c r="T1618" s="12">
        <f t="shared" si="103"/>
        <v>41194.507187499999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0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3210</v>
      </c>
      <c r="Q1619" s="7" t="s">
        <v>8344</v>
      </c>
      <c r="R1619" s="7" t="s">
        <v>8345</v>
      </c>
      <c r="S1619" s="11">
        <f t="shared" si="102"/>
        <v>41579.583333333328</v>
      </c>
      <c r="T1619" s="12">
        <f t="shared" si="103"/>
        <v>41546.455879629626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76</v>
      </c>
      <c r="Q1620" s="7" t="s">
        <v>8344</v>
      </c>
      <c r="R1620" s="7" t="s">
        <v>8345</v>
      </c>
      <c r="S1620" s="11">
        <f t="shared" si="102"/>
        <v>41341.446006944439</v>
      </c>
      <c r="T1620" s="12">
        <f t="shared" si="103"/>
        <v>41301.446006944439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0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500</v>
      </c>
      <c r="Q1621" s="7" t="s">
        <v>8344</v>
      </c>
      <c r="R1621" s="7" t="s">
        <v>8345</v>
      </c>
      <c r="S1621" s="11">
        <f t="shared" si="102"/>
        <v>41896.977847222217</v>
      </c>
      <c r="T1621" s="12">
        <f t="shared" si="103"/>
        <v>41875.977847222217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0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130</v>
      </c>
      <c r="Q1622" s="7" t="s">
        <v>8344</v>
      </c>
      <c r="R1622" s="7" t="s">
        <v>8345</v>
      </c>
      <c r="S1622" s="11">
        <f t="shared" si="102"/>
        <v>41328.131249999999</v>
      </c>
      <c r="T1622" s="12">
        <f t="shared" si="103"/>
        <v>41321.131249999999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0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1060</v>
      </c>
      <c r="Q1623" s="7" t="s">
        <v>8344</v>
      </c>
      <c r="R1623" s="7" t="s">
        <v>8345</v>
      </c>
      <c r="S1623" s="11">
        <f t="shared" si="102"/>
        <v>41056.957638888889</v>
      </c>
      <c r="T1623" s="12">
        <f t="shared" si="103"/>
        <v>41003.398321759254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0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119</v>
      </c>
      <c r="Q1624" s="7" t="s">
        <v>8344</v>
      </c>
      <c r="R1624" s="7" t="s">
        <v>8345</v>
      </c>
      <c r="S1624" s="11">
        <f t="shared" si="102"/>
        <v>41990.124305555553</v>
      </c>
      <c r="T1624" s="12">
        <f t="shared" si="103"/>
        <v>41950.086504629631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0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8</v>
      </c>
      <c r="Q1625" s="7" t="s">
        <v>8344</v>
      </c>
      <c r="R1625" s="7" t="s">
        <v>8345</v>
      </c>
      <c r="S1625" s="11">
        <f t="shared" si="102"/>
        <v>41513.480196759258</v>
      </c>
      <c r="T1625" s="12">
        <f t="shared" si="103"/>
        <v>41453.480196759258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0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180</v>
      </c>
      <c r="Q1626" s="7" t="s">
        <v>8344</v>
      </c>
      <c r="R1626" s="7" t="s">
        <v>8345</v>
      </c>
      <c r="S1626" s="11">
        <f t="shared" si="102"/>
        <v>41283.158969907403</v>
      </c>
      <c r="T1626" s="12">
        <f t="shared" si="103"/>
        <v>41243.158969907403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0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4150</v>
      </c>
      <c r="Q1627" s="7" t="s">
        <v>8344</v>
      </c>
      <c r="R1627" s="7" t="s">
        <v>8345</v>
      </c>
      <c r="S1627" s="11">
        <f t="shared" si="102"/>
        <v>41163.491354166668</v>
      </c>
      <c r="T1627" s="12">
        <f t="shared" si="103"/>
        <v>41135.491354166668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0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95</v>
      </c>
      <c r="Q1628" s="7" t="s">
        <v>8344</v>
      </c>
      <c r="R1628" s="7" t="s">
        <v>8345</v>
      </c>
      <c r="S1628" s="11">
        <f t="shared" si="102"/>
        <v>41609.681331018517</v>
      </c>
      <c r="T1628" s="12">
        <f t="shared" si="103"/>
        <v>41579.639664351846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0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340</v>
      </c>
      <c r="Q1629" s="7" t="s">
        <v>8344</v>
      </c>
      <c r="R1629" s="7" t="s">
        <v>8345</v>
      </c>
      <c r="S1629" s="11">
        <f t="shared" si="102"/>
        <v>41238.999305555553</v>
      </c>
      <c r="T1629" s="12">
        <f t="shared" si="103"/>
        <v>41205.498715277776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37</v>
      </c>
      <c r="Q1630" s="7" t="s">
        <v>8344</v>
      </c>
      <c r="R1630" s="7" t="s">
        <v>8345</v>
      </c>
      <c r="S1630" s="11">
        <f t="shared" si="102"/>
        <v>41807.528726851851</v>
      </c>
      <c r="T1630" s="12">
        <f t="shared" si="103"/>
        <v>41774.528726851851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0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220</v>
      </c>
      <c r="Q1631" s="7" t="s">
        <v>8344</v>
      </c>
      <c r="R1631" s="7" t="s">
        <v>8345</v>
      </c>
      <c r="S1631" s="11">
        <f t="shared" si="102"/>
        <v>41690.658946759257</v>
      </c>
      <c r="T1631" s="12">
        <f t="shared" si="103"/>
        <v>41645.658946759257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0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6610</v>
      </c>
      <c r="Q1632" s="7" t="s">
        <v>8344</v>
      </c>
      <c r="R1632" s="7" t="s">
        <v>8345</v>
      </c>
      <c r="S1632" s="11">
        <f t="shared" si="102"/>
        <v>40970.082638888889</v>
      </c>
      <c r="T1632" s="12">
        <f t="shared" si="103"/>
        <v>40939.629340277774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0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5591</v>
      </c>
      <c r="Q1633" s="7" t="s">
        <v>8344</v>
      </c>
      <c r="R1633" s="7" t="s">
        <v>8345</v>
      </c>
      <c r="S1633" s="11">
        <f t="shared" si="102"/>
        <v>41194.65116898148</v>
      </c>
      <c r="T1633" s="12">
        <f t="shared" si="103"/>
        <v>41164.65116898148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0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65</v>
      </c>
      <c r="Q1634" s="7" t="s">
        <v>8344</v>
      </c>
      <c r="R1634" s="7" t="s">
        <v>8345</v>
      </c>
      <c r="S1634" s="11">
        <f t="shared" si="102"/>
        <v>40810.132569444446</v>
      </c>
      <c r="T1634" s="12">
        <f t="shared" si="103"/>
        <v>40750.132569444446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0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0</v>
      </c>
      <c r="Q1635" s="7" t="s">
        <v>8344</v>
      </c>
      <c r="R1635" s="7" t="s">
        <v>8345</v>
      </c>
      <c r="S1635" s="11">
        <f t="shared" si="102"/>
        <v>40924</v>
      </c>
      <c r="T1635" s="12">
        <f t="shared" si="103"/>
        <v>40896.675416666665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0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10</v>
      </c>
      <c r="Q1636" s="7" t="s">
        <v>8344</v>
      </c>
      <c r="R1636" s="7" t="s">
        <v>8345</v>
      </c>
      <c r="S1636" s="11">
        <f t="shared" si="102"/>
        <v>40696.040972222218</v>
      </c>
      <c r="T1636" s="12">
        <f t="shared" si="103"/>
        <v>40657.981493055551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0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506</v>
      </c>
      <c r="Q1637" s="7" t="s">
        <v>8344</v>
      </c>
      <c r="R1637" s="7" t="s">
        <v>8345</v>
      </c>
      <c r="S1637" s="11">
        <f t="shared" si="102"/>
        <v>42562.660428240742</v>
      </c>
      <c r="T1637" s="12">
        <f t="shared" si="103"/>
        <v>42502.660428240742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0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160</v>
      </c>
      <c r="Q1638" s="7" t="s">
        <v>8344</v>
      </c>
      <c r="R1638" s="7" t="s">
        <v>8345</v>
      </c>
      <c r="S1638" s="11">
        <f t="shared" si="102"/>
        <v>40705.958333333328</v>
      </c>
      <c r="T1638" s="12">
        <f t="shared" si="103"/>
        <v>40662.878333333334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0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19</v>
      </c>
      <c r="Q1639" s="7" t="s">
        <v>8344</v>
      </c>
      <c r="R1639" s="7" t="s">
        <v>8345</v>
      </c>
      <c r="S1639" s="11">
        <f t="shared" si="102"/>
        <v>40178.777083333327</v>
      </c>
      <c r="T1639" s="12">
        <f t="shared" si="103"/>
        <v>40122.543287037035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50</v>
      </c>
      <c r="Q1640" s="7" t="s">
        <v>8344</v>
      </c>
      <c r="R1640" s="7" t="s">
        <v>8345</v>
      </c>
      <c r="S1640" s="11">
        <f t="shared" si="102"/>
        <v>41333.684027777774</v>
      </c>
      <c r="T1640" s="12">
        <f t="shared" si="103"/>
        <v>41288.478796296295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0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0</v>
      </c>
      <c r="Q1641" s="7" t="s">
        <v>8344</v>
      </c>
      <c r="R1641" s="7" t="s">
        <v>8345</v>
      </c>
      <c r="S1641" s="11">
        <f t="shared" si="102"/>
        <v>40971.444039351853</v>
      </c>
      <c r="T1641" s="12">
        <f t="shared" si="103"/>
        <v>40941.444039351853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0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279.44000000000005</v>
      </c>
      <c r="Q1642" s="7" t="s">
        <v>8344</v>
      </c>
      <c r="R1642" s="7" t="s">
        <v>8345</v>
      </c>
      <c r="S1642" s="11">
        <f t="shared" si="102"/>
        <v>40392.874305555553</v>
      </c>
      <c r="T1642" s="12">
        <f t="shared" si="103"/>
        <v>40379.022627314815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0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35</v>
      </c>
      <c r="Q1643" s="7" t="s">
        <v>8344</v>
      </c>
      <c r="R1643" s="7" t="s">
        <v>8365</v>
      </c>
      <c r="S1643" s="11">
        <f t="shared" si="102"/>
        <v>41992.388240740744</v>
      </c>
      <c r="T1643" s="12">
        <f t="shared" si="103"/>
        <v>41962.388240740744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0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0</v>
      </c>
      <c r="Q1644" s="7" t="s">
        <v>8344</v>
      </c>
      <c r="R1644" s="7" t="s">
        <v>8365</v>
      </c>
      <c r="S1644" s="11">
        <f t="shared" si="102"/>
        <v>40707.816284722219</v>
      </c>
      <c r="T1644" s="12">
        <f t="shared" si="103"/>
        <v>40687.816284722219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0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1235</v>
      </c>
      <c r="Q1645" s="7" t="s">
        <v>8344</v>
      </c>
      <c r="R1645" s="7" t="s">
        <v>8365</v>
      </c>
      <c r="S1645" s="11">
        <f t="shared" si="102"/>
        <v>41176.615879629629</v>
      </c>
      <c r="T1645" s="12">
        <f t="shared" si="103"/>
        <v>41146.615879629629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0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950</v>
      </c>
      <c r="Q1646" s="7" t="s">
        <v>8344</v>
      </c>
      <c r="R1646" s="7" t="s">
        <v>8365</v>
      </c>
      <c r="S1646" s="11">
        <f t="shared" si="102"/>
        <v>41234.893055555549</v>
      </c>
      <c r="T1646" s="12">
        <f t="shared" si="103"/>
        <v>41174.851388888885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0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540</v>
      </c>
      <c r="Q1647" s="7" t="s">
        <v>8344</v>
      </c>
      <c r="R1647" s="7" t="s">
        <v>8365</v>
      </c>
      <c r="S1647" s="11">
        <f t="shared" si="102"/>
        <v>41535.40902777778</v>
      </c>
      <c r="T1647" s="12">
        <f t="shared" si="103"/>
        <v>41521.40902777778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0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204</v>
      </c>
      <c r="Q1648" s="7" t="s">
        <v>8344</v>
      </c>
      <c r="R1648" s="7" t="s">
        <v>8365</v>
      </c>
      <c r="S1648" s="11">
        <f t="shared" si="102"/>
        <v>41865.549305555549</v>
      </c>
      <c r="T1648" s="12">
        <f t="shared" si="103"/>
        <v>41833.241932870369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0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236</v>
      </c>
      <c r="Q1649" s="7" t="s">
        <v>8344</v>
      </c>
      <c r="R1649" s="7" t="s">
        <v>8365</v>
      </c>
      <c r="S1649" s="11">
        <f t="shared" si="102"/>
        <v>41069.201122685183</v>
      </c>
      <c r="T1649" s="12">
        <f t="shared" si="103"/>
        <v>41039.201122685183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581</v>
      </c>
      <c r="Q1650" s="7" t="s">
        <v>8344</v>
      </c>
      <c r="R1650" s="7" t="s">
        <v>8365</v>
      </c>
      <c r="S1650" s="11">
        <f t="shared" si="102"/>
        <v>40622.454652777778</v>
      </c>
      <c r="T1650" s="12">
        <f t="shared" si="103"/>
        <v>40592.496319444443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0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22.329999999999927</v>
      </c>
      <c r="Q1651" s="7" t="s">
        <v>8344</v>
      </c>
      <c r="R1651" s="7" t="s">
        <v>8365</v>
      </c>
      <c r="S1651" s="11">
        <f t="shared" si="102"/>
        <v>41782.476331018515</v>
      </c>
      <c r="T1651" s="12">
        <f t="shared" si="103"/>
        <v>41737.476331018515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0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831</v>
      </c>
      <c r="Q1652" s="7" t="s">
        <v>8344</v>
      </c>
      <c r="R1652" s="7" t="s">
        <v>8365</v>
      </c>
      <c r="S1652" s="11">
        <f t="shared" si="102"/>
        <v>41556.227280092593</v>
      </c>
      <c r="T1652" s="12">
        <f t="shared" si="103"/>
        <v>41526.227280092593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0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15</v>
      </c>
      <c r="Q1653" s="7" t="s">
        <v>8344</v>
      </c>
      <c r="R1653" s="7" t="s">
        <v>8365</v>
      </c>
      <c r="S1653" s="11">
        <f t="shared" si="102"/>
        <v>40659.082638888889</v>
      </c>
      <c r="T1653" s="12">
        <f t="shared" si="103"/>
        <v>40625.692361111105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0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30</v>
      </c>
      <c r="Q1654" s="7" t="s">
        <v>8344</v>
      </c>
      <c r="R1654" s="7" t="s">
        <v>8365</v>
      </c>
      <c r="S1654" s="11">
        <f t="shared" si="102"/>
        <v>41602.326307870368</v>
      </c>
      <c r="T1654" s="12">
        <f t="shared" si="103"/>
        <v>41572.284641203703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0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3711.5200000000004</v>
      </c>
      <c r="Q1655" s="7" t="s">
        <v>8344</v>
      </c>
      <c r="R1655" s="7" t="s">
        <v>8365</v>
      </c>
      <c r="S1655" s="11">
        <f t="shared" si="102"/>
        <v>40657.626111111109</v>
      </c>
      <c r="T1655" s="12">
        <f t="shared" si="103"/>
        <v>40626.626111111109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0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219</v>
      </c>
      <c r="Q1656" s="7" t="s">
        <v>8344</v>
      </c>
      <c r="R1656" s="7" t="s">
        <v>8365</v>
      </c>
      <c r="S1656" s="11">
        <f t="shared" si="102"/>
        <v>41017.682407407403</v>
      </c>
      <c r="T1656" s="12">
        <f t="shared" si="103"/>
        <v>40987.682407407403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0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643</v>
      </c>
      <c r="Q1657" s="7" t="s">
        <v>8344</v>
      </c>
      <c r="R1657" s="7" t="s">
        <v>8365</v>
      </c>
      <c r="S1657" s="11">
        <f t="shared" si="102"/>
        <v>41004.541898148142</v>
      </c>
      <c r="T1657" s="12">
        <f t="shared" si="103"/>
        <v>40974.583564814813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0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25.119999999999891</v>
      </c>
      <c r="Q1658" s="7" t="s">
        <v>8344</v>
      </c>
      <c r="R1658" s="7" t="s">
        <v>8365</v>
      </c>
      <c r="S1658" s="11">
        <f t="shared" si="102"/>
        <v>41256.720509259256</v>
      </c>
      <c r="T1658" s="12">
        <f t="shared" si="103"/>
        <v>41226.720509259256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0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1233.4500000000007</v>
      </c>
      <c r="Q1659" s="7" t="s">
        <v>8344</v>
      </c>
      <c r="R1659" s="7" t="s">
        <v>8365</v>
      </c>
      <c r="S1659" s="11">
        <f t="shared" si="102"/>
        <v>41053.573703703703</v>
      </c>
      <c r="T1659" s="12">
        <f t="shared" si="103"/>
        <v>41023.573703703703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1934</v>
      </c>
      <c r="Q1660" s="7" t="s">
        <v>8344</v>
      </c>
      <c r="R1660" s="7" t="s">
        <v>8365</v>
      </c>
      <c r="S1660" s="11">
        <f t="shared" si="102"/>
        <v>41261.388888888883</v>
      </c>
      <c r="T1660" s="12">
        <f t="shared" si="103"/>
        <v>41223.013506944444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0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64</v>
      </c>
      <c r="Q1661" s="7" t="s">
        <v>8344</v>
      </c>
      <c r="R1661" s="7" t="s">
        <v>8365</v>
      </c>
      <c r="S1661" s="11">
        <f t="shared" si="102"/>
        <v>41625.291666666664</v>
      </c>
      <c r="T1661" s="12">
        <f t="shared" si="103"/>
        <v>41596.705104166664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0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923</v>
      </c>
      <c r="Q1662" s="7" t="s">
        <v>8344</v>
      </c>
      <c r="R1662" s="7" t="s">
        <v>8365</v>
      </c>
      <c r="S1662" s="11">
        <f t="shared" si="102"/>
        <v>42490.707638888889</v>
      </c>
      <c r="T1662" s="12">
        <f t="shared" si="103"/>
        <v>42459.485532407409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0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198</v>
      </c>
      <c r="Q1663" s="7" t="s">
        <v>8344</v>
      </c>
      <c r="R1663" s="7" t="s">
        <v>8365</v>
      </c>
      <c r="S1663" s="11">
        <f t="shared" si="102"/>
        <v>42386.666666666664</v>
      </c>
      <c r="T1663" s="12">
        <f t="shared" si="103"/>
        <v>42343.789710648147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0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211</v>
      </c>
      <c r="Q1664" s="7" t="s">
        <v>8344</v>
      </c>
      <c r="R1664" s="7" t="s">
        <v>8365</v>
      </c>
      <c r="S1664" s="11">
        <f t="shared" si="102"/>
        <v>40908.031666666662</v>
      </c>
      <c r="T1664" s="12">
        <f t="shared" si="103"/>
        <v>40847.99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0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80</v>
      </c>
      <c r="Q1665" s="7" t="s">
        <v>8344</v>
      </c>
      <c r="R1665" s="7" t="s">
        <v>8365</v>
      </c>
      <c r="S1665" s="11">
        <f t="shared" si="102"/>
        <v>42035.813738425924</v>
      </c>
      <c r="T1665" s="12">
        <f t="shared" si="103"/>
        <v>42005.813738425924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0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560.2199999999998</v>
      </c>
      <c r="Q1666" s="7" t="s">
        <v>8344</v>
      </c>
      <c r="R1666" s="7" t="s">
        <v>8365</v>
      </c>
      <c r="S1666" s="11">
        <f t="shared" si="102"/>
        <v>40983.957638888889</v>
      </c>
      <c r="T1666" s="12">
        <f t="shared" si="103"/>
        <v>40939.553449074076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0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(E1667/D1667*100)</f>
        <v>119.45714285714286</v>
      </c>
      <c r="P1667">
        <f t="shared" ref="P1667:P1730" si="105">AVERAGE(E1667-D1667)</f>
        <v>681</v>
      </c>
      <c r="Q1667" s="7" t="s">
        <v>8344</v>
      </c>
      <c r="R1667" s="7" t="s">
        <v>8365</v>
      </c>
      <c r="S1667" s="11">
        <f t="shared" ref="S1667:S1730" si="106">(I1667/86400)+25569+(-5/24)</f>
        <v>40595.916666666664</v>
      </c>
      <c r="T1667" s="12">
        <f t="shared" ref="T1667:T1730" si="107">(J1667/86400)+25569+(-5/24)</f>
        <v>40564.441122685181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0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1522</v>
      </c>
      <c r="Q1668" s="7" t="s">
        <v>8344</v>
      </c>
      <c r="R1668" s="7" t="s">
        <v>8365</v>
      </c>
      <c r="S1668" s="11">
        <f t="shared" si="106"/>
        <v>41361.003159722219</v>
      </c>
      <c r="T1668" s="12">
        <f t="shared" si="107"/>
        <v>41331.04482638889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0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913</v>
      </c>
      <c r="Q1669" s="7" t="s">
        <v>8344</v>
      </c>
      <c r="R1669" s="7" t="s">
        <v>8365</v>
      </c>
      <c r="S1669" s="11">
        <f t="shared" si="106"/>
        <v>41709.082638888889</v>
      </c>
      <c r="T1669" s="12">
        <f t="shared" si="107"/>
        <v>41681.862245370365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211</v>
      </c>
      <c r="Q1670" s="7" t="s">
        <v>8344</v>
      </c>
      <c r="R1670" s="7" t="s">
        <v>8365</v>
      </c>
      <c r="S1670" s="11">
        <f t="shared" si="106"/>
        <v>40874.983090277776</v>
      </c>
      <c r="T1670" s="12">
        <f t="shared" si="107"/>
        <v>40844.941423611112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0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795</v>
      </c>
      <c r="Q1671" s="7" t="s">
        <v>8344</v>
      </c>
      <c r="R1671" s="7" t="s">
        <v>8365</v>
      </c>
      <c r="S1671" s="11">
        <f t="shared" si="106"/>
        <v>42521.676805555551</v>
      </c>
      <c r="T1671" s="12">
        <f t="shared" si="107"/>
        <v>42461.676805555551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0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26</v>
      </c>
      <c r="Q1672" s="7" t="s">
        <v>8344</v>
      </c>
      <c r="R1672" s="7" t="s">
        <v>8365</v>
      </c>
      <c r="S1672" s="11">
        <f t="shared" si="106"/>
        <v>40363.958333333328</v>
      </c>
      <c r="T1672" s="12">
        <f t="shared" si="107"/>
        <v>40313.722210648142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0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13.470000000000027</v>
      </c>
      <c r="Q1673" s="7" t="s">
        <v>8344</v>
      </c>
      <c r="R1673" s="7" t="s">
        <v>8365</v>
      </c>
      <c r="S1673" s="11">
        <f t="shared" si="106"/>
        <v>42583.335810185185</v>
      </c>
      <c r="T1673" s="12">
        <f t="shared" si="107"/>
        <v>42553.335810185185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0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220</v>
      </c>
      <c r="Q1674" s="7" t="s">
        <v>8344</v>
      </c>
      <c r="R1674" s="7" t="s">
        <v>8365</v>
      </c>
      <c r="S1674" s="11">
        <f t="shared" si="106"/>
        <v>41064.448263888888</v>
      </c>
      <c r="T1674" s="12">
        <f t="shared" si="107"/>
        <v>41034.448263888888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0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590</v>
      </c>
      <c r="Q1675" s="7" t="s">
        <v>8344</v>
      </c>
      <c r="R1675" s="7" t="s">
        <v>8365</v>
      </c>
      <c r="S1675" s="11">
        <f t="shared" si="106"/>
        <v>42069.670046296298</v>
      </c>
      <c r="T1675" s="12">
        <f t="shared" si="107"/>
        <v>42039.670046296298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0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5085</v>
      </c>
      <c r="Q1676" s="7" t="s">
        <v>8344</v>
      </c>
      <c r="R1676" s="7" t="s">
        <v>8365</v>
      </c>
      <c r="S1676" s="11">
        <f t="shared" si="106"/>
        <v>42600.082638888889</v>
      </c>
      <c r="T1676" s="12">
        <f t="shared" si="107"/>
        <v>42569.397060185183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0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374.16000000000008</v>
      </c>
      <c r="Q1677" s="7" t="s">
        <v>8344</v>
      </c>
      <c r="R1677" s="7" t="s">
        <v>8365</v>
      </c>
      <c r="S1677" s="11">
        <f t="shared" si="106"/>
        <v>40832.710416666661</v>
      </c>
      <c r="T1677" s="12">
        <f t="shared" si="107"/>
        <v>40802.524768518517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0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460</v>
      </c>
      <c r="Q1678" s="7" t="s">
        <v>8344</v>
      </c>
      <c r="R1678" s="7" t="s">
        <v>8365</v>
      </c>
      <c r="S1678" s="11">
        <f t="shared" si="106"/>
        <v>41019.957638888889</v>
      </c>
      <c r="T1678" s="12">
        <f t="shared" si="107"/>
        <v>40973.517905092587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0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700</v>
      </c>
      <c r="Q1679" s="7" t="s">
        <v>8344</v>
      </c>
      <c r="R1679" s="7" t="s">
        <v>8365</v>
      </c>
      <c r="S1679" s="11">
        <f t="shared" si="106"/>
        <v>42476.040972222218</v>
      </c>
      <c r="T1679" s="12">
        <f t="shared" si="107"/>
        <v>42416.198796296296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276</v>
      </c>
      <c r="Q1680" s="7" t="s">
        <v>8344</v>
      </c>
      <c r="R1680" s="7" t="s">
        <v>8365</v>
      </c>
      <c r="S1680" s="11">
        <f t="shared" si="106"/>
        <v>41676.646655092591</v>
      </c>
      <c r="T1680" s="12">
        <f t="shared" si="107"/>
        <v>41662.646655092591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0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1500</v>
      </c>
      <c r="Q1681" s="7" t="s">
        <v>8344</v>
      </c>
      <c r="R1681" s="7" t="s">
        <v>8365</v>
      </c>
      <c r="S1681" s="11">
        <f t="shared" si="106"/>
        <v>40745.860474537032</v>
      </c>
      <c r="T1681" s="12">
        <f t="shared" si="107"/>
        <v>40722.860474537032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0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175</v>
      </c>
      <c r="Q1682" s="7" t="s">
        <v>8344</v>
      </c>
      <c r="R1682" s="7" t="s">
        <v>8365</v>
      </c>
      <c r="S1682" s="11">
        <f t="shared" si="106"/>
        <v>41832.549386574072</v>
      </c>
      <c r="T1682" s="12">
        <f t="shared" si="107"/>
        <v>41802.549386574072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0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924.38000000000466</v>
      </c>
      <c r="Q1683" s="7" t="s">
        <v>8344</v>
      </c>
      <c r="R1683" s="7" t="s">
        <v>8366</v>
      </c>
      <c r="S1683" s="11">
        <f t="shared" si="106"/>
        <v>42822.874999999993</v>
      </c>
      <c r="T1683" s="12">
        <f t="shared" si="107"/>
        <v>42773.91300925926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0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-6000</v>
      </c>
      <c r="Q1684" s="7" t="s">
        <v>8344</v>
      </c>
      <c r="R1684" s="7" t="s">
        <v>8366</v>
      </c>
      <c r="S1684" s="11">
        <f t="shared" si="106"/>
        <v>42838.963657407403</v>
      </c>
      <c r="T1684" s="12">
        <f t="shared" si="107"/>
        <v>42779.005324074074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0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-2740</v>
      </c>
      <c r="Q1685" s="7" t="s">
        <v>8344</v>
      </c>
      <c r="R1685" s="7" t="s">
        <v>8366</v>
      </c>
      <c r="S1685" s="11">
        <f t="shared" si="106"/>
        <v>42832.57335648148</v>
      </c>
      <c r="T1685" s="12">
        <f t="shared" si="107"/>
        <v>42808.57335648148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0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730</v>
      </c>
      <c r="Q1686" s="7" t="s">
        <v>8344</v>
      </c>
      <c r="R1686" s="7" t="s">
        <v>8366</v>
      </c>
      <c r="S1686" s="11">
        <f t="shared" si="106"/>
        <v>42811.565289351849</v>
      </c>
      <c r="T1686" s="12">
        <f t="shared" si="107"/>
        <v>42783.606956018521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0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10</v>
      </c>
      <c r="Q1687" s="7" t="s">
        <v>8344</v>
      </c>
      <c r="R1687" s="7" t="s">
        <v>8366</v>
      </c>
      <c r="S1687" s="11">
        <f t="shared" si="106"/>
        <v>42818.0002662037</v>
      </c>
      <c r="T1687" s="12">
        <f t="shared" si="107"/>
        <v>42788.041932870365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0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-4982</v>
      </c>
      <c r="Q1688" s="7" t="s">
        <v>8344</v>
      </c>
      <c r="R1688" s="7" t="s">
        <v>8366</v>
      </c>
      <c r="S1688" s="11">
        <f t="shared" si="106"/>
        <v>42852.593969907401</v>
      </c>
      <c r="T1688" s="12">
        <f t="shared" si="107"/>
        <v>42792.635636574072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0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-6875</v>
      </c>
      <c r="Q1689" s="7" t="s">
        <v>8344</v>
      </c>
      <c r="R1689" s="7" t="s">
        <v>8366</v>
      </c>
      <c r="S1689" s="11">
        <f t="shared" si="106"/>
        <v>42835.635416666664</v>
      </c>
      <c r="T1689" s="12">
        <f t="shared" si="107"/>
        <v>42801.838483796295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-2228</v>
      </c>
      <c r="Q1690" s="7" t="s">
        <v>8344</v>
      </c>
      <c r="R1690" s="7" t="s">
        <v>8366</v>
      </c>
      <c r="S1690" s="11">
        <f t="shared" si="106"/>
        <v>42834.28465277778</v>
      </c>
      <c r="T1690" s="12">
        <f t="shared" si="107"/>
        <v>42804.326319444437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0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0</v>
      </c>
      <c r="Q1691" s="7" t="s">
        <v>8344</v>
      </c>
      <c r="R1691" s="7" t="s">
        <v>8366</v>
      </c>
      <c r="S1691" s="11">
        <f t="shared" si="106"/>
        <v>42810.692476851851</v>
      </c>
      <c r="T1691" s="12">
        <f t="shared" si="107"/>
        <v>42780.734143518515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0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-1865</v>
      </c>
      <c r="Q1692" s="7" t="s">
        <v>8344</v>
      </c>
      <c r="R1692" s="7" t="s">
        <v>8366</v>
      </c>
      <c r="S1692" s="11">
        <f t="shared" si="106"/>
        <v>42831.181041666663</v>
      </c>
      <c r="T1692" s="12">
        <f t="shared" si="107"/>
        <v>42801.222708333335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0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-19958</v>
      </c>
      <c r="Q1693" s="7" t="s">
        <v>8344</v>
      </c>
      <c r="R1693" s="7" t="s">
        <v>8366</v>
      </c>
      <c r="S1693" s="11">
        <f t="shared" si="106"/>
        <v>42827.833333333336</v>
      </c>
      <c r="T1693" s="12">
        <f t="shared" si="107"/>
        <v>42795.493148148147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0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-2610</v>
      </c>
      <c r="Q1694" s="7" t="s">
        <v>8344</v>
      </c>
      <c r="R1694" s="7" t="s">
        <v>8366</v>
      </c>
      <c r="S1694" s="11">
        <f t="shared" si="106"/>
        <v>42820.790972222218</v>
      </c>
      <c r="T1694" s="12">
        <f t="shared" si="107"/>
        <v>42787.94290509259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0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-2720</v>
      </c>
      <c r="Q1695" s="7" t="s">
        <v>8344</v>
      </c>
      <c r="R1695" s="7" t="s">
        <v>8366</v>
      </c>
      <c r="S1695" s="11">
        <f t="shared" si="106"/>
        <v>42834.624999999993</v>
      </c>
      <c r="T1695" s="12">
        <f t="shared" si="107"/>
        <v>42803.711944444447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0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-9995</v>
      </c>
      <c r="Q1696" s="7" t="s">
        <v>8344</v>
      </c>
      <c r="R1696" s="7" t="s">
        <v>8366</v>
      </c>
      <c r="S1696" s="11">
        <f t="shared" si="106"/>
        <v>42820.98333333333</v>
      </c>
      <c r="T1696" s="12">
        <f t="shared" si="107"/>
        <v>42791.461504629631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0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-10595</v>
      </c>
      <c r="Q1697" s="7" t="s">
        <v>8344</v>
      </c>
      <c r="R1697" s="7" t="s">
        <v>8366</v>
      </c>
      <c r="S1697" s="11">
        <f t="shared" si="106"/>
        <v>42834.833333333336</v>
      </c>
      <c r="T1697" s="12">
        <f t="shared" si="107"/>
        <v>42800.823078703703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0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-300000</v>
      </c>
      <c r="Q1698" s="7" t="s">
        <v>8344</v>
      </c>
      <c r="R1698" s="7" t="s">
        <v>8366</v>
      </c>
      <c r="S1698" s="11">
        <f t="shared" si="106"/>
        <v>42825.819571759253</v>
      </c>
      <c r="T1698" s="12">
        <f t="shared" si="107"/>
        <v>42795.861238425925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0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-9974</v>
      </c>
      <c r="Q1699" s="7" t="s">
        <v>8344</v>
      </c>
      <c r="R1699" s="7" t="s">
        <v>8366</v>
      </c>
      <c r="S1699" s="11">
        <f t="shared" si="106"/>
        <v>42834.782962962963</v>
      </c>
      <c r="T1699" s="12">
        <f t="shared" si="107"/>
        <v>42804.824629629627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-125000</v>
      </c>
      <c r="Q1700" s="7" t="s">
        <v>8344</v>
      </c>
      <c r="R1700" s="7" t="s">
        <v>8366</v>
      </c>
      <c r="S1700" s="11">
        <f t="shared" si="106"/>
        <v>42819.939583333333</v>
      </c>
      <c r="T1700" s="12">
        <f t="shared" si="107"/>
        <v>42795.999537037038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0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-4889</v>
      </c>
      <c r="Q1701" s="7" t="s">
        <v>8344</v>
      </c>
      <c r="R1701" s="7" t="s">
        <v>8366</v>
      </c>
      <c r="S1701" s="11">
        <f t="shared" si="106"/>
        <v>42836.655613425923</v>
      </c>
      <c r="T1701" s="12">
        <f t="shared" si="107"/>
        <v>42806.655613425923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0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-14788</v>
      </c>
      <c r="Q1702" s="7" t="s">
        <v>8344</v>
      </c>
      <c r="R1702" s="7" t="s">
        <v>8366</v>
      </c>
      <c r="S1702" s="11">
        <f t="shared" si="106"/>
        <v>42825.958333333336</v>
      </c>
      <c r="T1702" s="12">
        <f t="shared" si="107"/>
        <v>42795.863310185181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-5040</v>
      </c>
      <c r="Q1703" s="7" t="s">
        <v>8344</v>
      </c>
      <c r="R1703" s="7" t="s">
        <v>8366</v>
      </c>
      <c r="S1703" s="11">
        <f t="shared" si="106"/>
        <v>42019.456076388888</v>
      </c>
      <c r="T1703" s="12">
        <f t="shared" si="107"/>
        <v>41989.456076388888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-16499</v>
      </c>
      <c r="Q1704" s="7" t="s">
        <v>8344</v>
      </c>
      <c r="R1704" s="7" t="s">
        <v>8366</v>
      </c>
      <c r="S1704" s="11">
        <f t="shared" si="106"/>
        <v>42093.619791666664</v>
      </c>
      <c r="T1704" s="12">
        <f t="shared" si="107"/>
        <v>42063.661458333336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-4949</v>
      </c>
      <c r="Q1705" s="7" t="s">
        <v>8344</v>
      </c>
      <c r="R1705" s="7" t="s">
        <v>8366</v>
      </c>
      <c r="S1705" s="11">
        <f t="shared" si="106"/>
        <v>42247.073344907403</v>
      </c>
      <c r="T1705" s="12">
        <f t="shared" si="107"/>
        <v>42187.073344907403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-698</v>
      </c>
      <c r="Q1706" s="7" t="s">
        <v>8344</v>
      </c>
      <c r="R1706" s="7" t="s">
        <v>8366</v>
      </c>
      <c r="S1706" s="11">
        <f t="shared" si="106"/>
        <v>42050.931400462963</v>
      </c>
      <c r="T1706" s="12">
        <f t="shared" si="107"/>
        <v>42020.931400462963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-2000</v>
      </c>
      <c r="Q1707" s="7" t="s">
        <v>8344</v>
      </c>
      <c r="R1707" s="7" t="s">
        <v>8366</v>
      </c>
      <c r="S1707" s="11">
        <f t="shared" si="106"/>
        <v>42256.458333333336</v>
      </c>
      <c r="T1707" s="12">
        <f t="shared" si="107"/>
        <v>42244.808402777773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-5500</v>
      </c>
      <c r="Q1708" s="7" t="s">
        <v>8344</v>
      </c>
      <c r="R1708" s="7" t="s">
        <v>8366</v>
      </c>
      <c r="S1708" s="11">
        <f t="shared" si="106"/>
        <v>42239.098055555551</v>
      </c>
      <c r="T1708" s="12">
        <f t="shared" si="107"/>
        <v>42179.098055555551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-4513</v>
      </c>
      <c r="Q1709" s="7" t="s">
        <v>8344</v>
      </c>
      <c r="R1709" s="7" t="s">
        <v>8366</v>
      </c>
      <c r="S1709" s="11">
        <f t="shared" si="106"/>
        <v>42457.471006944441</v>
      </c>
      <c r="T1709" s="12">
        <f t="shared" si="107"/>
        <v>42427.512673611105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-7000</v>
      </c>
      <c r="Q1710" s="7" t="s">
        <v>8344</v>
      </c>
      <c r="R1710" s="7" t="s">
        <v>8366</v>
      </c>
      <c r="S1710" s="11">
        <f t="shared" si="106"/>
        <v>42491.658634259256</v>
      </c>
      <c r="T1710" s="12">
        <f t="shared" si="107"/>
        <v>42451.658634259256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-1665</v>
      </c>
      <c r="Q1711" s="7" t="s">
        <v>8344</v>
      </c>
      <c r="R1711" s="7" t="s">
        <v>8366</v>
      </c>
      <c r="S1711" s="11">
        <f t="shared" si="106"/>
        <v>41882.610416666663</v>
      </c>
      <c r="T1711" s="12">
        <f t="shared" si="107"/>
        <v>41841.355486111112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-4966</v>
      </c>
      <c r="Q1712" s="7" t="s">
        <v>8344</v>
      </c>
      <c r="R1712" s="7" t="s">
        <v>8366</v>
      </c>
      <c r="S1712" s="11">
        <f t="shared" si="106"/>
        <v>42387.333333333336</v>
      </c>
      <c r="T1712" s="12">
        <f t="shared" si="107"/>
        <v>42341.382962962962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-8950</v>
      </c>
      <c r="Q1713" s="7" t="s">
        <v>8344</v>
      </c>
      <c r="R1713" s="7" t="s">
        <v>8366</v>
      </c>
      <c r="S1713" s="11">
        <f t="shared" si="106"/>
        <v>41883.437893518516</v>
      </c>
      <c r="T1713" s="12">
        <f t="shared" si="107"/>
        <v>41852.437893518516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-5000</v>
      </c>
      <c r="Q1714" s="7" t="s">
        <v>8344</v>
      </c>
      <c r="R1714" s="7" t="s">
        <v>8366</v>
      </c>
      <c r="S1714" s="11">
        <f t="shared" si="106"/>
        <v>42185.705474537033</v>
      </c>
      <c r="T1714" s="12">
        <f t="shared" si="107"/>
        <v>42125.705474537033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-2950</v>
      </c>
      <c r="Q1715" s="7" t="s">
        <v>8344</v>
      </c>
      <c r="R1715" s="7" t="s">
        <v>8366</v>
      </c>
      <c r="S1715" s="11">
        <f t="shared" si="106"/>
        <v>41917.592731481483</v>
      </c>
      <c r="T1715" s="12">
        <f t="shared" si="107"/>
        <v>41887.592731481483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-23033</v>
      </c>
      <c r="Q1716" s="7" t="s">
        <v>8344</v>
      </c>
      <c r="R1716" s="7" t="s">
        <v>8366</v>
      </c>
      <c r="S1716" s="11">
        <f t="shared" si="106"/>
        <v>42125.710196759253</v>
      </c>
      <c r="T1716" s="12">
        <f t="shared" si="107"/>
        <v>42095.710196759253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-4989</v>
      </c>
      <c r="Q1717" s="7" t="s">
        <v>8344</v>
      </c>
      <c r="R1717" s="7" t="s">
        <v>8366</v>
      </c>
      <c r="S1717" s="11">
        <f t="shared" si="106"/>
        <v>42093.931944444441</v>
      </c>
      <c r="T1717" s="12">
        <f t="shared" si="107"/>
        <v>42064.009085648147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-1850</v>
      </c>
      <c r="Q1718" s="7" t="s">
        <v>8344</v>
      </c>
      <c r="R1718" s="7" t="s">
        <v>8366</v>
      </c>
      <c r="S1718" s="11">
        <f t="shared" si="106"/>
        <v>42713.410868055558</v>
      </c>
      <c r="T1718" s="12">
        <f t="shared" si="107"/>
        <v>42673.369201388887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-1870</v>
      </c>
      <c r="Q1719" s="7" t="s">
        <v>8344</v>
      </c>
      <c r="R1719" s="7" t="s">
        <v>8366</v>
      </c>
      <c r="S1719" s="11">
        <f t="shared" si="106"/>
        <v>42480.958333333336</v>
      </c>
      <c r="T1719" s="12">
        <f t="shared" si="107"/>
        <v>42460.773587962962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-34925</v>
      </c>
      <c r="Q1720" s="7" t="s">
        <v>8344</v>
      </c>
      <c r="R1720" s="7" t="s">
        <v>8366</v>
      </c>
      <c r="S1720" s="11">
        <f t="shared" si="106"/>
        <v>42503.999305555553</v>
      </c>
      <c r="T1720" s="12">
        <f t="shared" si="107"/>
        <v>42460.402187499996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-3965</v>
      </c>
      <c r="Q1721" s="7" t="s">
        <v>8344</v>
      </c>
      <c r="R1721" s="7" t="s">
        <v>8366</v>
      </c>
      <c r="S1721" s="11">
        <f t="shared" si="106"/>
        <v>41899.326284722221</v>
      </c>
      <c r="T1721" s="12">
        <f t="shared" si="107"/>
        <v>41869.326284722221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-3775</v>
      </c>
      <c r="Q1722" s="7" t="s">
        <v>8344</v>
      </c>
      <c r="R1722" s="7" t="s">
        <v>8366</v>
      </c>
      <c r="S1722" s="11">
        <f t="shared" si="106"/>
        <v>41952.616562499999</v>
      </c>
      <c r="T1722" s="12">
        <f t="shared" si="107"/>
        <v>41922.574895833335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-5000</v>
      </c>
      <c r="Q1723" s="7" t="s">
        <v>8344</v>
      </c>
      <c r="R1723" s="7" t="s">
        <v>8366</v>
      </c>
      <c r="S1723" s="11">
        <f t="shared" si="106"/>
        <v>42349.25304398148</v>
      </c>
      <c r="T1723" s="12">
        <f t="shared" si="107"/>
        <v>42319.25304398148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-2879</v>
      </c>
      <c r="Q1724" s="7" t="s">
        <v>8344</v>
      </c>
      <c r="R1724" s="7" t="s">
        <v>8366</v>
      </c>
      <c r="S1724" s="11">
        <f t="shared" si="106"/>
        <v>42462.798611111109</v>
      </c>
      <c r="T1724" s="12">
        <f t="shared" si="107"/>
        <v>42425.752650462957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-9350</v>
      </c>
      <c r="Q1725" s="7" t="s">
        <v>8344</v>
      </c>
      <c r="R1725" s="7" t="s">
        <v>8366</v>
      </c>
      <c r="S1725" s="11">
        <f t="shared" si="106"/>
        <v>42186.041666666664</v>
      </c>
      <c r="T1725" s="12">
        <f t="shared" si="107"/>
        <v>42129.617071759254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-5965</v>
      </c>
      <c r="Q1726" s="7" t="s">
        <v>8344</v>
      </c>
      <c r="R1726" s="7" t="s">
        <v>8366</v>
      </c>
      <c r="S1726" s="11">
        <f t="shared" si="106"/>
        <v>41942.724097222221</v>
      </c>
      <c r="T1726" s="12">
        <f t="shared" si="107"/>
        <v>41912.724097222221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-4940</v>
      </c>
      <c r="Q1727" s="7" t="s">
        <v>8344</v>
      </c>
      <c r="R1727" s="7" t="s">
        <v>8366</v>
      </c>
      <c r="S1727" s="11">
        <f t="shared" si="106"/>
        <v>41875.759826388887</v>
      </c>
      <c r="T1727" s="12">
        <f t="shared" si="107"/>
        <v>41845.759826388887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-4304</v>
      </c>
      <c r="Q1728" s="7" t="s">
        <v>8344</v>
      </c>
      <c r="R1728" s="7" t="s">
        <v>8366</v>
      </c>
      <c r="S1728" s="11">
        <f t="shared" si="106"/>
        <v>41817.711388888885</v>
      </c>
      <c r="T1728" s="12">
        <f t="shared" si="107"/>
        <v>41788.711388888885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-2999</v>
      </c>
      <c r="Q1729" s="7" t="s">
        <v>8344</v>
      </c>
      <c r="R1729" s="7" t="s">
        <v>8366</v>
      </c>
      <c r="S1729" s="11">
        <f t="shared" si="106"/>
        <v>42099.249999999993</v>
      </c>
      <c r="T1729" s="12">
        <f t="shared" si="107"/>
        <v>42044.719641203701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-395</v>
      </c>
      <c r="Q1730" s="7" t="s">
        <v>8344</v>
      </c>
      <c r="R1730" s="7" t="s">
        <v>8366</v>
      </c>
      <c r="S1730" s="11">
        <f t="shared" si="106"/>
        <v>42298.417523148142</v>
      </c>
      <c r="T1730" s="12">
        <f t="shared" si="107"/>
        <v>42268.417523148142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(E1731/D1731*100)</f>
        <v>0</v>
      </c>
      <c r="P1731">
        <f t="shared" ref="P1731:P1794" si="109">AVERAGE(E1731-D1731)</f>
        <v>-10000</v>
      </c>
      <c r="Q1731" s="7" t="s">
        <v>8344</v>
      </c>
      <c r="R1731" s="7" t="s">
        <v>8366</v>
      </c>
      <c r="S1731" s="11">
        <f t="shared" ref="S1731:S1794" si="110">(I1731/86400)+25569+(-5/24)</f>
        <v>42530.843819444439</v>
      </c>
      <c r="T1731" s="12">
        <f t="shared" ref="T1731:T1794" si="111">(J1731/86400)+25569+(-5/24)</f>
        <v>42470.843819444439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-3000</v>
      </c>
      <c r="Q1732" s="7" t="s">
        <v>8344</v>
      </c>
      <c r="R1732" s="7" t="s">
        <v>8366</v>
      </c>
      <c r="S1732" s="11">
        <f t="shared" si="110"/>
        <v>42301.879432870366</v>
      </c>
      <c r="T1732" s="12">
        <f t="shared" si="111"/>
        <v>42271.879432870366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-1000</v>
      </c>
      <c r="Q1733" s="7" t="s">
        <v>8344</v>
      </c>
      <c r="R1733" s="7" t="s">
        <v>8366</v>
      </c>
      <c r="S1733" s="11">
        <f t="shared" si="110"/>
        <v>42166.416666666664</v>
      </c>
      <c r="T1733" s="12">
        <f t="shared" si="111"/>
        <v>42152.698518518511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-4000</v>
      </c>
      <c r="Q1734" s="7" t="s">
        <v>8344</v>
      </c>
      <c r="R1734" s="7" t="s">
        <v>8366</v>
      </c>
      <c r="S1734" s="11">
        <f t="shared" si="110"/>
        <v>42384.999999999993</v>
      </c>
      <c r="T1734" s="12">
        <f t="shared" si="111"/>
        <v>42325.475474537037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-10000</v>
      </c>
      <c r="Q1735" s="7" t="s">
        <v>8344</v>
      </c>
      <c r="R1735" s="7" t="s">
        <v>8366</v>
      </c>
      <c r="S1735" s="11">
        <f t="shared" si="110"/>
        <v>42626.687499999993</v>
      </c>
      <c r="T1735" s="12">
        <f t="shared" si="111"/>
        <v>42614.467291666668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-4499</v>
      </c>
      <c r="Q1736" s="7" t="s">
        <v>8344</v>
      </c>
      <c r="R1736" s="7" t="s">
        <v>8366</v>
      </c>
      <c r="S1736" s="11">
        <f t="shared" si="110"/>
        <v>42131.828194444439</v>
      </c>
      <c r="T1736" s="12">
        <f t="shared" si="111"/>
        <v>42101.828194444439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-890</v>
      </c>
      <c r="Q1737" s="7" t="s">
        <v>8344</v>
      </c>
      <c r="R1737" s="7" t="s">
        <v>8366</v>
      </c>
      <c r="S1737" s="11">
        <f t="shared" si="110"/>
        <v>42589.605844907404</v>
      </c>
      <c r="T1737" s="12">
        <f t="shared" si="111"/>
        <v>42559.605844907404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-2978</v>
      </c>
      <c r="Q1738" s="7" t="s">
        <v>8344</v>
      </c>
      <c r="R1738" s="7" t="s">
        <v>8366</v>
      </c>
      <c r="S1738" s="11">
        <f t="shared" si="110"/>
        <v>42316.694826388884</v>
      </c>
      <c r="T1738" s="12">
        <f t="shared" si="111"/>
        <v>42286.65315972222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-3150</v>
      </c>
      <c r="Q1739" s="7" t="s">
        <v>8344</v>
      </c>
      <c r="R1739" s="7" t="s">
        <v>8366</v>
      </c>
      <c r="S1739" s="11">
        <f t="shared" si="110"/>
        <v>42205.740648148145</v>
      </c>
      <c r="T1739" s="12">
        <f t="shared" si="111"/>
        <v>42175.740648148145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-4980</v>
      </c>
      <c r="Q1740" s="7" t="s">
        <v>8344</v>
      </c>
      <c r="R1740" s="7" t="s">
        <v>8366</v>
      </c>
      <c r="S1740" s="11">
        <f t="shared" si="110"/>
        <v>41914.665995370371</v>
      </c>
      <c r="T1740" s="12">
        <f t="shared" si="111"/>
        <v>41884.665995370371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-999</v>
      </c>
      <c r="Q1741" s="7" t="s">
        <v>8344</v>
      </c>
      <c r="R1741" s="7" t="s">
        <v>8366</v>
      </c>
      <c r="S1741" s="11">
        <f t="shared" si="110"/>
        <v>42494.624212962961</v>
      </c>
      <c r="T1741" s="12">
        <f t="shared" si="111"/>
        <v>42435.665879629632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-3000</v>
      </c>
      <c r="Q1742" s="7" t="s">
        <v>8344</v>
      </c>
      <c r="R1742" s="7" t="s">
        <v>8366</v>
      </c>
      <c r="S1742" s="11">
        <f t="shared" si="110"/>
        <v>42201.609050925923</v>
      </c>
      <c r="T1742" s="12">
        <f t="shared" si="111"/>
        <v>42171.609050925923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0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130</v>
      </c>
      <c r="Q1743" s="7" t="s">
        <v>8357</v>
      </c>
      <c r="R1743" s="7" t="s">
        <v>8358</v>
      </c>
      <c r="S1743" s="11">
        <f t="shared" si="110"/>
        <v>42165.419803240737</v>
      </c>
      <c r="T1743" s="12">
        <f t="shared" si="111"/>
        <v>42120.419803240737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0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175</v>
      </c>
      <c r="Q1744" s="7" t="s">
        <v>8357</v>
      </c>
      <c r="R1744" s="7" t="s">
        <v>8358</v>
      </c>
      <c r="S1744" s="11">
        <f t="shared" si="110"/>
        <v>42742.666666666664</v>
      </c>
      <c r="T1744" s="12">
        <f t="shared" si="111"/>
        <v>42710.668634259258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0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25</v>
      </c>
      <c r="Q1745" s="7" t="s">
        <v>8357</v>
      </c>
      <c r="R1745" s="7" t="s">
        <v>8358</v>
      </c>
      <c r="S1745" s="11">
        <f t="shared" si="110"/>
        <v>42608.957638888889</v>
      </c>
      <c r="T1745" s="12">
        <f t="shared" si="111"/>
        <v>42586.717303240737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0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1015</v>
      </c>
      <c r="Q1746" s="7" t="s">
        <v>8357</v>
      </c>
      <c r="R1746" s="7" t="s">
        <v>8358</v>
      </c>
      <c r="S1746" s="11">
        <f t="shared" si="110"/>
        <v>42071.355057870365</v>
      </c>
      <c r="T1746" s="12">
        <f t="shared" si="111"/>
        <v>42026.396724537037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0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981</v>
      </c>
      <c r="Q1747" s="7" t="s">
        <v>8357</v>
      </c>
      <c r="R1747" s="7" t="s">
        <v>8358</v>
      </c>
      <c r="S1747" s="11">
        <f t="shared" si="110"/>
        <v>42725.874999999993</v>
      </c>
      <c r="T1747" s="12">
        <f t="shared" si="111"/>
        <v>42690.051365740735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0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7215</v>
      </c>
      <c r="Q1748" s="7" t="s">
        <v>8357</v>
      </c>
      <c r="R1748" s="7" t="s">
        <v>8358</v>
      </c>
      <c r="S1748" s="11">
        <f t="shared" si="110"/>
        <v>42697.874999999993</v>
      </c>
      <c r="T1748" s="12">
        <f t="shared" si="111"/>
        <v>42667.968368055554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0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446</v>
      </c>
      <c r="Q1749" s="7" t="s">
        <v>8357</v>
      </c>
      <c r="R1749" s="7" t="s">
        <v>8358</v>
      </c>
      <c r="S1749" s="11">
        <f t="shared" si="110"/>
        <v>42321.416666666664</v>
      </c>
      <c r="T1749" s="12">
        <f t="shared" si="111"/>
        <v>42292.22719907407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14974</v>
      </c>
      <c r="Q1750" s="7" t="s">
        <v>8357</v>
      </c>
      <c r="R1750" s="7" t="s">
        <v>8358</v>
      </c>
      <c r="S1750" s="11">
        <f t="shared" si="110"/>
        <v>42249.742395833331</v>
      </c>
      <c r="T1750" s="12">
        <f t="shared" si="111"/>
        <v>42219.742395833331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0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2360.5</v>
      </c>
      <c r="Q1751" s="7" t="s">
        <v>8357</v>
      </c>
      <c r="R1751" s="7" t="s">
        <v>8358</v>
      </c>
      <c r="S1751" s="11">
        <f t="shared" si="110"/>
        <v>42795.583333333336</v>
      </c>
      <c r="T1751" s="12">
        <f t="shared" si="111"/>
        <v>42758.767604166664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0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5081</v>
      </c>
      <c r="Q1752" s="7" t="s">
        <v>8357</v>
      </c>
      <c r="R1752" s="7" t="s">
        <v>8358</v>
      </c>
      <c r="S1752" s="11">
        <f t="shared" si="110"/>
        <v>42479.628518518519</v>
      </c>
      <c r="T1752" s="12">
        <f t="shared" si="111"/>
        <v>42454.628518518519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0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290</v>
      </c>
      <c r="Q1753" s="7" t="s">
        <v>8357</v>
      </c>
      <c r="R1753" s="7" t="s">
        <v>8358</v>
      </c>
      <c r="S1753" s="11">
        <f t="shared" si="110"/>
        <v>42082.5315162037</v>
      </c>
      <c r="T1753" s="12">
        <f t="shared" si="111"/>
        <v>42052.573182870365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0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1922</v>
      </c>
      <c r="Q1754" s="7" t="s">
        <v>8357</v>
      </c>
      <c r="R1754" s="7" t="s">
        <v>8358</v>
      </c>
      <c r="S1754" s="11">
        <f t="shared" si="110"/>
        <v>42657.044930555552</v>
      </c>
      <c r="T1754" s="12">
        <f t="shared" si="111"/>
        <v>42627.044930555552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0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1200</v>
      </c>
      <c r="Q1755" s="7" t="s">
        <v>8357</v>
      </c>
      <c r="R1755" s="7" t="s">
        <v>8358</v>
      </c>
      <c r="S1755" s="11">
        <f t="shared" si="110"/>
        <v>42450.499629629623</v>
      </c>
      <c r="T1755" s="12">
        <f t="shared" si="111"/>
        <v>42420.541296296295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0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895</v>
      </c>
      <c r="Q1756" s="7" t="s">
        <v>8357</v>
      </c>
      <c r="R1756" s="7" t="s">
        <v>8358</v>
      </c>
      <c r="S1756" s="11">
        <f t="shared" si="110"/>
        <v>42097.626770833333</v>
      </c>
      <c r="T1756" s="12">
        <f t="shared" si="111"/>
        <v>42067.668437499997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0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5</v>
      </c>
      <c r="Q1757" s="7" t="s">
        <v>8357</v>
      </c>
      <c r="R1757" s="7" t="s">
        <v>8358</v>
      </c>
      <c r="S1757" s="11">
        <f t="shared" si="110"/>
        <v>42282.580567129626</v>
      </c>
      <c r="T1757" s="12">
        <f t="shared" si="111"/>
        <v>42252.580567129626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0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155.60000000000036</v>
      </c>
      <c r="Q1758" s="7" t="s">
        <v>8357</v>
      </c>
      <c r="R1758" s="7" t="s">
        <v>8358</v>
      </c>
      <c r="S1758" s="11">
        <f t="shared" si="110"/>
        <v>42610.959131944437</v>
      </c>
      <c r="T1758" s="12">
        <f t="shared" si="111"/>
        <v>42570.959131944437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0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800</v>
      </c>
      <c r="Q1759" s="7" t="s">
        <v>8357</v>
      </c>
      <c r="R1759" s="7" t="s">
        <v>8358</v>
      </c>
      <c r="S1759" s="11">
        <f t="shared" si="110"/>
        <v>42763.603472222218</v>
      </c>
      <c r="T1759" s="12">
        <f t="shared" si="111"/>
        <v>42733.619016203702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147</v>
      </c>
      <c r="Q1760" s="7" t="s">
        <v>8357</v>
      </c>
      <c r="R1760" s="7" t="s">
        <v>8358</v>
      </c>
      <c r="S1760" s="11">
        <f t="shared" si="110"/>
        <v>42565.74759259259</v>
      </c>
      <c r="T1760" s="12">
        <f t="shared" si="111"/>
        <v>42505.74759259259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0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330</v>
      </c>
      <c r="Q1761" s="7" t="s">
        <v>8357</v>
      </c>
      <c r="R1761" s="7" t="s">
        <v>8358</v>
      </c>
      <c r="S1761" s="11">
        <f t="shared" si="110"/>
        <v>42088.579039351847</v>
      </c>
      <c r="T1761" s="12">
        <f t="shared" si="111"/>
        <v>42068.620706018519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0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3272</v>
      </c>
      <c r="Q1762" s="7" t="s">
        <v>8357</v>
      </c>
      <c r="R1762" s="7" t="s">
        <v>8358</v>
      </c>
      <c r="S1762" s="11">
        <f t="shared" si="110"/>
        <v>42425.464270833334</v>
      </c>
      <c r="T1762" s="12">
        <f t="shared" si="111"/>
        <v>42405.464270833334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0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55</v>
      </c>
      <c r="Q1763" s="7" t="s">
        <v>8357</v>
      </c>
      <c r="R1763" s="7" t="s">
        <v>8358</v>
      </c>
      <c r="S1763" s="11">
        <f t="shared" si="110"/>
        <v>42259.359490740739</v>
      </c>
      <c r="T1763" s="12">
        <f t="shared" si="111"/>
        <v>42209.359490740739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0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785</v>
      </c>
      <c r="Q1764" s="7" t="s">
        <v>8357</v>
      </c>
      <c r="R1764" s="7" t="s">
        <v>8358</v>
      </c>
      <c r="S1764" s="11">
        <f t="shared" si="110"/>
        <v>42440.773668981477</v>
      </c>
      <c r="T1764" s="12">
        <f t="shared" si="111"/>
        <v>42410.773668981477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0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229</v>
      </c>
      <c r="Q1765" s="7" t="s">
        <v>8357</v>
      </c>
      <c r="R1765" s="7" t="s">
        <v>8358</v>
      </c>
      <c r="S1765" s="11">
        <f t="shared" si="110"/>
        <v>42666.660185185181</v>
      </c>
      <c r="T1765" s="12">
        <f t="shared" si="111"/>
        <v>42636.660185185181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-8844</v>
      </c>
      <c r="Q1766" s="7" t="s">
        <v>8357</v>
      </c>
      <c r="R1766" s="7" t="s">
        <v>8358</v>
      </c>
      <c r="S1766" s="11">
        <f t="shared" si="110"/>
        <v>41854.27753472222</v>
      </c>
      <c r="T1766" s="12">
        <f t="shared" si="111"/>
        <v>41825.27753472222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-5066.5200000000004</v>
      </c>
      <c r="Q1767" s="7" t="s">
        <v>8357</v>
      </c>
      <c r="R1767" s="7" t="s">
        <v>8358</v>
      </c>
      <c r="S1767" s="11">
        <f t="shared" si="110"/>
        <v>41864.772129629629</v>
      </c>
      <c r="T1767" s="12">
        <f t="shared" si="111"/>
        <v>41834.772129629629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-1500</v>
      </c>
      <c r="Q1768" s="7" t="s">
        <v>8357</v>
      </c>
      <c r="R1768" s="7" t="s">
        <v>8358</v>
      </c>
      <c r="S1768" s="11">
        <f t="shared" si="110"/>
        <v>41876.65148148148</v>
      </c>
      <c r="T1768" s="12">
        <f t="shared" si="111"/>
        <v>41855.65148148148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-2714</v>
      </c>
      <c r="Q1769" s="7" t="s">
        <v>8357</v>
      </c>
      <c r="R1769" s="7" t="s">
        <v>8358</v>
      </c>
      <c r="S1769" s="11">
        <f t="shared" si="110"/>
        <v>41854.450046296297</v>
      </c>
      <c r="T1769" s="12">
        <f t="shared" si="111"/>
        <v>41824.450046296297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-4813</v>
      </c>
      <c r="Q1770" s="7" t="s">
        <v>8357</v>
      </c>
      <c r="R1770" s="7" t="s">
        <v>8358</v>
      </c>
      <c r="S1770" s="11">
        <f t="shared" si="110"/>
        <v>41909.352361111109</v>
      </c>
      <c r="T1770" s="12">
        <f t="shared" si="111"/>
        <v>41849.352361111109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-38919</v>
      </c>
      <c r="Q1771" s="7" t="s">
        <v>8357</v>
      </c>
      <c r="R1771" s="7" t="s">
        <v>8358</v>
      </c>
      <c r="S1771" s="11">
        <f t="shared" si="110"/>
        <v>42017.610636574071</v>
      </c>
      <c r="T1771" s="12">
        <f t="shared" si="111"/>
        <v>41987.610636574071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-10654</v>
      </c>
      <c r="Q1772" s="7" t="s">
        <v>8357</v>
      </c>
      <c r="R1772" s="7" t="s">
        <v>8358</v>
      </c>
      <c r="S1772" s="11">
        <f t="shared" si="110"/>
        <v>41926.571689814817</v>
      </c>
      <c r="T1772" s="12">
        <f t="shared" si="111"/>
        <v>41891.571689814817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-3305</v>
      </c>
      <c r="Q1773" s="7" t="s">
        <v>8357</v>
      </c>
      <c r="R1773" s="7" t="s">
        <v>8358</v>
      </c>
      <c r="S1773" s="11">
        <f t="shared" si="110"/>
        <v>41935.771296296291</v>
      </c>
      <c r="T1773" s="12">
        <f t="shared" si="111"/>
        <v>41905.771296296291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-4642</v>
      </c>
      <c r="Q1774" s="7" t="s">
        <v>8357</v>
      </c>
      <c r="R1774" s="7" t="s">
        <v>8358</v>
      </c>
      <c r="S1774" s="11">
        <f t="shared" si="110"/>
        <v>41826.509675925925</v>
      </c>
      <c r="T1774" s="12">
        <f t="shared" si="111"/>
        <v>41766.509675925925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-28123</v>
      </c>
      <c r="Q1775" s="7" t="s">
        <v>8357</v>
      </c>
      <c r="R1775" s="7" t="s">
        <v>8358</v>
      </c>
      <c r="S1775" s="11">
        <f t="shared" si="110"/>
        <v>42023.552060185182</v>
      </c>
      <c r="T1775" s="12">
        <f t="shared" si="111"/>
        <v>41978.552060185182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-1352</v>
      </c>
      <c r="Q1776" s="7" t="s">
        <v>8357</v>
      </c>
      <c r="R1776" s="7" t="s">
        <v>8358</v>
      </c>
      <c r="S1776" s="11">
        <f t="shared" si="110"/>
        <v>41972.415972222218</v>
      </c>
      <c r="T1776" s="12">
        <f t="shared" si="111"/>
        <v>41930.010324074072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-11342</v>
      </c>
      <c r="Q1777" s="7" t="s">
        <v>8357</v>
      </c>
      <c r="R1777" s="7" t="s">
        <v>8358</v>
      </c>
      <c r="S1777" s="11">
        <f t="shared" si="110"/>
        <v>41936.768055555549</v>
      </c>
      <c r="T1777" s="12">
        <f t="shared" si="111"/>
        <v>41891.768055555549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-4665</v>
      </c>
      <c r="Q1778" s="7" t="s">
        <v>8357</v>
      </c>
      <c r="R1778" s="7" t="s">
        <v>8358</v>
      </c>
      <c r="S1778" s="11">
        <f t="shared" si="110"/>
        <v>41941.748506944445</v>
      </c>
      <c r="T1778" s="12">
        <f t="shared" si="111"/>
        <v>41905.748506944445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-4149</v>
      </c>
      <c r="Q1779" s="7" t="s">
        <v>8357</v>
      </c>
      <c r="R1779" s="7" t="s">
        <v>8358</v>
      </c>
      <c r="S1779" s="11">
        <f t="shared" si="110"/>
        <v>42055.14876157407</v>
      </c>
      <c r="T1779" s="12">
        <f t="shared" si="111"/>
        <v>42025.14876157407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-49005</v>
      </c>
      <c r="Q1780" s="7" t="s">
        <v>8357</v>
      </c>
      <c r="R1780" s="7" t="s">
        <v>8358</v>
      </c>
      <c r="S1780" s="11">
        <f t="shared" si="110"/>
        <v>42090.613368055558</v>
      </c>
      <c r="T1780" s="12">
        <f t="shared" si="111"/>
        <v>42045.655034722215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-7014</v>
      </c>
      <c r="Q1781" s="7" t="s">
        <v>8357</v>
      </c>
      <c r="R1781" s="7" t="s">
        <v>8358</v>
      </c>
      <c r="S1781" s="11">
        <f t="shared" si="110"/>
        <v>42615.483564814807</v>
      </c>
      <c r="T1781" s="12">
        <f t="shared" si="111"/>
        <v>42585.483564814807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-18077</v>
      </c>
      <c r="Q1782" s="7" t="s">
        <v>8357</v>
      </c>
      <c r="R1782" s="7" t="s">
        <v>8358</v>
      </c>
      <c r="S1782" s="11">
        <f t="shared" si="110"/>
        <v>42553.392476851848</v>
      </c>
      <c r="T1782" s="12">
        <f t="shared" si="111"/>
        <v>42493.392476851848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-4083</v>
      </c>
      <c r="Q1783" s="7" t="s">
        <v>8357</v>
      </c>
      <c r="R1783" s="7" t="s">
        <v>8358</v>
      </c>
      <c r="S1783" s="11">
        <f t="shared" si="110"/>
        <v>42628.409085648142</v>
      </c>
      <c r="T1783" s="12">
        <f t="shared" si="111"/>
        <v>42597.409085648142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-29578</v>
      </c>
      <c r="Q1784" s="7" t="s">
        <v>8357</v>
      </c>
      <c r="R1784" s="7" t="s">
        <v>8358</v>
      </c>
      <c r="S1784" s="11">
        <f t="shared" si="110"/>
        <v>42421.366770833331</v>
      </c>
      <c r="T1784" s="12">
        <f t="shared" si="111"/>
        <v>42388.366770833331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-30523</v>
      </c>
      <c r="Q1785" s="7" t="s">
        <v>8357</v>
      </c>
      <c r="R1785" s="7" t="s">
        <v>8358</v>
      </c>
      <c r="S1785" s="11">
        <f t="shared" si="110"/>
        <v>42145.741643518515</v>
      </c>
      <c r="T1785" s="12">
        <f t="shared" si="111"/>
        <v>42115.741643518515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-3012</v>
      </c>
      <c r="Q1786" s="7" t="s">
        <v>8357</v>
      </c>
      <c r="R1786" s="7" t="s">
        <v>8358</v>
      </c>
      <c r="S1786" s="11">
        <f t="shared" si="110"/>
        <v>42034.934027777774</v>
      </c>
      <c r="T1786" s="12">
        <f t="shared" si="111"/>
        <v>42003.447222222218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-19147</v>
      </c>
      <c r="Q1787" s="7" t="s">
        <v>8357</v>
      </c>
      <c r="R1787" s="7" t="s">
        <v>8358</v>
      </c>
      <c r="S1787" s="11">
        <f t="shared" si="110"/>
        <v>41927.791666666664</v>
      </c>
      <c r="T1787" s="12">
        <f t="shared" si="111"/>
        <v>41896.926562499997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-995</v>
      </c>
      <c r="Q1788" s="7" t="s">
        <v>8357</v>
      </c>
      <c r="R1788" s="7" t="s">
        <v>8358</v>
      </c>
      <c r="S1788" s="11">
        <f t="shared" si="110"/>
        <v>41988.342326388891</v>
      </c>
      <c r="T1788" s="12">
        <f t="shared" si="111"/>
        <v>41958.342326388891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-8467</v>
      </c>
      <c r="Q1789" s="7" t="s">
        <v>8357</v>
      </c>
      <c r="R1789" s="7" t="s">
        <v>8358</v>
      </c>
      <c r="S1789" s="11">
        <f t="shared" si="110"/>
        <v>42098.40552083333</v>
      </c>
      <c r="T1789" s="12">
        <f t="shared" si="111"/>
        <v>42068.447187499994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-5424</v>
      </c>
      <c r="Q1790" s="7" t="s">
        <v>8357</v>
      </c>
      <c r="R1790" s="7" t="s">
        <v>8358</v>
      </c>
      <c r="S1790" s="11">
        <f t="shared" si="110"/>
        <v>41943.740069444444</v>
      </c>
      <c r="T1790" s="12">
        <f t="shared" si="111"/>
        <v>41913.740069444444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-7960</v>
      </c>
      <c r="Q1791" s="7" t="s">
        <v>8357</v>
      </c>
      <c r="R1791" s="7" t="s">
        <v>8358</v>
      </c>
      <c r="S1791" s="11">
        <f t="shared" si="110"/>
        <v>42016.041701388887</v>
      </c>
      <c r="T1791" s="12">
        <f t="shared" si="111"/>
        <v>41956.041701388887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-31364</v>
      </c>
      <c r="Q1792" s="7" t="s">
        <v>8357</v>
      </c>
      <c r="R1792" s="7" t="s">
        <v>8358</v>
      </c>
      <c r="S1792" s="11">
        <f t="shared" si="110"/>
        <v>42040.466180555552</v>
      </c>
      <c r="T1792" s="12">
        <f t="shared" si="111"/>
        <v>42010.466180555552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-2893</v>
      </c>
      <c r="Q1793" s="7" t="s">
        <v>8357</v>
      </c>
      <c r="R1793" s="7" t="s">
        <v>8358</v>
      </c>
      <c r="S1793" s="11">
        <f t="shared" si="110"/>
        <v>42033.532002314816</v>
      </c>
      <c r="T1793" s="12">
        <f t="shared" si="111"/>
        <v>41973.532002314816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-9719</v>
      </c>
      <c r="Q1794" s="7" t="s">
        <v>8357</v>
      </c>
      <c r="R1794" s="7" t="s">
        <v>8358</v>
      </c>
      <c r="S1794" s="11">
        <f t="shared" si="110"/>
        <v>42226.082638888889</v>
      </c>
      <c r="T1794" s="12">
        <f t="shared" si="111"/>
        <v>42188.822708333326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(E1795/D1795*100)</f>
        <v>1.3333333333333335</v>
      </c>
      <c r="P1795">
        <f t="shared" ref="P1795:P1858" si="113">AVERAGE(E1795-D1795)</f>
        <v>-2960</v>
      </c>
      <c r="Q1795" s="7" t="s">
        <v>8357</v>
      </c>
      <c r="R1795" s="7" t="s">
        <v>8358</v>
      </c>
      <c r="S1795" s="11">
        <f t="shared" ref="S1795:S1858" si="114">(I1795/86400)+25569+(-5/24)</f>
        <v>41970.724999999999</v>
      </c>
      <c r="T1795" s="12">
        <f t="shared" ref="T1795:T1858" si="115">(J1795/86400)+25569+(-5/24)</f>
        <v>41940.683333333327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-8003</v>
      </c>
      <c r="Q1796" s="7" t="s">
        <v>8357</v>
      </c>
      <c r="R1796" s="7" t="s">
        <v>8358</v>
      </c>
      <c r="S1796" s="11">
        <f t="shared" si="114"/>
        <v>42046.342847222222</v>
      </c>
      <c r="T1796" s="12">
        <f t="shared" si="115"/>
        <v>42011.342847222222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-17154</v>
      </c>
      <c r="Q1797" s="7" t="s">
        <v>8357</v>
      </c>
      <c r="R1797" s="7" t="s">
        <v>8358</v>
      </c>
      <c r="S1797" s="11">
        <f t="shared" si="114"/>
        <v>42657.458333333336</v>
      </c>
      <c r="T1797" s="12">
        <f t="shared" si="115"/>
        <v>42628.080335648141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-14810</v>
      </c>
      <c r="Q1798" s="7" t="s">
        <v>8357</v>
      </c>
      <c r="R1798" s="7" t="s">
        <v>8358</v>
      </c>
      <c r="S1798" s="11">
        <f t="shared" si="114"/>
        <v>42575.231087962959</v>
      </c>
      <c r="T1798" s="12">
        <f t="shared" si="115"/>
        <v>42515.231087962959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-3245</v>
      </c>
      <c r="Q1799" s="7" t="s">
        <v>8357</v>
      </c>
      <c r="R1799" s="7" t="s">
        <v>8358</v>
      </c>
      <c r="S1799" s="11">
        <f t="shared" si="114"/>
        <v>42719.360983796294</v>
      </c>
      <c r="T1799" s="12">
        <f t="shared" si="115"/>
        <v>42689.360983796294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-13818</v>
      </c>
      <c r="Q1800" s="7" t="s">
        <v>8357</v>
      </c>
      <c r="R1800" s="7" t="s">
        <v>8358</v>
      </c>
      <c r="S1800" s="11">
        <f t="shared" si="114"/>
        <v>42404.118437499994</v>
      </c>
      <c r="T1800" s="12">
        <f t="shared" si="115"/>
        <v>42344.118437499994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-3930.17</v>
      </c>
      <c r="Q1801" s="7" t="s">
        <v>8357</v>
      </c>
      <c r="R1801" s="7" t="s">
        <v>8358</v>
      </c>
      <c r="S1801" s="11">
        <f t="shared" si="114"/>
        <v>41954.676018518519</v>
      </c>
      <c r="T1801" s="12">
        <f t="shared" si="115"/>
        <v>41934.634351851848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-36800</v>
      </c>
      <c r="Q1802" s="7" t="s">
        <v>8357</v>
      </c>
      <c r="R1802" s="7" t="s">
        <v>8358</v>
      </c>
      <c r="S1802" s="11">
        <f t="shared" si="114"/>
        <v>42653.397800925923</v>
      </c>
      <c r="T1802" s="12">
        <f t="shared" si="115"/>
        <v>42623.397800925923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-14645</v>
      </c>
      <c r="Q1803" s="7" t="s">
        <v>8357</v>
      </c>
      <c r="R1803" s="7" t="s">
        <v>8358</v>
      </c>
      <c r="S1803" s="11">
        <f t="shared" si="114"/>
        <v>42353.298611111109</v>
      </c>
      <c r="T1803" s="12">
        <f t="shared" si="115"/>
        <v>42321.452175925922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-1803</v>
      </c>
      <c r="Q1804" s="7" t="s">
        <v>8357</v>
      </c>
      <c r="R1804" s="7" t="s">
        <v>8358</v>
      </c>
      <c r="S1804" s="11">
        <f t="shared" si="114"/>
        <v>42182.707638888889</v>
      </c>
      <c r="T1804" s="12">
        <f t="shared" si="115"/>
        <v>42159.264236111114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-12110</v>
      </c>
      <c r="Q1805" s="7" t="s">
        <v>8357</v>
      </c>
      <c r="R1805" s="7" t="s">
        <v>8358</v>
      </c>
      <c r="S1805" s="11">
        <f t="shared" si="114"/>
        <v>42048.863217592589</v>
      </c>
      <c r="T1805" s="12">
        <f t="shared" si="115"/>
        <v>42017.863217592589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-10048</v>
      </c>
      <c r="Q1806" s="7" t="s">
        <v>8357</v>
      </c>
      <c r="R1806" s="7" t="s">
        <v>8358</v>
      </c>
      <c r="S1806" s="11">
        <f t="shared" si="114"/>
        <v>42322.511620370373</v>
      </c>
      <c r="T1806" s="12">
        <f t="shared" si="115"/>
        <v>42282.469953703701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-14309</v>
      </c>
      <c r="Q1807" s="7" t="s">
        <v>8357</v>
      </c>
      <c r="R1807" s="7" t="s">
        <v>8358</v>
      </c>
      <c r="S1807" s="11">
        <f t="shared" si="114"/>
        <v>42279.541666666664</v>
      </c>
      <c r="T1807" s="12">
        <f t="shared" si="115"/>
        <v>42247.595578703702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-19409</v>
      </c>
      <c r="Q1808" s="7" t="s">
        <v>8357</v>
      </c>
      <c r="R1808" s="7" t="s">
        <v>8358</v>
      </c>
      <c r="S1808" s="11">
        <f t="shared" si="114"/>
        <v>41912.429965277777</v>
      </c>
      <c r="T1808" s="12">
        <f t="shared" si="115"/>
        <v>41877.429965277777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-4447</v>
      </c>
      <c r="Q1809" s="7" t="s">
        <v>8357</v>
      </c>
      <c r="R1809" s="7" t="s">
        <v>8358</v>
      </c>
      <c r="S1809" s="11">
        <f t="shared" si="114"/>
        <v>41909.860104166662</v>
      </c>
      <c r="T1809" s="12">
        <f t="shared" si="115"/>
        <v>41879.860104166662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-16406</v>
      </c>
      <c r="Q1810" s="7" t="s">
        <v>8357</v>
      </c>
      <c r="R1810" s="7" t="s">
        <v>8358</v>
      </c>
      <c r="S1810" s="11">
        <f t="shared" si="114"/>
        <v>42777.472569444442</v>
      </c>
      <c r="T1810" s="12">
        <f t="shared" si="115"/>
        <v>42742.472569444442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-3120</v>
      </c>
      <c r="Q1811" s="7" t="s">
        <v>8357</v>
      </c>
      <c r="R1811" s="7" t="s">
        <v>8358</v>
      </c>
      <c r="S1811" s="11">
        <f t="shared" si="114"/>
        <v>42064.699525462966</v>
      </c>
      <c r="T1811" s="12">
        <f t="shared" si="115"/>
        <v>42029.699525462966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-435</v>
      </c>
      <c r="Q1812" s="7" t="s">
        <v>8357</v>
      </c>
      <c r="R1812" s="7" t="s">
        <v>8358</v>
      </c>
      <c r="S1812" s="11">
        <f t="shared" si="114"/>
        <v>41872.701689814814</v>
      </c>
      <c r="T1812" s="12">
        <f t="shared" si="115"/>
        <v>41860.701689814814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-53960</v>
      </c>
      <c r="Q1813" s="7" t="s">
        <v>8357</v>
      </c>
      <c r="R1813" s="7" t="s">
        <v>8358</v>
      </c>
      <c r="S1813" s="11">
        <f t="shared" si="114"/>
        <v>41935.958333333328</v>
      </c>
      <c r="T1813" s="12">
        <f t="shared" si="115"/>
        <v>41876.225347222222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-5635</v>
      </c>
      <c r="Q1814" s="7" t="s">
        <v>8357</v>
      </c>
      <c r="R1814" s="7" t="s">
        <v>8358</v>
      </c>
      <c r="S1814" s="11">
        <f t="shared" si="114"/>
        <v>42554.110370370363</v>
      </c>
      <c r="T1814" s="12">
        <f t="shared" si="115"/>
        <v>42524.110370370363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-8750</v>
      </c>
      <c r="Q1815" s="7" t="s">
        <v>8357</v>
      </c>
      <c r="R1815" s="7" t="s">
        <v>8358</v>
      </c>
      <c r="S1815" s="11">
        <f t="shared" si="114"/>
        <v>41859.68069444444</v>
      </c>
      <c r="T1815" s="12">
        <f t="shared" si="115"/>
        <v>41829.68069444444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-6098</v>
      </c>
      <c r="Q1816" s="7" t="s">
        <v>8357</v>
      </c>
      <c r="R1816" s="7" t="s">
        <v>8358</v>
      </c>
      <c r="S1816" s="11">
        <f t="shared" si="114"/>
        <v>42063.105740740742</v>
      </c>
      <c r="T1816" s="12">
        <f t="shared" si="115"/>
        <v>42033.105740740742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-3000</v>
      </c>
      <c r="Q1817" s="7" t="s">
        <v>8357</v>
      </c>
      <c r="R1817" s="7" t="s">
        <v>8358</v>
      </c>
      <c r="S1817" s="11">
        <f t="shared" si="114"/>
        <v>42186.698344907403</v>
      </c>
      <c r="T1817" s="12">
        <f t="shared" si="115"/>
        <v>42172.698344907403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-24491</v>
      </c>
      <c r="Q1818" s="7" t="s">
        <v>8357</v>
      </c>
      <c r="R1818" s="7" t="s">
        <v>8358</v>
      </c>
      <c r="S1818" s="11">
        <f t="shared" si="114"/>
        <v>42576.583333333336</v>
      </c>
      <c r="T1818" s="12">
        <f t="shared" si="115"/>
        <v>42548.667858796289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-8581</v>
      </c>
      <c r="Q1819" s="7" t="s">
        <v>8357</v>
      </c>
      <c r="R1819" s="7" t="s">
        <v>8358</v>
      </c>
      <c r="S1819" s="11">
        <f t="shared" si="114"/>
        <v>42765.082638888889</v>
      </c>
      <c r="T1819" s="12">
        <f t="shared" si="115"/>
        <v>42705.453784722216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-15000</v>
      </c>
      <c r="Q1820" s="7" t="s">
        <v>8357</v>
      </c>
      <c r="R1820" s="7" t="s">
        <v>8358</v>
      </c>
      <c r="S1820" s="11">
        <f t="shared" si="114"/>
        <v>42096.984374999993</v>
      </c>
      <c r="T1820" s="12">
        <f t="shared" si="115"/>
        <v>42067.026041666664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-1175</v>
      </c>
      <c r="Q1821" s="7" t="s">
        <v>8357</v>
      </c>
      <c r="R1821" s="7" t="s">
        <v>8358</v>
      </c>
      <c r="S1821" s="11">
        <f t="shared" si="114"/>
        <v>41850.543935185182</v>
      </c>
      <c r="T1821" s="12">
        <f t="shared" si="115"/>
        <v>41820.543935185182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-24293</v>
      </c>
      <c r="Q1822" s="7" t="s">
        <v>8357</v>
      </c>
      <c r="R1822" s="7" t="s">
        <v>8358</v>
      </c>
      <c r="S1822" s="11">
        <f t="shared" si="114"/>
        <v>42094.834374999999</v>
      </c>
      <c r="T1822" s="12">
        <f t="shared" si="115"/>
        <v>42064.876041666663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0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872.25</v>
      </c>
      <c r="Q1823" s="7" t="s">
        <v>8344</v>
      </c>
      <c r="R1823" s="7" t="s">
        <v>8345</v>
      </c>
      <c r="S1823" s="11">
        <f t="shared" si="114"/>
        <v>40971.110729166663</v>
      </c>
      <c r="T1823" s="12">
        <f t="shared" si="115"/>
        <v>40926.110729166663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0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0</v>
      </c>
      <c r="Q1824" s="7" t="s">
        <v>8344</v>
      </c>
      <c r="R1824" s="7" t="s">
        <v>8345</v>
      </c>
      <c r="S1824" s="11">
        <f t="shared" si="114"/>
        <v>41670.584027777775</v>
      </c>
      <c r="T1824" s="12">
        <f t="shared" si="115"/>
        <v>41634.588680555556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0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111</v>
      </c>
      <c r="Q1825" s="7" t="s">
        <v>8344</v>
      </c>
      <c r="R1825" s="7" t="s">
        <v>8345</v>
      </c>
      <c r="S1825" s="11">
        <f t="shared" si="114"/>
        <v>41206.47657407407</v>
      </c>
      <c r="T1825" s="12">
        <f t="shared" si="115"/>
        <v>41176.47657407407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0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2</v>
      </c>
      <c r="Q1826" s="7" t="s">
        <v>8344</v>
      </c>
      <c r="R1826" s="7" t="s">
        <v>8345</v>
      </c>
      <c r="S1826" s="11">
        <f t="shared" si="114"/>
        <v>41646.880555555552</v>
      </c>
      <c r="T1826" s="12">
        <f t="shared" si="115"/>
        <v>41626.707951388882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0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101</v>
      </c>
      <c r="Q1827" s="7" t="s">
        <v>8344</v>
      </c>
      <c r="R1827" s="7" t="s">
        <v>8345</v>
      </c>
      <c r="S1827" s="11">
        <f t="shared" si="114"/>
        <v>41466.626192129625</v>
      </c>
      <c r="T1827" s="12">
        <f t="shared" si="115"/>
        <v>41443.626192129625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0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20</v>
      </c>
      <c r="Q1828" s="7" t="s">
        <v>8344</v>
      </c>
      <c r="R1828" s="7" t="s">
        <v>8345</v>
      </c>
      <c r="S1828" s="11">
        <f t="shared" si="114"/>
        <v>41687.715474537035</v>
      </c>
      <c r="T1828" s="12">
        <f t="shared" si="115"/>
        <v>41657.715474537035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0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53</v>
      </c>
      <c r="Q1829" s="7" t="s">
        <v>8344</v>
      </c>
      <c r="R1829" s="7" t="s">
        <v>8345</v>
      </c>
      <c r="S1829" s="11">
        <f t="shared" si="114"/>
        <v>40605.117604166662</v>
      </c>
      <c r="T1829" s="12">
        <f t="shared" si="115"/>
        <v>40555.117604166662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32</v>
      </c>
      <c r="Q1830" s="7" t="s">
        <v>8344</v>
      </c>
      <c r="R1830" s="7" t="s">
        <v>8345</v>
      </c>
      <c r="S1830" s="11">
        <f t="shared" si="114"/>
        <v>41768.708333333328</v>
      </c>
      <c r="T1830" s="12">
        <f t="shared" si="115"/>
        <v>41736.691319444442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0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1000.25</v>
      </c>
      <c r="Q1831" s="7" t="s">
        <v>8344</v>
      </c>
      <c r="R1831" s="7" t="s">
        <v>8345</v>
      </c>
      <c r="S1831" s="11">
        <f t="shared" si="114"/>
        <v>40564.708333333328</v>
      </c>
      <c r="T1831" s="12">
        <f t="shared" si="115"/>
        <v>40515.879293981481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0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230</v>
      </c>
      <c r="Q1832" s="7" t="s">
        <v>8344</v>
      </c>
      <c r="R1832" s="7" t="s">
        <v>8345</v>
      </c>
      <c r="S1832" s="11">
        <f t="shared" si="114"/>
        <v>41694.475775462961</v>
      </c>
      <c r="T1832" s="12">
        <f t="shared" si="115"/>
        <v>41664.475775462961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0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30</v>
      </c>
      <c r="Q1833" s="7" t="s">
        <v>8344</v>
      </c>
      <c r="R1833" s="7" t="s">
        <v>8345</v>
      </c>
      <c r="S1833" s="11">
        <f t="shared" si="114"/>
        <v>41041.787766203699</v>
      </c>
      <c r="T1833" s="12">
        <f t="shared" si="115"/>
        <v>41026.787766203699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0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150</v>
      </c>
      <c r="Q1834" s="7" t="s">
        <v>8344</v>
      </c>
      <c r="R1834" s="7" t="s">
        <v>8345</v>
      </c>
      <c r="S1834" s="11">
        <f t="shared" si="114"/>
        <v>40606.331331018519</v>
      </c>
      <c r="T1834" s="12">
        <f t="shared" si="115"/>
        <v>40576.331331018519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0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650</v>
      </c>
      <c r="Q1835" s="7" t="s">
        <v>8344</v>
      </c>
      <c r="R1835" s="7" t="s">
        <v>8345</v>
      </c>
      <c r="S1835" s="11">
        <f t="shared" si="114"/>
        <v>41335.124305555553</v>
      </c>
      <c r="T1835" s="12">
        <f t="shared" si="115"/>
        <v>41302.835682870369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0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1805</v>
      </c>
      <c r="Q1836" s="7" t="s">
        <v>8344</v>
      </c>
      <c r="R1836" s="7" t="s">
        <v>8345</v>
      </c>
      <c r="S1836" s="11">
        <f t="shared" si="114"/>
        <v>42028.755729166667</v>
      </c>
      <c r="T1836" s="12">
        <f t="shared" si="115"/>
        <v>41988.755729166667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0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20</v>
      </c>
      <c r="Q1837" s="7" t="s">
        <v>8344</v>
      </c>
      <c r="R1837" s="7" t="s">
        <v>8345</v>
      </c>
      <c r="S1837" s="11">
        <f t="shared" si="114"/>
        <v>42460.452210648145</v>
      </c>
      <c r="T1837" s="12">
        <f t="shared" si="115"/>
        <v>42430.49387731481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0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5017</v>
      </c>
      <c r="Q1838" s="7" t="s">
        <v>8344</v>
      </c>
      <c r="R1838" s="7" t="s">
        <v>8345</v>
      </c>
      <c r="S1838" s="11">
        <f t="shared" si="114"/>
        <v>41322.601030092592</v>
      </c>
      <c r="T1838" s="12">
        <f t="shared" si="115"/>
        <v>41305.601030092592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0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1241</v>
      </c>
      <c r="Q1839" s="7" t="s">
        <v>8344</v>
      </c>
      <c r="R1839" s="7" t="s">
        <v>8345</v>
      </c>
      <c r="S1839" s="11">
        <f t="shared" si="114"/>
        <v>40985.797858796293</v>
      </c>
      <c r="T1839" s="12">
        <f t="shared" si="115"/>
        <v>40925.839525462965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1.4900000000000091</v>
      </c>
      <c r="Q1840" s="7" t="s">
        <v>8344</v>
      </c>
      <c r="R1840" s="7" t="s">
        <v>8345</v>
      </c>
      <c r="S1840" s="11">
        <f t="shared" si="114"/>
        <v>40816.916666666664</v>
      </c>
      <c r="T1840" s="12">
        <f t="shared" si="115"/>
        <v>40788.578206018516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0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1053</v>
      </c>
      <c r="Q1841" s="7" t="s">
        <v>8344</v>
      </c>
      <c r="R1841" s="7" t="s">
        <v>8345</v>
      </c>
      <c r="S1841" s="11">
        <f t="shared" si="114"/>
        <v>42644.513680555552</v>
      </c>
      <c r="T1841" s="12">
        <f t="shared" si="115"/>
        <v>42614.513680555552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0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80</v>
      </c>
      <c r="Q1842" s="7" t="s">
        <v>8344</v>
      </c>
      <c r="R1842" s="7" t="s">
        <v>8345</v>
      </c>
      <c r="S1842" s="11">
        <f t="shared" si="114"/>
        <v>41400.999305555553</v>
      </c>
      <c r="T1842" s="12">
        <f t="shared" si="115"/>
        <v>41381.88784722222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0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35</v>
      </c>
      <c r="Q1843" s="7" t="s">
        <v>8344</v>
      </c>
      <c r="R1843" s="7" t="s">
        <v>8345</v>
      </c>
      <c r="S1843" s="11">
        <f t="shared" si="114"/>
        <v>41778.999305555553</v>
      </c>
      <c r="T1843" s="12">
        <f t="shared" si="115"/>
        <v>41745.637094907404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0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505</v>
      </c>
      <c r="Q1844" s="7" t="s">
        <v>8344</v>
      </c>
      <c r="R1844" s="7" t="s">
        <v>8345</v>
      </c>
      <c r="S1844" s="11">
        <f t="shared" si="114"/>
        <v>42065.040972222218</v>
      </c>
      <c r="T1844" s="12">
        <f t="shared" si="115"/>
        <v>42031.423391203702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0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2400.6100000000006</v>
      </c>
      <c r="Q1845" s="7" t="s">
        <v>8344</v>
      </c>
      <c r="R1845" s="7" t="s">
        <v>8345</v>
      </c>
      <c r="S1845" s="11">
        <f t="shared" si="114"/>
        <v>40594.786504629628</v>
      </c>
      <c r="T1845" s="12">
        <f t="shared" si="115"/>
        <v>40564.786504629628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0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21</v>
      </c>
      <c r="Q1846" s="7" t="s">
        <v>8344</v>
      </c>
      <c r="R1846" s="7" t="s">
        <v>8345</v>
      </c>
      <c r="S1846" s="11">
        <f t="shared" si="114"/>
        <v>40704.916666666664</v>
      </c>
      <c r="T1846" s="12">
        <f t="shared" si="115"/>
        <v>40666.765208333331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0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0</v>
      </c>
      <c r="Q1847" s="7" t="s">
        <v>8344</v>
      </c>
      <c r="R1847" s="7" t="s">
        <v>8345</v>
      </c>
      <c r="S1847" s="11">
        <f t="shared" si="114"/>
        <v>42537.996527777774</v>
      </c>
      <c r="T1847" s="12">
        <f t="shared" si="115"/>
        <v>42523.124976851854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0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5689</v>
      </c>
      <c r="Q1848" s="7" t="s">
        <v>8344</v>
      </c>
      <c r="R1848" s="7" t="s">
        <v>8345</v>
      </c>
      <c r="S1848" s="11">
        <f t="shared" si="114"/>
        <v>41258.441863425927</v>
      </c>
      <c r="T1848" s="12">
        <f t="shared" si="115"/>
        <v>41228.441863425927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0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522</v>
      </c>
      <c r="Q1849" s="7" t="s">
        <v>8344</v>
      </c>
      <c r="R1849" s="7" t="s">
        <v>8345</v>
      </c>
      <c r="S1849" s="11">
        <f t="shared" si="114"/>
        <v>42115.028148148143</v>
      </c>
      <c r="T1849" s="12">
        <f t="shared" si="115"/>
        <v>42094.028148148143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221</v>
      </c>
      <c r="Q1850" s="7" t="s">
        <v>8344</v>
      </c>
      <c r="R1850" s="7" t="s">
        <v>8345</v>
      </c>
      <c r="S1850" s="11">
        <f t="shared" si="114"/>
        <v>40755.082638888889</v>
      </c>
      <c r="T1850" s="12">
        <f t="shared" si="115"/>
        <v>40691.579722222217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0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1</v>
      </c>
      <c r="Q1851" s="7" t="s">
        <v>8344</v>
      </c>
      <c r="R1851" s="7" t="s">
        <v>8345</v>
      </c>
      <c r="S1851" s="11">
        <f t="shared" si="114"/>
        <v>41199.637256944443</v>
      </c>
      <c r="T1851" s="12">
        <f t="shared" si="115"/>
        <v>41169.637256944443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0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137</v>
      </c>
      <c r="Q1852" s="7" t="s">
        <v>8344</v>
      </c>
      <c r="R1852" s="7" t="s">
        <v>8345</v>
      </c>
      <c r="S1852" s="11">
        <f t="shared" si="114"/>
        <v>41830.751157407409</v>
      </c>
      <c r="T1852" s="12">
        <f t="shared" si="115"/>
        <v>41800.751157407409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0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1</v>
      </c>
      <c r="Q1853" s="7" t="s">
        <v>8344</v>
      </c>
      <c r="R1853" s="7" t="s">
        <v>8345</v>
      </c>
      <c r="S1853" s="11">
        <f t="shared" si="114"/>
        <v>41847.833333333328</v>
      </c>
      <c r="T1853" s="12">
        <f t="shared" si="115"/>
        <v>41827.69835648148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0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2545</v>
      </c>
      <c r="Q1854" s="7" t="s">
        <v>8344</v>
      </c>
      <c r="R1854" s="7" t="s">
        <v>8345</v>
      </c>
      <c r="S1854" s="11">
        <f t="shared" si="114"/>
        <v>42118.791666666664</v>
      </c>
      <c r="T1854" s="12">
        <f t="shared" si="115"/>
        <v>42081.563101851854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0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15</v>
      </c>
      <c r="Q1855" s="7" t="s">
        <v>8344</v>
      </c>
      <c r="R1855" s="7" t="s">
        <v>8345</v>
      </c>
      <c r="S1855" s="11">
        <f t="shared" si="114"/>
        <v>41226.893715277773</v>
      </c>
      <c r="T1855" s="12">
        <f t="shared" si="115"/>
        <v>41176.852048611108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0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318.54999999999927</v>
      </c>
      <c r="Q1856" s="7" t="s">
        <v>8344</v>
      </c>
      <c r="R1856" s="7" t="s">
        <v>8345</v>
      </c>
      <c r="S1856" s="11">
        <f t="shared" si="114"/>
        <v>41417.812928240739</v>
      </c>
      <c r="T1856" s="12">
        <f t="shared" si="115"/>
        <v>41387.812928240739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0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4730.16</v>
      </c>
      <c r="Q1857" s="7" t="s">
        <v>8344</v>
      </c>
      <c r="R1857" s="7" t="s">
        <v>8345</v>
      </c>
      <c r="S1857" s="11">
        <f t="shared" si="114"/>
        <v>41645.330324074072</v>
      </c>
      <c r="T1857" s="12">
        <f t="shared" si="115"/>
        <v>41600.330324074072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0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25</v>
      </c>
      <c r="Q1858" s="7" t="s">
        <v>8344</v>
      </c>
      <c r="R1858" s="7" t="s">
        <v>8345</v>
      </c>
      <c r="S1858" s="11">
        <f t="shared" si="114"/>
        <v>41838.64666666666</v>
      </c>
      <c r="T1858" s="12">
        <f t="shared" si="115"/>
        <v>41817.64666666666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0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(E1859/D1859*100)</f>
        <v>100</v>
      </c>
      <c r="P1859">
        <f t="shared" ref="P1859:P1922" si="117">AVERAGE(E1859-D1859)</f>
        <v>0</v>
      </c>
      <c r="Q1859" s="7" t="s">
        <v>8344</v>
      </c>
      <c r="R1859" s="7" t="s">
        <v>8345</v>
      </c>
      <c r="S1859" s="11">
        <f t="shared" ref="S1859:S1922" si="118">(I1859/86400)+25569+(-5/24)</f>
        <v>41894.560335648144</v>
      </c>
      <c r="T1859" s="12">
        <f t="shared" ref="T1859:T1922" si="119">(J1859/86400)+25569+(-5/24)</f>
        <v>41864.560335648144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486</v>
      </c>
      <c r="Q1860" s="7" t="s">
        <v>8344</v>
      </c>
      <c r="R1860" s="7" t="s">
        <v>8345</v>
      </c>
      <c r="S1860" s="11">
        <f t="shared" si="118"/>
        <v>40893.033807870372</v>
      </c>
      <c r="T1860" s="12">
        <f t="shared" si="119"/>
        <v>40832.9921412037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0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955</v>
      </c>
      <c r="Q1861" s="7" t="s">
        <v>8344</v>
      </c>
      <c r="R1861" s="7" t="s">
        <v>8345</v>
      </c>
      <c r="S1861" s="11">
        <f t="shared" si="118"/>
        <v>40808.561678240738</v>
      </c>
      <c r="T1861" s="12">
        <f t="shared" si="119"/>
        <v>40778.561678240738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0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251</v>
      </c>
      <c r="Q1862" s="7" t="s">
        <v>8344</v>
      </c>
      <c r="R1862" s="7" t="s">
        <v>8345</v>
      </c>
      <c r="S1862" s="11">
        <f t="shared" si="118"/>
        <v>41676.500972222224</v>
      </c>
      <c r="T1862" s="12">
        <f t="shared" si="119"/>
        <v>41655.500972222224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-250000</v>
      </c>
      <c r="Q1863" s="7" t="s">
        <v>8352</v>
      </c>
      <c r="R1863" s="7" t="s">
        <v>8354</v>
      </c>
      <c r="S1863" s="11">
        <f t="shared" si="118"/>
        <v>42030.091909722221</v>
      </c>
      <c r="T1863" s="12">
        <f t="shared" si="119"/>
        <v>42000.091909722221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-16545</v>
      </c>
      <c r="Q1864" s="7" t="s">
        <v>8352</v>
      </c>
      <c r="R1864" s="7" t="s">
        <v>8354</v>
      </c>
      <c r="S1864" s="11">
        <f t="shared" si="118"/>
        <v>42802.104166666664</v>
      </c>
      <c r="T1864" s="12">
        <f t="shared" si="119"/>
        <v>42755.284421296295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-2490</v>
      </c>
      <c r="Q1865" s="7" t="s">
        <v>8352</v>
      </c>
      <c r="R1865" s="7" t="s">
        <v>8354</v>
      </c>
      <c r="S1865" s="11">
        <f t="shared" si="118"/>
        <v>41802.588946759257</v>
      </c>
      <c r="T1865" s="12">
        <f t="shared" si="119"/>
        <v>41772.588946759257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-3712</v>
      </c>
      <c r="Q1866" s="7" t="s">
        <v>8352</v>
      </c>
      <c r="R1866" s="7" t="s">
        <v>8354</v>
      </c>
      <c r="S1866" s="11">
        <f t="shared" si="118"/>
        <v>41763.508101851847</v>
      </c>
      <c r="T1866" s="12">
        <f t="shared" si="119"/>
        <v>41733.508101851847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-109996</v>
      </c>
      <c r="Q1867" s="7" t="s">
        <v>8352</v>
      </c>
      <c r="R1867" s="7" t="s">
        <v>8354</v>
      </c>
      <c r="S1867" s="11">
        <f t="shared" si="118"/>
        <v>42680.200775462959</v>
      </c>
      <c r="T1867" s="12">
        <f t="shared" si="119"/>
        <v>42645.159108796295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-24875</v>
      </c>
      <c r="Q1868" s="7" t="s">
        <v>8352</v>
      </c>
      <c r="R1868" s="7" t="s">
        <v>8354</v>
      </c>
      <c r="S1868" s="11">
        <f t="shared" si="118"/>
        <v>42794.958333333336</v>
      </c>
      <c r="T1868" s="12">
        <f t="shared" si="119"/>
        <v>42742.038159722222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-19990</v>
      </c>
      <c r="Q1869" s="7" t="s">
        <v>8352</v>
      </c>
      <c r="R1869" s="7" t="s">
        <v>8354</v>
      </c>
      <c r="S1869" s="11">
        <f t="shared" si="118"/>
        <v>42679.716574074067</v>
      </c>
      <c r="T1869" s="12">
        <f t="shared" si="119"/>
        <v>42649.716574074067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-23783</v>
      </c>
      <c r="Q1870" s="7" t="s">
        <v>8352</v>
      </c>
      <c r="R1870" s="7" t="s">
        <v>8354</v>
      </c>
      <c r="S1870" s="11">
        <f t="shared" si="118"/>
        <v>42353.124305555553</v>
      </c>
      <c r="T1870" s="12">
        <f t="shared" si="119"/>
        <v>42328.570891203701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-10000</v>
      </c>
      <c r="Q1871" s="7" t="s">
        <v>8352</v>
      </c>
      <c r="R1871" s="7" t="s">
        <v>8354</v>
      </c>
      <c r="S1871" s="11">
        <f t="shared" si="118"/>
        <v>42738.794548611106</v>
      </c>
      <c r="T1871" s="12">
        <f t="shared" si="119"/>
        <v>42708.794548611106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-3139</v>
      </c>
      <c r="Q1872" s="7" t="s">
        <v>8352</v>
      </c>
      <c r="R1872" s="7" t="s">
        <v>8354</v>
      </c>
      <c r="S1872" s="11">
        <f t="shared" si="118"/>
        <v>42399.970138888886</v>
      </c>
      <c r="T1872" s="12">
        <f t="shared" si="119"/>
        <v>42371.14739583333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-1834</v>
      </c>
      <c r="Q1873" s="7" t="s">
        <v>8352</v>
      </c>
      <c r="R1873" s="7" t="s">
        <v>8354</v>
      </c>
      <c r="S1873" s="11">
        <f t="shared" si="118"/>
        <v>41963.616909722223</v>
      </c>
      <c r="T1873" s="12">
        <f t="shared" si="119"/>
        <v>41923.575243055551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-19788</v>
      </c>
      <c r="Q1874" s="7" t="s">
        <v>8352</v>
      </c>
      <c r="R1874" s="7" t="s">
        <v>8354</v>
      </c>
      <c r="S1874" s="11">
        <f t="shared" si="118"/>
        <v>42184.921319444438</v>
      </c>
      <c r="T1874" s="12">
        <f t="shared" si="119"/>
        <v>42154.921319444438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-7964</v>
      </c>
      <c r="Q1875" s="7" t="s">
        <v>8352</v>
      </c>
      <c r="R1875" s="7" t="s">
        <v>8354</v>
      </c>
      <c r="S1875" s="11">
        <f t="shared" si="118"/>
        <v>42193.489583333336</v>
      </c>
      <c r="T1875" s="12">
        <f t="shared" si="119"/>
        <v>42164.407523148147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-159974</v>
      </c>
      <c r="Q1876" s="7" t="s">
        <v>8352</v>
      </c>
      <c r="R1876" s="7" t="s">
        <v>8354</v>
      </c>
      <c r="S1876" s="11">
        <f t="shared" si="118"/>
        <v>42549.760798611103</v>
      </c>
      <c r="T1876" s="12">
        <f t="shared" si="119"/>
        <v>42529.760798611103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-9949</v>
      </c>
      <c r="Q1877" s="7" t="s">
        <v>8352</v>
      </c>
      <c r="R1877" s="7" t="s">
        <v>8354</v>
      </c>
      <c r="S1877" s="11">
        <f t="shared" si="118"/>
        <v>42588.691064814811</v>
      </c>
      <c r="T1877" s="12">
        <f t="shared" si="119"/>
        <v>42528.691064814811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-280</v>
      </c>
      <c r="Q1878" s="7" t="s">
        <v>8352</v>
      </c>
      <c r="R1878" s="7" t="s">
        <v>8354</v>
      </c>
      <c r="S1878" s="11">
        <f t="shared" si="118"/>
        <v>41806.07644675926</v>
      </c>
      <c r="T1878" s="12">
        <f t="shared" si="119"/>
        <v>41776.07644675926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-60</v>
      </c>
      <c r="Q1879" s="7" t="s">
        <v>8352</v>
      </c>
      <c r="R1879" s="7" t="s">
        <v>8354</v>
      </c>
      <c r="S1879" s="11">
        <f t="shared" si="118"/>
        <v>42063.820891203701</v>
      </c>
      <c r="T1879" s="12">
        <f t="shared" si="119"/>
        <v>42034.820891203701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-8000</v>
      </c>
      <c r="Q1880" s="7" t="s">
        <v>8352</v>
      </c>
      <c r="R1880" s="7" t="s">
        <v>8354</v>
      </c>
      <c r="S1880" s="11">
        <f t="shared" si="118"/>
        <v>41802.800405092588</v>
      </c>
      <c r="T1880" s="12">
        <f t="shared" si="119"/>
        <v>41772.800405092588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-4994</v>
      </c>
      <c r="Q1881" s="7" t="s">
        <v>8352</v>
      </c>
      <c r="R1881" s="7" t="s">
        <v>8354</v>
      </c>
      <c r="S1881" s="11">
        <f t="shared" si="118"/>
        <v>42443.399641203701</v>
      </c>
      <c r="T1881" s="12">
        <f t="shared" si="119"/>
        <v>42413.441307870373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-3996</v>
      </c>
      <c r="Q1882" s="7" t="s">
        <v>8352</v>
      </c>
      <c r="R1882" s="7" t="s">
        <v>8354</v>
      </c>
      <c r="S1882" s="11">
        <f t="shared" si="118"/>
        <v>42459.31689814815</v>
      </c>
      <c r="T1882" s="12">
        <f t="shared" si="119"/>
        <v>42430.358564814807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0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1453.69</v>
      </c>
      <c r="Q1883" s="7" t="s">
        <v>8344</v>
      </c>
      <c r="R1883" s="7" t="s">
        <v>8348</v>
      </c>
      <c r="S1883" s="11">
        <f t="shared" si="118"/>
        <v>42072.902650462966</v>
      </c>
      <c r="T1883" s="12">
        <f t="shared" si="119"/>
        <v>42042.944317129623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0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30</v>
      </c>
      <c r="Q1884" s="7" t="s">
        <v>8344</v>
      </c>
      <c r="R1884" s="7" t="s">
        <v>8348</v>
      </c>
      <c r="S1884" s="11">
        <f t="shared" si="118"/>
        <v>41100.783333333333</v>
      </c>
      <c r="T1884" s="12">
        <f t="shared" si="119"/>
        <v>41067.740879629629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0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48</v>
      </c>
      <c r="Q1885" s="7" t="s">
        <v>8344</v>
      </c>
      <c r="R1885" s="7" t="s">
        <v>8348</v>
      </c>
      <c r="S1885" s="11">
        <f t="shared" si="118"/>
        <v>41007.698009259257</v>
      </c>
      <c r="T1885" s="12">
        <f t="shared" si="119"/>
        <v>40977.739675925921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0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351</v>
      </c>
      <c r="Q1886" s="7" t="s">
        <v>8344</v>
      </c>
      <c r="R1886" s="7" t="s">
        <v>8348</v>
      </c>
      <c r="S1886" s="11">
        <f t="shared" si="118"/>
        <v>41240.291666666664</v>
      </c>
      <c r="T1886" s="12">
        <f t="shared" si="119"/>
        <v>41204.989988425921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0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747</v>
      </c>
      <c r="Q1887" s="7" t="s">
        <v>8344</v>
      </c>
      <c r="R1887" s="7" t="s">
        <v>8348</v>
      </c>
      <c r="S1887" s="11">
        <f t="shared" si="118"/>
        <v>41131.708333333328</v>
      </c>
      <c r="T1887" s="12">
        <f t="shared" si="119"/>
        <v>41098.885532407403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0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25</v>
      </c>
      <c r="Q1888" s="7" t="s">
        <v>8344</v>
      </c>
      <c r="R1888" s="7" t="s">
        <v>8348</v>
      </c>
      <c r="S1888" s="11">
        <f t="shared" si="118"/>
        <v>41955.740023148144</v>
      </c>
      <c r="T1888" s="12">
        <f t="shared" si="119"/>
        <v>41925.69835648148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0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335</v>
      </c>
      <c r="Q1889" s="7" t="s">
        <v>8344</v>
      </c>
      <c r="R1889" s="7" t="s">
        <v>8348</v>
      </c>
      <c r="S1889" s="11">
        <f t="shared" si="118"/>
        <v>42341.687499999993</v>
      </c>
      <c r="T1889" s="12">
        <f t="shared" si="119"/>
        <v>42323.591805555552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1652</v>
      </c>
      <c r="Q1890" s="7" t="s">
        <v>8344</v>
      </c>
      <c r="R1890" s="7" t="s">
        <v>8348</v>
      </c>
      <c r="S1890" s="11">
        <f t="shared" si="118"/>
        <v>40329.999305555553</v>
      </c>
      <c r="T1890" s="12">
        <f t="shared" si="119"/>
        <v>40299.03162037037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0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132</v>
      </c>
      <c r="Q1891" s="7" t="s">
        <v>8344</v>
      </c>
      <c r="R1891" s="7" t="s">
        <v>8348</v>
      </c>
      <c r="S1891" s="11">
        <f t="shared" si="118"/>
        <v>41344.543356481481</v>
      </c>
      <c r="T1891" s="12">
        <f t="shared" si="119"/>
        <v>41299.585023148145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0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5350.130000000001</v>
      </c>
      <c r="Q1892" s="7" t="s">
        <v>8344</v>
      </c>
      <c r="R1892" s="7" t="s">
        <v>8348</v>
      </c>
      <c r="S1892" s="11">
        <f t="shared" si="118"/>
        <v>41258.577870370369</v>
      </c>
      <c r="T1892" s="12">
        <f t="shared" si="119"/>
        <v>41228.577870370369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0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555</v>
      </c>
      <c r="Q1893" s="7" t="s">
        <v>8344</v>
      </c>
      <c r="R1893" s="7" t="s">
        <v>8348</v>
      </c>
      <c r="S1893" s="11">
        <f t="shared" si="118"/>
        <v>40381.041666666664</v>
      </c>
      <c r="T1893" s="12">
        <f t="shared" si="119"/>
        <v>40335.589745370366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0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183</v>
      </c>
      <c r="Q1894" s="7" t="s">
        <v>8344</v>
      </c>
      <c r="R1894" s="7" t="s">
        <v>8348</v>
      </c>
      <c r="S1894" s="11">
        <f t="shared" si="118"/>
        <v>40701.429178240738</v>
      </c>
      <c r="T1894" s="12">
        <f t="shared" si="119"/>
        <v>40671.429178240738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0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100</v>
      </c>
      <c r="Q1895" s="7" t="s">
        <v>8344</v>
      </c>
      <c r="R1895" s="7" t="s">
        <v>8348</v>
      </c>
      <c r="S1895" s="11">
        <f t="shared" si="118"/>
        <v>40648.957638888889</v>
      </c>
      <c r="T1895" s="12">
        <f t="shared" si="119"/>
        <v>40632.733622685184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0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145</v>
      </c>
      <c r="Q1896" s="7" t="s">
        <v>8344</v>
      </c>
      <c r="R1896" s="7" t="s">
        <v>8348</v>
      </c>
      <c r="S1896" s="11">
        <f t="shared" si="118"/>
        <v>40951.696562499994</v>
      </c>
      <c r="T1896" s="12">
        <f t="shared" si="119"/>
        <v>40920.696562499994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0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156</v>
      </c>
      <c r="Q1897" s="7" t="s">
        <v>8344</v>
      </c>
      <c r="R1897" s="7" t="s">
        <v>8348</v>
      </c>
      <c r="S1897" s="11">
        <f t="shared" si="118"/>
        <v>42297.538449074076</v>
      </c>
      <c r="T1897" s="12">
        <f t="shared" si="119"/>
        <v>42267.538449074076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0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108</v>
      </c>
      <c r="Q1898" s="7" t="s">
        <v>8344</v>
      </c>
      <c r="R1898" s="7" t="s">
        <v>8348</v>
      </c>
      <c r="S1898" s="11">
        <f t="shared" si="118"/>
        <v>41011.501909722218</v>
      </c>
      <c r="T1898" s="12">
        <f t="shared" si="119"/>
        <v>40981.501909722218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0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156</v>
      </c>
      <c r="Q1899" s="7" t="s">
        <v>8344</v>
      </c>
      <c r="R1899" s="7" t="s">
        <v>8348</v>
      </c>
      <c r="S1899" s="11">
        <f t="shared" si="118"/>
        <v>41702.666666666664</v>
      </c>
      <c r="T1899" s="12">
        <f t="shared" si="119"/>
        <v>41680.375069444439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445</v>
      </c>
      <c r="Q1900" s="7" t="s">
        <v>8344</v>
      </c>
      <c r="R1900" s="7" t="s">
        <v>8348</v>
      </c>
      <c r="S1900" s="11">
        <f t="shared" si="118"/>
        <v>42401.541666666664</v>
      </c>
      <c r="T1900" s="12">
        <f t="shared" si="119"/>
        <v>42365.9846412037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0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300</v>
      </c>
      <c r="Q1901" s="7" t="s">
        <v>8344</v>
      </c>
      <c r="R1901" s="7" t="s">
        <v>8348</v>
      </c>
      <c r="S1901" s="11">
        <f t="shared" si="118"/>
        <v>42088.691736111105</v>
      </c>
      <c r="T1901" s="12">
        <f t="shared" si="119"/>
        <v>42058.733402777776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0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234.11000000000013</v>
      </c>
      <c r="Q1902" s="7" t="s">
        <v>8344</v>
      </c>
      <c r="R1902" s="7" t="s">
        <v>8348</v>
      </c>
      <c r="S1902" s="11">
        <f t="shared" si="118"/>
        <v>41188.207638888889</v>
      </c>
      <c r="T1902" s="12">
        <f t="shared" si="119"/>
        <v>41160.663553240738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-96330</v>
      </c>
      <c r="Q1903" s="7" t="s">
        <v>8338</v>
      </c>
      <c r="R1903" s="7" t="s">
        <v>8367</v>
      </c>
      <c r="S1903" s="11">
        <f t="shared" si="118"/>
        <v>42146.333333333336</v>
      </c>
      <c r="T1903" s="12">
        <f t="shared" si="119"/>
        <v>42116.334826388884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-988</v>
      </c>
      <c r="Q1904" s="7" t="s">
        <v>8338</v>
      </c>
      <c r="R1904" s="7" t="s">
        <v>8367</v>
      </c>
      <c r="S1904" s="11">
        <f t="shared" si="118"/>
        <v>42067.581562499996</v>
      </c>
      <c r="T1904" s="12">
        <f t="shared" si="119"/>
        <v>42037.581562499996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-1602</v>
      </c>
      <c r="Q1905" s="7" t="s">
        <v>8338</v>
      </c>
      <c r="R1905" s="7" t="s">
        <v>8367</v>
      </c>
      <c r="S1905" s="11">
        <f t="shared" si="118"/>
        <v>42762.562395833331</v>
      </c>
      <c r="T1905" s="12">
        <f t="shared" si="119"/>
        <v>42702.562395833331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-49950</v>
      </c>
      <c r="Q1906" s="7" t="s">
        <v>8338</v>
      </c>
      <c r="R1906" s="7" t="s">
        <v>8367</v>
      </c>
      <c r="S1906" s="11">
        <f t="shared" si="118"/>
        <v>42371.477094907408</v>
      </c>
      <c r="T1906" s="12">
        <f t="shared" si="119"/>
        <v>42326.477094907408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-24958</v>
      </c>
      <c r="Q1907" s="7" t="s">
        <v>8338</v>
      </c>
      <c r="R1907" s="7" t="s">
        <v>8367</v>
      </c>
      <c r="S1907" s="11">
        <f t="shared" si="118"/>
        <v>41889.717523148145</v>
      </c>
      <c r="T1907" s="12">
        <f t="shared" si="119"/>
        <v>41859.717523148145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-28620</v>
      </c>
      <c r="Q1908" s="7" t="s">
        <v>8338</v>
      </c>
      <c r="R1908" s="7" t="s">
        <v>8367</v>
      </c>
      <c r="S1908" s="11">
        <f t="shared" si="118"/>
        <v>42544.462766203702</v>
      </c>
      <c r="T1908" s="12">
        <f t="shared" si="119"/>
        <v>42514.462766203702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-29915</v>
      </c>
      <c r="Q1909" s="7" t="s">
        <v>8338</v>
      </c>
      <c r="R1909" s="7" t="s">
        <v>8367</v>
      </c>
      <c r="S1909" s="11">
        <f t="shared" si="118"/>
        <v>41782.378761574073</v>
      </c>
      <c r="T1909" s="12">
        <f t="shared" si="119"/>
        <v>41767.378761574073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-24567</v>
      </c>
      <c r="Q1910" s="7" t="s">
        <v>8338</v>
      </c>
      <c r="R1910" s="7" t="s">
        <v>8367</v>
      </c>
      <c r="S1910" s="11">
        <f t="shared" si="118"/>
        <v>42733.709490740737</v>
      </c>
      <c r="T1910" s="12">
        <f t="shared" si="119"/>
        <v>42703.709490740737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-30061</v>
      </c>
      <c r="Q1911" s="7" t="s">
        <v>8338</v>
      </c>
      <c r="R1911" s="7" t="s">
        <v>8367</v>
      </c>
      <c r="S1911" s="11">
        <f t="shared" si="118"/>
        <v>41935.220821759256</v>
      </c>
      <c r="T1911" s="12">
        <f t="shared" si="119"/>
        <v>41905.220821759256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-51514</v>
      </c>
      <c r="Q1912" s="7" t="s">
        <v>8338</v>
      </c>
      <c r="R1912" s="7" t="s">
        <v>8367</v>
      </c>
      <c r="S1912" s="11">
        <f t="shared" si="118"/>
        <v>42308.739583333336</v>
      </c>
      <c r="T1912" s="12">
        <f t="shared" si="119"/>
        <v>42264.754826388882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-42490</v>
      </c>
      <c r="Q1913" s="7" t="s">
        <v>8338</v>
      </c>
      <c r="R1913" s="7" t="s">
        <v>8367</v>
      </c>
      <c r="S1913" s="11">
        <f t="shared" si="118"/>
        <v>41859.825624999998</v>
      </c>
      <c r="T1913" s="12">
        <f t="shared" si="119"/>
        <v>41829.825624999998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-2035</v>
      </c>
      <c r="Q1914" s="7" t="s">
        <v>8338</v>
      </c>
      <c r="R1914" s="7" t="s">
        <v>8367</v>
      </c>
      <c r="S1914" s="11">
        <f t="shared" si="118"/>
        <v>42159.018055555549</v>
      </c>
      <c r="T1914" s="12">
        <f t="shared" si="119"/>
        <v>42129.018055555549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-47363</v>
      </c>
      <c r="Q1915" s="7" t="s">
        <v>8338</v>
      </c>
      <c r="R1915" s="7" t="s">
        <v>8367</v>
      </c>
      <c r="S1915" s="11">
        <f t="shared" si="118"/>
        <v>41920.302986111106</v>
      </c>
      <c r="T1915" s="12">
        <f t="shared" si="119"/>
        <v>41890.302986111106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-606</v>
      </c>
      <c r="Q1916" s="7" t="s">
        <v>8338</v>
      </c>
      <c r="R1916" s="7" t="s">
        <v>8367</v>
      </c>
      <c r="S1916" s="11">
        <f t="shared" si="118"/>
        <v>41943.957638888889</v>
      </c>
      <c r="T1916" s="12">
        <f t="shared" si="119"/>
        <v>41928.966122685182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-492</v>
      </c>
      <c r="Q1917" s="7" t="s">
        <v>8338</v>
      </c>
      <c r="R1917" s="7" t="s">
        <v>8367</v>
      </c>
      <c r="S1917" s="11">
        <f t="shared" si="118"/>
        <v>41883.840532407405</v>
      </c>
      <c r="T1917" s="12">
        <f t="shared" si="119"/>
        <v>41863.840532407405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-19898</v>
      </c>
      <c r="Q1918" s="7" t="s">
        <v>8338</v>
      </c>
      <c r="R1918" s="7" t="s">
        <v>8367</v>
      </c>
      <c r="S1918" s="11">
        <f t="shared" si="118"/>
        <v>42681.550636574073</v>
      </c>
      <c r="T1918" s="12">
        <f t="shared" si="119"/>
        <v>42656.508969907409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-184975</v>
      </c>
      <c r="Q1919" s="7" t="s">
        <v>8338</v>
      </c>
      <c r="R1919" s="7" t="s">
        <v>8367</v>
      </c>
      <c r="S1919" s="11">
        <f t="shared" si="118"/>
        <v>42776.06172453703</v>
      </c>
      <c r="T1919" s="12">
        <f t="shared" si="119"/>
        <v>42746.06172453703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-24740</v>
      </c>
      <c r="Q1920" s="7" t="s">
        <v>8338</v>
      </c>
      <c r="R1920" s="7" t="s">
        <v>8367</v>
      </c>
      <c r="S1920" s="11">
        <f t="shared" si="118"/>
        <v>41863.581608796296</v>
      </c>
      <c r="T1920" s="12">
        <f t="shared" si="119"/>
        <v>41828.581608796296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-263</v>
      </c>
      <c r="Q1921" s="7" t="s">
        <v>8338</v>
      </c>
      <c r="R1921" s="7" t="s">
        <v>8367</v>
      </c>
      <c r="S1921" s="11">
        <f t="shared" si="118"/>
        <v>42143.667233796295</v>
      </c>
      <c r="T1921" s="12">
        <f t="shared" si="119"/>
        <v>42113.667233796295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-5697</v>
      </c>
      <c r="Q1922" s="7" t="s">
        <v>8338</v>
      </c>
      <c r="R1922" s="7" t="s">
        <v>8367</v>
      </c>
      <c r="S1922" s="11">
        <f t="shared" si="118"/>
        <v>42298.749999999993</v>
      </c>
      <c r="T1922" s="12">
        <f t="shared" si="119"/>
        <v>42270.66737268518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0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(E1923/D1923*100)</f>
        <v>136.80000000000001</v>
      </c>
      <c r="P1923">
        <f t="shared" ref="P1923:P1986" si="121">AVERAGE(E1923-D1923)</f>
        <v>552</v>
      </c>
      <c r="Q1923" s="7" t="s">
        <v>8344</v>
      </c>
      <c r="R1923" s="7" t="s">
        <v>8348</v>
      </c>
      <c r="S1923" s="11">
        <f t="shared" ref="S1923:S1986" si="122">(I1923/86400)+25569+(-5/24)</f>
        <v>41104.013229166667</v>
      </c>
      <c r="T1923" s="12">
        <f t="shared" ref="T1923:T1986" si="123">(J1923/86400)+25569+(-5/24)</f>
        <v>41074.013229166667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0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311</v>
      </c>
      <c r="Q1924" s="7" t="s">
        <v>8344</v>
      </c>
      <c r="R1924" s="7" t="s">
        <v>8348</v>
      </c>
      <c r="S1924" s="11">
        <f t="shared" si="122"/>
        <v>41620.047534722216</v>
      </c>
      <c r="T1924" s="12">
        <f t="shared" si="123"/>
        <v>41590.047534722216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0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176</v>
      </c>
      <c r="Q1925" s="7" t="s">
        <v>8344</v>
      </c>
      <c r="R1925" s="7" t="s">
        <v>8348</v>
      </c>
      <c r="S1925" s="11">
        <f t="shared" si="122"/>
        <v>40812.999305555553</v>
      </c>
      <c r="T1925" s="12">
        <f t="shared" si="123"/>
        <v>40772.640416666662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0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432</v>
      </c>
      <c r="Q1926" s="7" t="s">
        <v>8344</v>
      </c>
      <c r="R1926" s="7" t="s">
        <v>8348</v>
      </c>
      <c r="S1926" s="11">
        <f t="shared" si="122"/>
        <v>41654.606249999997</v>
      </c>
      <c r="T1926" s="12">
        <f t="shared" si="123"/>
        <v>41626.552719907406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0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155</v>
      </c>
      <c r="Q1927" s="7" t="s">
        <v>8344</v>
      </c>
      <c r="R1927" s="7" t="s">
        <v>8348</v>
      </c>
      <c r="S1927" s="11">
        <f t="shared" si="122"/>
        <v>41557.791666666664</v>
      </c>
      <c r="T1927" s="12">
        <f t="shared" si="123"/>
        <v>41535.693148148144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0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1430.69</v>
      </c>
      <c r="Q1928" s="7" t="s">
        <v>8344</v>
      </c>
      <c r="R1928" s="7" t="s">
        <v>8348</v>
      </c>
      <c r="S1928" s="11">
        <f t="shared" si="122"/>
        <v>40483.80972222222</v>
      </c>
      <c r="T1928" s="12">
        <f t="shared" si="123"/>
        <v>40456.746018518512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0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20</v>
      </c>
      <c r="Q1929" s="7" t="s">
        <v>8344</v>
      </c>
      <c r="R1929" s="7" t="s">
        <v>8348</v>
      </c>
      <c r="S1929" s="11">
        <f t="shared" si="122"/>
        <v>40975.999305555553</v>
      </c>
      <c r="T1929" s="12">
        <f t="shared" si="123"/>
        <v>40960.653229166666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80</v>
      </c>
      <c r="Q1930" s="7" t="s">
        <v>8344</v>
      </c>
      <c r="R1930" s="7" t="s">
        <v>8348</v>
      </c>
      <c r="S1930" s="11">
        <f t="shared" si="122"/>
        <v>41401.439745370364</v>
      </c>
      <c r="T1930" s="12">
        <f t="shared" si="123"/>
        <v>41371.439745370364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0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10</v>
      </c>
      <c r="Q1931" s="7" t="s">
        <v>8344</v>
      </c>
      <c r="R1931" s="7" t="s">
        <v>8348</v>
      </c>
      <c r="S1931" s="11">
        <f t="shared" si="122"/>
        <v>40728.813263888886</v>
      </c>
      <c r="T1931" s="12">
        <f t="shared" si="123"/>
        <v>40686.813263888886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0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270</v>
      </c>
      <c r="Q1932" s="7" t="s">
        <v>8344</v>
      </c>
      <c r="R1932" s="7" t="s">
        <v>8348</v>
      </c>
      <c r="S1932" s="11">
        <f t="shared" si="122"/>
        <v>41462.350486111107</v>
      </c>
      <c r="T1932" s="12">
        <f t="shared" si="123"/>
        <v>41402.350486111107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0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412.02</v>
      </c>
      <c r="Q1933" s="7" t="s">
        <v>8344</v>
      </c>
      <c r="R1933" s="7" t="s">
        <v>8348</v>
      </c>
      <c r="S1933" s="11">
        <f t="shared" si="122"/>
        <v>41050.9375</v>
      </c>
      <c r="T1933" s="12">
        <f t="shared" si="123"/>
        <v>41037.684131944443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0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367</v>
      </c>
      <c r="Q1934" s="7" t="s">
        <v>8344</v>
      </c>
      <c r="R1934" s="7" t="s">
        <v>8348</v>
      </c>
      <c r="S1934" s="11">
        <f t="shared" si="122"/>
        <v>40932.601539351854</v>
      </c>
      <c r="T1934" s="12">
        <f t="shared" si="123"/>
        <v>40911.601539351854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0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4346</v>
      </c>
      <c r="Q1935" s="7" t="s">
        <v>8344</v>
      </c>
      <c r="R1935" s="7" t="s">
        <v>8348</v>
      </c>
      <c r="S1935" s="11">
        <f t="shared" si="122"/>
        <v>41908.922534722216</v>
      </c>
      <c r="T1935" s="12">
        <f t="shared" si="123"/>
        <v>41878.922534722216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0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1181</v>
      </c>
      <c r="Q1936" s="7" t="s">
        <v>8344</v>
      </c>
      <c r="R1936" s="7" t="s">
        <v>8348</v>
      </c>
      <c r="S1936" s="11">
        <f t="shared" si="122"/>
        <v>40902</v>
      </c>
      <c r="T1936" s="12">
        <f t="shared" si="123"/>
        <v>40865.658807870372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0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210</v>
      </c>
      <c r="Q1937" s="7" t="s">
        <v>8344</v>
      </c>
      <c r="R1937" s="7" t="s">
        <v>8348</v>
      </c>
      <c r="S1937" s="11">
        <f t="shared" si="122"/>
        <v>41810.999305555553</v>
      </c>
      <c r="T1937" s="12">
        <f t="shared" si="123"/>
        <v>41773.724201388883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0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1239.0100000000002</v>
      </c>
      <c r="Q1938" s="7" t="s">
        <v>8344</v>
      </c>
      <c r="R1938" s="7" t="s">
        <v>8348</v>
      </c>
      <c r="S1938" s="11">
        <f t="shared" si="122"/>
        <v>40883.040972222218</v>
      </c>
      <c r="T1938" s="12">
        <f t="shared" si="123"/>
        <v>40852.68136574074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0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523.47</v>
      </c>
      <c r="Q1939" s="7" t="s">
        <v>8344</v>
      </c>
      <c r="R1939" s="7" t="s">
        <v>8348</v>
      </c>
      <c r="S1939" s="11">
        <f t="shared" si="122"/>
        <v>41074.957638888889</v>
      </c>
      <c r="T1939" s="12">
        <f t="shared" si="123"/>
        <v>41058.91065972222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2390</v>
      </c>
      <c r="Q1940" s="7" t="s">
        <v>8344</v>
      </c>
      <c r="R1940" s="7" t="s">
        <v>8348</v>
      </c>
      <c r="S1940" s="11">
        <f t="shared" si="122"/>
        <v>41457</v>
      </c>
      <c r="T1940" s="12">
        <f t="shared" si="123"/>
        <v>41426.05128472222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0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1070</v>
      </c>
      <c r="Q1941" s="7" t="s">
        <v>8344</v>
      </c>
      <c r="R1941" s="7" t="s">
        <v>8348</v>
      </c>
      <c r="S1941" s="11">
        <f t="shared" si="122"/>
        <v>41343.735046296293</v>
      </c>
      <c r="T1941" s="12">
        <f t="shared" si="123"/>
        <v>41313.776712962957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0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461</v>
      </c>
      <c r="Q1942" s="7" t="s">
        <v>8344</v>
      </c>
      <c r="R1942" s="7" t="s">
        <v>8348</v>
      </c>
      <c r="S1942" s="11">
        <f t="shared" si="122"/>
        <v>40708.957638888889</v>
      </c>
      <c r="T1942" s="12">
        <f t="shared" si="123"/>
        <v>40670.298993055556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0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65295.890000000014</v>
      </c>
      <c r="Q1943" s="7" t="s">
        <v>8338</v>
      </c>
      <c r="R1943" s="7" t="s">
        <v>8368</v>
      </c>
      <c r="S1943" s="11">
        <f t="shared" si="122"/>
        <v>41774.08253472222</v>
      </c>
      <c r="T1943" s="12">
        <f t="shared" si="123"/>
        <v>41744.08253472222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0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2306.42</v>
      </c>
      <c r="Q1944" s="7" t="s">
        <v>8338</v>
      </c>
      <c r="R1944" s="7" t="s">
        <v>8368</v>
      </c>
      <c r="S1944" s="11">
        <f t="shared" si="122"/>
        <v>40728.619675925926</v>
      </c>
      <c r="T1944" s="12">
        <f t="shared" si="123"/>
        <v>40638.619675925926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0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160525</v>
      </c>
      <c r="Q1945" s="7" t="s">
        <v>8338</v>
      </c>
      <c r="R1945" s="7" t="s">
        <v>8368</v>
      </c>
      <c r="S1945" s="11">
        <f t="shared" si="122"/>
        <v>42593.061527777776</v>
      </c>
      <c r="T1945" s="12">
        <f t="shared" si="123"/>
        <v>42548.061527777776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0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275222.2</v>
      </c>
      <c r="Q1946" s="7" t="s">
        <v>8338</v>
      </c>
      <c r="R1946" s="7" t="s">
        <v>8368</v>
      </c>
      <c r="S1946" s="11">
        <f t="shared" si="122"/>
        <v>41760.376041666663</v>
      </c>
      <c r="T1946" s="12">
        <f t="shared" si="123"/>
        <v>41730.376041666663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0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248018</v>
      </c>
      <c r="Q1947" s="7" t="s">
        <v>8338</v>
      </c>
      <c r="R1947" s="7" t="s">
        <v>8368</v>
      </c>
      <c r="S1947" s="11">
        <f t="shared" si="122"/>
        <v>42197.043495370366</v>
      </c>
      <c r="T1947" s="12">
        <f t="shared" si="123"/>
        <v>42157.043495370366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0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3731</v>
      </c>
      <c r="Q1948" s="7" t="s">
        <v>8338</v>
      </c>
      <c r="R1948" s="7" t="s">
        <v>8368</v>
      </c>
      <c r="S1948" s="11">
        <f t="shared" si="122"/>
        <v>41748.900011574071</v>
      </c>
      <c r="T1948" s="12">
        <f t="shared" si="123"/>
        <v>41688.941678240742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0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5.07000000000005</v>
      </c>
      <c r="Q1949" s="7" t="s">
        <v>8338</v>
      </c>
      <c r="R1949" s="7" t="s">
        <v>8368</v>
      </c>
      <c r="S1949" s="11">
        <f t="shared" si="122"/>
        <v>40140.040972222218</v>
      </c>
      <c r="T1949" s="12">
        <f t="shared" si="123"/>
        <v>40102.709722222222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700211</v>
      </c>
      <c r="Q1950" s="7" t="s">
        <v>8338</v>
      </c>
      <c r="R1950" s="7" t="s">
        <v>8368</v>
      </c>
      <c r="S1950" s="11">
        <f t="shared" si="122"/>
        <v>42527.501388888886</v>
      </c>
      <c r="T1950" s="12">
        <f t="shared" si="123"/>
        <v>42473.395937499998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0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3001.3000000000029</v>
      </c>
      <c r="Q1951" s="7" t="s">
        <v>8338</v>
      </c>
      <c r="R1951" s="7" t="s">
        <v>8368</v>
      </c>
      <c r="S1951" s="11">
        <f t="shared" si="122"/>
        <v>41830.21471064815</v>
      </c>
      <c r="T1951" s="12">
        <f t="shared" si="123"/>
        <v>41800.21471064815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0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48248.960000000006</v>
      </c>
      <c r="Q1952" s="7" t="s">
        <v>8338</v>
      </c>
      <c r="R1952" s="7" t="s">
        <v>8368</v>
      </c>
      <c r="S1952" s="11">
        <f t="shared" si="122"/>
        <v>40654.973067129627</v>
      </c>
      <c r="T1952" s="12">
        <f t="shared" si="123"/>
        <v>40623.973067129627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0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56222</v>
      </c>
      <c r="Q1953" s="7" t="s">
        <v>8338</v>
      </c>
      <c r="R1953" s="7" t="s">
        <v>8368</v>
      </c>
      <c r="S1953" s="11">
        <f t="shared" si="122"/>
        <v>42681.253900462958</v>
      </c>
      <c r="T1953" s="12">
        <f t="shared" si="123"/>
        <v>42651.212233796294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0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34465.33</v>
      </c>
      <c r="Q1954" s="7" t="s">
        <v>8338</v>
      </c>
      <c r="R1954" s="7" t="s">
        <v>8368</v>
      </c>
      <c r="S1954" s="11">
        <f t="shared" si="122"/>
        <v>41563.398321759254</v>
      </c>
      <c r="T1954" s="12">
        <f t="shared" si="123"/>
        <v>41526.398321759254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0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18892</v>
      </c>
      <c r="Q1955" s="7" t="s">
        <v>8338</v>
      </c>
      <c r="R1955" s="7" t="s">
        <v>8368</v>
      </c>
      <c r="S1955" s="11">
        <f t="shared" si="122"/>
        <v>40969.916666666664</v>
      </c>
      <c r="T1955" s="12">
        <f t="shared" si="123"/>
        <v>40940.991493055553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0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299474</v>
      </c>
      <c r="Q1956" s="7" t="s">
        <v>8338</v>
      </c>
      <c r="R1956" s="7" t="s">
        <v>8368</v>
      </c>
      <c r="S1956" s="11">
        <f t="shared" si="122"/>
        <v>42440.999999999993</v>
      </c>
      <c r="T1956" s="12">
        <f t="shared" si="123"/>
        <v>42394.372407407405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0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125410.01999999999</v>
      </c>
      <c r="Q1957" s="7" t="s">
        <v>8338</v>
      </c>
      <c r="R1957" s="7" t="s">
        <v>8368</v>
      </c>
      <c r="S1957" s="11">
        <f t="shared" si="122"/>
        <v>41052.583333333328</v>
      </c>
      <c r="T1957" s="12">
        <f t="shared" si="123"/>
        <v>41020.063437500001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0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116420</v>
      </c>
      <c r="Q1958" s="7" t="s">
        <v>8338</v>
      </c>
      <c r="R1958" s="7" t="s">
        <v>8368</v>
      </c>
      <c r="S1958" s="11">
        <f t="shared" si="122"/>
        <v>42112.673668981479</v>
      </c>
      <c r="T1958" s="12">
        <f t="shared" si="123"/>
        <v>42067.71533564815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0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20251.410000000003</v>
      </c>
      <c r="Q1959" s="7" t="s">
        <v>8338</v>
      </c>
      <c r="R1959" s="7" t="s">
        <v>8368</v>
      </c>
      <c r="S1959" s="11">
        <f t="shared" si="122"/>
        <v>41208.890196759261</v>
      </c>
      <c r="T1959" s="12">
        <f t="shared" si="123"/>
        <v>41178.890196759261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93490.02</v>
      </c>
      <c r="Q1960" s="7" t="s">
        <v>8338</v>
      </c>
      <c r="R1960" s="7" t="s">
        <v>8368</v>
      </c>
      <c r="S1960" s="11">
        <f t="shared" si="122"/>
        <v>41356.737974537034</v>
      </c>
      <c r="T1960" s="12">
        <f t="shared" si="123"/>
        <v>41326.779641203699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0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5673.4400000000005</v>
      </c>
      <c r="Q1961" s="7" t="s">
        <v>8338</v>
      </c>
      <c r="R1961" s="7" t="s">
        <v>8368</v>
      </c>
      <c r="S1961" s="11">
        <f t="shared" si="122"/>
        <v>41912.791666666664</v>
      </c>
      <c r="T1961" s="12">
        <f t="shared" si="123"/>
        <v>41871.637268518512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0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12532</v>
      </c>
      <c r="Q1962" s="7" t="s">
        <v>8338</v>
      </c>
      <c r="R1962" s="7" t="s">
        <v>8368</v>
      </c>
      <c r="S1962" s="11">
        <f t="shared" si="122"/>
        <v>41994.154409722221</v>
      </c>
      <c r="T1962" s="12">
        <f t="shared" si="123"/>
        <v>41964.154409722221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0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100538.12</v>
      </c>
      <c r="Q1963" s="7" t="s">
        <v>8338</v>
      </c>
      <c r="R1963" s="7" t="s">
        <v>8368</v>
      </c>
      <c r="S1963" s="11">
        <f t="shared" si="122"/>
        <v>41187.957638888889</v>
      </c>
      <c r="T1963" s="12">
        <f t="shared" si="123"/>
        <v>41147.986307870371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0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9292.5</v>
      </c>
      <c r="Q1964" s="7" t="s">
        <v>8338</v>
      </c>
      <c r="R1964" s="7" t="s">
        <v>8368</v>
      </c>
      <c r="S1964" s="11">
        <f t="shared" si="122"/>
        <v>41772.572175925925</v>
      </c>
      <c r="T1964" s="12">
        <f t="shared" si="123"/>
        <v>41742.572175925925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0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5108</v>
      </c>
      <c r="Q1965" s="7" t="s">
        <v>8338</v>
      </c>
      <c r="R1965" s="7" t="s">
        <v>8368</v>
      </c>
      <c r="S1965" s="11">
        <f t="shared" si="122"/>
        <v>41898.221458333333</v>
      </c>
      <c r="T1965" s="12">
        <f t="shared" si="123"/>
        <v>41863.221458333333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0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142343.12</v>
      </c>
      <c r="Q1966" s="7" t="s">
        <v>8338</v>
      </c>
      <c r="R1966" s="7" t="s">
        <v>8368</v>
      </c>
      <c r="S1966" s="11">
        <f t="shared" si="122"/>
        <v>42482.064490740733</v>
      </c>
      <c r="T1966" s="12">
        <f t="shared" si="123"/>
        <v>42452.064490740733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0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8114</v>
      </c>
      <c r="Q1967" s="7" t="s">
        <v>8338</v>
      </c>
      <c r="R1967" s="7" t="s">
        <v>8368</v>
      </c>
      <c r="S1967" s="11">
        <f t="shared" si="122"/>
        <v>40919.833333333328</v>
      </c>
      <c r="T1967" s="12">
        <f t="shared" si="123"/>
        <v>40897.880902777775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0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106743.09</v>
      </c>
      <c r="Q1968" s="7" t="s">
        <v>8338</v>
      </c>
      <c r="R1968" s="7" t="s">
        <v>8368</v>
      </c>
      <c r="S1968" s="11">
        <f t="shared" si="122"/>
        <v>41865.332152777773</v>
      </c>
      <c r="T1968" s="12">
        <f t="shared" si="123"/>
        <v>41835.332152777773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0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54026</v>
      </c>
      <c r="Q1969" s="7" t="s">
        <v>8338</v>
      </c>
      <c r="R1969" s="7" t="s">
        <v>8368</v>
      </c>
      <c r="S1969" s="11">
        <f t="shared" si="122"/>
        <v>41760.455196759256</v>
      </c>
      <c r="T1969" s="12">
        <f t="shared" si="123"/>
        <v>41730.455196759256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92483</v>
      </c>
      <c r="Q1970" s="7" t="s">
        <v>8338</v>
      </c>
      <c r="R1970" s="7" t="s">
        <v>8368</v>
      </c>
      <c r="S1970" s="11">
        <f t="shared" si="122"/>
        <v>42707.420312499999</v>
      </c>
      <c r="T1970" s="12">
        <f t="shared" si="123"/>
        <v>42676.378645833327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0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95816</v>
      </c>
      <c r="Q1971" s="7" t="s">
        <v>8338</v>
      </c>
      <c r="R1971" s="7" t="s">
        <v>8368</v>
      </c>
      <c r="S1971" s="11">
        <f t="shared" si="122"/>
        <v>42587.584120370368</v>
      </c>
      <c r="T1971" s="12">
        <f t="shared" si="123"/>
        <v>42557.584120370368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0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51590</v>
      </c>
      <c r="Q1972" s="7" t="s">
        <v>8338</v>
      </c>
      <c r="R1972" s="7" t="s">
        <v>8368</v>
      </c>
      <c r="S1972" s="11">
        <f t="shared" si="122"/>
        <v>41383.943298611106</v>
      </c>
      <c r="T1972" s="12">
        <f t="shared" si="123"/>
        <v>41323.984965277778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0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652110.87000000011</v>
      </c>
      <c r="Q1973" s="7" t="s">
        <v>8338</v>
      </c>
      <c r="R1973" s="7" t="s">
        <v>8368</v>
      </c>
      <c r="S1973" s="11">
        <f t="shared" si="122"/>
        <v>41592.958333333328</v>
      </c>
      <c r="T1973" s="12">
        <f t="shared" si="123"/>
        <v>41561.29237268518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0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14362</v>
      </c>
      <c r="Q1974" s="7" t="s">
        <v>8338</v>
      </c>
      <c r="R1974" s="7" t="s">
        <v>8368</v>
      </c>
      <c r="S1974" s="11">
        <f t="shared" si="122"/>
        <v>41230.845416666663</v>
      </c>
      <c r="T1974" s="12">
        <f t="shared" si="123"/>
        <v>41200.803749999999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0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310525.01</v>
      </c>
      <c r="Q1975" s="7" t="s">
        <v>8338</v>
      </c>
      <c r="R1975" s="7" t="s">
        <v>8368</v>
      </c>
      <c r="S1975" s="11">
        <f t="shared" si="122"/>
        <v>42588.083333333336</v>
      </c>
      <c r="T1975" s="12">
        <f t="shared" si="123"/>
        <v>42549.514629629623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0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55099.199999999997</v>
      </c>
      <c r="Q1976" s="7" t="s">
        <v>8338</v>
      </c>
      <c r="R1976" s="7" t="s">
        <v>8368</v>
      </c>
      <c r="S1976" s="11">
        <f t="shared" si="122"/>
        <v>41505.125798611109</v>
      </c>
      <c r="T1976" s="12">
        <f t="shared" si="123"/>
        <v>41445.125798611109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0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17393.339999999997</v>
      </c>
      <c r="Q1977" s="7" t="s">
        <v>8338</v>
      </c>
      <c r="R1977" s="7" t="s">
        <v>8368</v>
      </c>
      <c r="S1977" s="11">
        <f t="shared" si="122"/>
        <v>41343.54688657407</v>
      </c>
      <c r="T1977" s="12">
        <f t="shared" si="123"/>
        <v>41313.54688657407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0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9864</v>
      </c>
      <c r="Q1978" s="7" t="s">
        <v>8338</v>
      </c>
      <c r="R1978" s="7" t="s">
        <v>8368</v>
      </c>
      <c r="S1978" s="11">
        <f t="shared" si="122"/>
        <v>41468.691261574073</v>
      </c>
      <c r="T1978" s="12">
        <f t="shared" si="123"/>
        <v>41438.691261574073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0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151165</v>
      </c>
      <c r="Q1979" s="7" t="s">
        <v>8338</v>
      </c>
      <c r="R1979" s="7" t="s">
        <v>8368</v>
      </c>
      <c r="S1979" s="11">
        <f t="shared" si="122"/>
        <v>42357.124305555553</v>
      </c>
      <c r="T1979" s="12">
        <f t="shared" si="123"/>
        <v>42311.008564814816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463422.57</v>
      </c>
      <c r="Q1980" s="7" t="s">
        <v>8338</v>
      </c>
      <c r="R1980" s="7" t="s">
        <v>8368</v>
      </c>
      <c r="S1980" s="11">
        <f t="shared" si="122"/>
        <v>41072.083333333328</v>
      </c>
      <c r="T1980" s="12">
        <f t="shared" si="123"/>
        <v>41039.017268518517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0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29802.309999999998</v>
      </c>
      <c r="Q1981" s="7" t="s">
        <v>8338</v>
      </c>
      <c r="R1981" s="7" t="s">
        <v>8368</v>
      </c>
      <c r="S1981" s="11">
        <f t="shared" si="122"/>
        <v>42326.999305555553</v>
      </c>
      <c r="T1981" s="12">
        <f t="shared" si="123"/>
        <v>42290.25168981481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0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127412.01000000001</v>
      </c>
      <c r="Q1982" s="7" t="s">
        <v>8338</v>
      </c>
      <c r="R1982" s="7" t="s">
        <v>8368</v>
      </c>
      <c r="S1982" s="11">
        <f t="shared" si="122"/>
        <v>42463.292384259257</v>
      </c>
      <c r="T1982" s="12">
        <f t="shared" si="123"/>
        <v>42423.334050925921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-7119</v>
      </c>
      <c r="Q1983" s="7" t="s">
        <v>8357</v>
      </c>
      <c r="R1983" s="7" t="s">
        <v>8369</v>
      </c>
      <c r="S1983" s="11">
        <f t="shared" si="122"/>
        <v>41829.516956018517</v>
      </c>
      <c r="T1983" s="12">
        <f t="shared" si="123"/>
        <v>41799.516956018517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-180000</v>
      </c>
      <c r="Q1984" s="7" t="s">
        <v>8357</v>
      </c>
      <c r="R1984" s="7" t="s">
        <v>8369</v>
      </c>
      <c r="S1984" s="11">
        <f t="shared" si="122"/>
        <v>42708.419988425921</v>
      </c>
      <c r="T1984" s="12">
        <f t="shared" si="123"/>
        <v>42678.378321759257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-31581</v>
      </c>
      <c r="Q1985" s="7" t="s">
        <v>8357</v>
      </c>
      <c r="R1985" s="7" t="s">
        <v>8369</v>
      </c>
      <c r="S1985" s="11">
        <f t="shared" si="122"/>
        <v>42615.083333333336</v>
      </c>
      <c r="T1985" s="12">
        <f t="shared" si="123"/>
        <v>42592.803449074076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-11828</v>
      </c>
      <c r="Q1986" s="7" t="s">
        <v>8357</v>
      </c>
      <c r="R1986" s="7" t="s">
        <v>8369</v>
      </c>
      <c r="S1986" s="11">
        <f t="shared" si="122"/>
        <v>41973.623622685183</v>
      </c>
      <c r="T1986" s="12">
        <f t="shared" si="123"/>
        <v>41913.581956018512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(E1987/D1987*100)</f>
        <v>3.1875</v>
      </c>
      <c r="P1987">
        <f t="shared" ref="P1987:P2050" si="125">AVERAGE(E1987-D1987)</f>
        <v>-1549</v>
      </c>
      <c r="Q1987" s="7" t="s">
        <v>8357</v>
      </c>
      <c r="R1987" s="7" t="s">
        <v>8369</v>
      </c>
      <c r="S1987" s="11">
        <f t="shared" ref="S1987:S2050" si="126">(I1987/86400)+25569+(-5/24)</f>
        <v>42584.749999999993</v>
      </c>
      <c r="T1987" s="12">
        <f t="shared" ref="T1987:T2050" si="127">(J1987/86400)+25569+(-5/24)</f>
        <v>42555.490405092591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-1999</v>
      </c>
      <c r="Q1988" s="7" t="s">
        <v>8357</v>
      </c>
      <c r="R1988" s="7" t="s">
        <v>8369</v>
      </c>
      <c r="S1988" s="11">
        <f t="shared" si="126"/>
        <v>42443.183831018519</v>
      </c>
      <c r="T1988" s="12">
        <f t="shared" si="127"/>
        <v>42413.225497685184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-3164</v>
      </c>
      <c r="Q1989" s="7" t="s">
        <v>8357</v>
      </c>
      <c r="R1989" s="7" t="s">
        <v>8369</v>
      </c>
      <c r="S1989" s="11">
        <f t="shared" si="126"/>
        <v>42064.431435185186</v>
      </c>
      <c r="T1989" s="12">
        <f t="shared" si="127"/>
        <v>42034.431435185186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-5975</v>
      </c>
      <c r="Q1990" s="7" t="s">
        <v>8357</v>
      </c>
      <c r="R1990" s="7" t="s">
        <v>8369</v>
      </c>
      <c r="S1990" s="11">
        <f t="shared" si="126"/>
        <v>42236.554884259262</v>
      </c>
      <c r="T1990" s="12">
        <f t="shared" si="127"/>
        <v>42206.554884259262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-4950</v>
      </c>
      <c r="Q1991" s="7" t="s">
        <v>8357</v>
      </c>
      <c r="R1991" s="7" t="s">
        <v>8369</v>
      </c>
      <c r="S1991" s="11">
        <f t="shared" si="126"/>
        <v>42715.472314814811</v>
      </c>
      <c r="T1991" s="12">
        <f t="shared" si="127"/>
        <v>42685.472314814811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-2491</v>
      </c>
      <c r="Q1992" s="7" t="s">
        <v>8357</v>
      </c>
      <c r="R1992" s="7" t="s">
        <v>8369</v>
      </c>
      <c r="S1992" s="11">
        <f t="shared" si="126"/>
        <v>42412.987638888888</v>
      </c>
      <c r="T1992" s="12">
        <f t="shared" si="127"/>
        <v>42397.987638888888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-1860</v>
      </c>
      <c r="Q1993" s="7" t="s">
        <v>8357</v>
      </c>
      <c r="R1993" s="7" t="s">
        <v>8369</v>
      </c>
      <c r="S1993" s="11">
        <f t="shared" si="126"/>
        <v>42188.685023148144</v>
      </c>
      <c r="T1993" s="12">
        <f t="shared" si="127"/>
        <v>42167.685023148144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-1498</v>
      </c>
      <c r="Q1994" s="7" t="s">
        <v>8357</v>
      </c>
      <c r="R1994" s="7" t="s">
        <v>8369</v>
      </c>
      <c r="S1994" s="11">
        <f t="shared" si="126"/>
        <v>42052.935081018521</v>
      </c>
      <c r="T1994" s="12">
        <f t="shared" si="127"/>
        <v>42022.935081018521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-2000</v>
      </c>
      <c r="Q1995" s="7" t="s">
        <v>8357</v>
      </c>
      <c r="R1995" s="7" t="s">
        <v>8369</v>
      </c>
      <c r="S1995" s="11">
        <f t="shared" si="126"/>
        <v>42359.380057870367</v>
      </c>
      <c r="T1995" s="12">
        <f t="shared" si="127"/>
        <v>42329.380057870367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-3200</v>
      </c>
      <c r="Q1996" s="7" t="s">
        <v>8357</v>
      </c>
      <c r="R1996" s="7" t="s">
        <v>8369</v>
      </c>
      <c r="S1996" s="11">
        <f t="shared" si="126"/>
        <v>42710.839606481481</v>
      </c>
      <c r="T1996" s="12">
        <f t="shared" si="127"/>
        <v>42650.797939814809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-922</v>
      </c>
      <c r="Q1997" s="7" t="s">
        <v>8357</v>
      </c>
      <c r="R1997" s="7" t="s">
        <v>8369</v>
      </c>
      <c r="S1997" s="11">
        <f t="shared" si="126"/>
        <v>42201.693703703706</v>
      </c>
      <c r="T1997" s="12">
        <f t="shared" si="127"/>
        <v>42181.693703703706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-133800</v>
      </c>
      <c r="Q1998" s="7" t="s">
        <v>8357</v>
      </c>
      <c r="R1998" s="7" t="s">
        <v>8369</v>
      </c>
      <c r="S1998" s="11">
        <f t="shared" si="126"/>
        <v>41830.611238425925</v>
      </c>
      <c r="T1998" s="12">
        <f t="shared" si="127"/>
        <v>41800.611238425925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-6500</v>
      </c>
      <c r="Q1999" s="7" t="s">
        <v>8357</v>
      </c>
      <c r="R1999" s="7" t="s">
        <v>8369</v>
      </c>
      <c r="S1999" s="11">
        <f t="shared" si="126"/>
        <v>41877.722361111111</v>
      </c>
      <c r="T1999" s="12">
        <f t="shared" si="127"/>
        <v>41847.722361111111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-1845</v>
      </c>
      <c r="Q2000" s="7" t="s">
        <v>8357</v>
      </c>
      <c r="R2000" s="7" t="s">
        <v>8369</v>
      </c>
      <c r="S2000" s="11">
        <f t="shared" si="126"/>
        <v>41851.910162037035</v>
      </c>
      <c r="T2000" s="12">
        <f t="shared" si="127"/>
        <v>41806.910162037035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-30764</v>
      </c>
      <c r="Q2001" s="7" t="s">
        <v>8357</v>
      </c>
      <c r="R2001" s="7" t="s">
        <v>8369</v>
      </c>
      <c r="S2001" s="11">
        <f t="shared" si="126"/>
        <v>41956.316064814811</v>
      </c>
      <c r="T2001" s="12">
        <f t="shared" si="127"/>
        <v>41926.274398148147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-4375</v>
      </c>
      <c r="Q2002" s="7" t="s">
        <v>8357</v>
      </c>
      <c r="R2002" s="7" t="s">
        <v>8369</v>
      </c>
      <c r="S2002" s="11">
        <f t="shared" si="126"/>
        <v>42375.743206018517</v>
      </c>
      <c r="T2002" s="12">
        <f t="shared" si="127"/>
        <v>42345.743206018517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0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155171</v>
      </c>
      <c r="Q2003" s="7" t="s">
        <v>8338</v>
      </c>
      <c r="R2003" s="7" t="s">
        <v>8368</v>
      </c>
      <c r="S2003" s="11">
        <f t="shared" si="126"/>
        <v>42167.624999999993</v>
      </c>
      <c r="T2003" s="12">
        <f t="shared" si="127"/>
        <v>42136.001342592594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0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58397.11</v>
      </c>
      <c r="Q2004" s="7" t="s">
        <v>8338</v>
      </c>
      <c r="R2004" s="7" t="s">
        <v>8368</v>
      </c>
      <c r="S2004" s="11">
        <f t="shared" si="126"/>
        <v>42758.503969907404</v>
      </c>
      <c r="T2004" s="12">
        <f t="shared" si="127"/>
        <v>42728.503969907404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0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1060</v>
      </c>
      <c r="Q2005" s="7" t="s">
        <v>8338</v>
      </c>
      <c r="R2005" s="7" t="s">
        <v>8368</v>
      </c>
      <c r="S2005" s="11">
        <f t="shared" si="126"/>
        <v>40361.75</v>
      </c>
      <c r="T2005" s="12">
        <f t="shared" si="127"/>
        <v>40346.917268518519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0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67210.240000000005</v>
      </c>
      <c r="Q2006" s="7" t="s">
        <v>8338</v>
      </c>
      <c r="R2006" s="7" t="s">
        <v>8368</v>
      </c>
      <c r="S2006" s="11">
        <f t="shared" si="126"/>
        <v>41830.396562499998</v>
      </c>
      <c r="T2006" s="12">
        <f t="shared" si="127"/>
        <v>41800.396562499998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0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7104.0299999999988</v>
      </c>
      <c r="Q2007" s="7" t="s">
        <v>8338</v>
      </c>
      <c r="R2007" s="7" t="s">
        <v>8368</v>
      </c>
      <c r="S2007" s="11">
        <f t="shared" si="126"/>
        <v>41562.957638888889</v>
      </c>
      <c r="T2007" s="12">
        <f t="shared" si="127"/>
        <v>41535.604374999995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0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73920</v>
      </c>
      <c r="Q2008" s="7" t="s">
        <v>8338</v>
      </c>
      <c r="R2008" s="7" t="s">
        <v>8368</v>
      </c>
      <c r="S2008" s="11">
        <f t="shared" si="126"/>
        <v>41976.333854166667</v>
      </c>
      <c r="T2008" s="12">
        <f t="shared" si="127"/>
        <v>41941.292187499996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0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1570.92</v>
      </c>
      <c r="Q2009" s="7" t="s">
        <v>8338</v>
      </c>
      <c r="R2009" s="7" t="s">
        <v>8368</v>
      </c>
      <c r="S2009" s="11">
        <f t="shared" si="126"/>
        <v>40413.958333333328</v>
      </c>
      <c r="T2009" s="12">
        <f t="shared" si="127"/>
        <v>40347.629467592589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268.21000000000004</v>
      </c>
      <c r="Q2010" s="7" t="s">
        <v>8338</v>
      </c>
      <c r="R2010" s="7" t="s">
        <v>8368</v>
      </c>
      <c r="S2010" s="11">
        <f t="shared" si="126"/>
        <v>40805.396087962959</v>
      </c>
      <c r="T2010" s="12">
        <f t="shared" si="127"/>
        <v>40761.396087962959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0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102579</v>
      </c>
      <c r="Q2011" s="7" t="s">
        <v>8338</v>
      </c>
      <c r="R2011" s="7" t="s">
        <v>8368</v>
      </c>
      <c r="S2011" s="11">
        <f t="shared" si="126"/>
        <v>42697.156747685185</v>
      </c>
      <c r="T2011" s="12">
        <f t="shared" si="127"/>
        <v>42661.115081018514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0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66015.899999999994</v>
      </c>
      <c r="Q2012" s="7" t="s">
        <v>8338</v>
      </c>
      <c r="R2012" s="7" t="s">
        <v>8368</v>
      </c>
      <c r="S2012" s="11">
        <f t="shared" si="126"/>
        <v>42600.788090277776</v>
      </c>
      <c r="T2012" s="12">
        <f t="shared" si="127"/>
        <v>42570.788090277776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0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359782</v>
      </c>
      <c r="Q2013" s="7" t="s">
        <v>8338</v>
      </c>
      <c r="R2013" s="7" t="s">
        <v>8368</v>
      </c>
      <c r="S2013" s="11">
        <f t="shared" si="126"/>
        <v>42380.749999999993</v>
      </c>
      <c r="T2013" s="12">
        <f t="shared" si="127"/>
        <v>42347.150150462963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0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6745</v>
      </c>
      <c r="Q2014" s="7" t="s">
        <v>8338</v>
      </c>
      <c r="R2014" s="7" t="s">
        <v>8368</v>
      </c>
      <c r="S2014" s="11">
        <f t="shared" si="126"/>
        <v>42040.613900462959</v>
      </c>
      <c r="T2014" s="12">
        <f t="shared" si="127"/>
        <v>42010.613900462959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0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631862</v>
      </c>
      <c r="Q2015" s="7" t="s">
        <v>8338</v>
      </c>
      <c r="R2015" s="7" t="s">
        <v>8368</v>
      </c>
      <c r="S2015" s="11">
        <f t="shared" si="126"/>
        <v>42559.752476851849</v>
      </c>
      <c r="T2015" s="12">
        <f t="shared" si="127"/>
        <v>42499.752476851849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0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2314134.67</v>
      </c>
      <c r="Q2016" s="7" t="s">
        <v>8338</v>
      </c>
      <c r="R2016" s="7" t="s">
        <v>8368</v>
      </c>
      <c r="S2016" s="11">
        <f t="shared" si="126"/>
        <v>41357.964571759258</v>
      </c>
      <c r="T2016" s="12">
        <f t="shared" si="127"/>
        <v>41324.006238425922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0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936.01000000000022</v>
      </c>
      <c r="Q2017" s="7" t="s">
        <v>8338</v>
      </c>
      <c r="R2017" s="7" t="s">
        <v>8368</v>
      </c>
      <c r="S2017" s="11">
        <f t="shared" si="126"/>
        <v>40795.668553240735</v>
      </c>
      <c r="T2017" s="12">
        <f t="shared" si="127"/>
        <v>40765.668553240735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0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82154.22</v>
      </c>
      <c r="Q2018" s="7" t="s">
        <v>8338</v>
      </c>
      <c r="R2018" s="7" t="s">
        <v>8368</v>
      </c>
      <c r="S2018" s="11">
        <f t="shared" si="126"/>
        <v>41342.672442129631</v>
      </c>
      <c r="T2018" s="12">
        <f t="shared" si="127"/>
        <v>41312.672442129631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0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6275.5999999999985</v>
      </c>
      <c r="Q2019" s="7" t="s">
        <v>8338</v>
      </c>
      <c r="R2019" s="7" t="s">
        <v>8368</v>
      </c>
      <c r="S2019" s="11">
        <f t="shared" si="126"/>
        <v>40991.958333333328</v>
      </c>
      <c r="T2019" s="12">
        <f t="shared" si="127"/>
        <v>40960.849016203698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1458.2299999999959</v>
      </c>
      <c r="Q2020" s="7" t="s">
        <v>8338</v>
      </c>
      <c r="R2020" s="7" t="s">
        <v>8368</v>
      </c>
      <c r="S2020" s="11">
        <f t="shared" si="126"/>
        <v>42229.157511574071</v>
      </c>
      <c r="T2020" s="12">
        <f t="shared" si="127"/>
        <v>42199.157511574071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0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153963.9</v>
      </c>
      <c r="Q2021" s="7" t="s">
        <v>8338</v>
      </c>
      <c r="R2021" s="7" t="s">
        <v>8368</v>
      </c>
      <c r="S2021" s="11">
        <f t="shared" si="126"/>
        <v>42635.500243055554</v>
      </c>
      <c r="T2021" s="12">
        <f t="shared" si="127"/>
        <v>42605.500243055554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0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1385</v>
      </c>
      <c r="Q2022" s="7" t="s">
        <v>8338</v>
      </c>
      <c r="R2022" s="7" t="s">
        <v>8368</v>
      </c>
      <c r="S2022" s="11">
        <f t="shared" si="126"/>
        <v>41773.75277777778</v>
      </c>
      <c r="T2022" s="12">
        <f t="shared" si="127"/>
        <v>41736.889166666668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0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9055</v>
      </c>
      <c r="Q2023" s="7" t="s">
        <v>8338</v>
      </c>
      <c r="R2023" s="7" t="s">
        <v>8368</v>
      </c>
      <c r="S2023" s="11">
        <f t="shared" si="126"/>
        <v>41905.862233796295</v>
      </c>
      <c r="T2023" s="12">
        <f t="shared" si="127"/>
        <v>41860.862233796295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0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25137</v>
      </c>
      <c r="Q2024" s="7" t="s">
        <v>8338</v>
      </c>
      <c r="R2024" s="7" t="s">
        <v>8368</v>
      </c>
      <c r="S2024" s="11">
        <f t="shared" si="126"/>
        <v>42532.36078703704</v>
      </c>
      <c r="T2024" s="12">
        <f t="shared" si="127"/>
        <v>42502.36078703704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0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61459</v>
      </c>
      <c r="Q2025" s="7" t="s">
        <v>8338</v>
      </c>
      <c r="R2025" s="7" t="s">
        <v>8368</v>
      </c>
      <c r="S2025" s="11">
        <f t="shared" si="126"/>
        <v>42166.212418981479</v>
      </c>
      <c r="T2025" s="12">
        <f t="shared" si="127"/>
        <v>42136.212418981479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0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19414</v>
      </c>
      <c r="Q2026" s="7" t="s">
        <v>8338</v>
      </c>
      <c r="R2026" s="7" t="s">
        <v>8368</v>
      </c>
      <c r="S2026" s="11">
        <f t="shared" si="126"/>
        <v>41133.916666666664</v>
      </c>
      <c r="T2026" s="12">
        <f t="shared" si="127"/>
        <v>41099.758611111109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0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80920</v>
      </c>
      <c r="Q2027" s="7" t="s">
        <v>8338</v>
      </c>
      <c r="R2027" s="7" t="s">
        <v>8368</v>
      </c>
      <c r="S2027" s="11">
        <f t="shared" si="126"/>
        <v>42165.976226851846</v>
      </c>
      <c r="T2027" s="12">
        <f t="shared" si="127"/>
        <v>42135.976226851846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0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8370.7699999999968</v>
      </c>
      <c r="Q2028" s="7" t="s">
        <v>8338</v>
      </c>
      <c r="R2028" s="7" t="s">
        <v>8368</v>
      </c>
      <c r="S2028" s="11">
        <f t="shared" si="126"/>
        <v>41749.957638888889</v>
      </c>
      <c r="T2028" s="12">
        <f t="shared" si="127"/>
        <v>41704.527604166666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0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20249</v>
      </c>
      <c r="Q2029" s="7" t="s">
        <v>8338</v>
      </c>
      <c r="R2029" s="7" t="s">
        <v>8368</v>
      </c>
      <c r="S2029" s="11">
        <f t="shared" si="126"/>
        <v>42093.563877314817</v>
      </c>
      <c r="T2029" s="12">
        <f t="shared" si="127"/>
        <v>42048.605543981474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785</v>
      </c>
      <c r="Q2030" s="7" t="s">
        <v>8338</v>
      </c>
      <c r="R2030" s="7" t="s">
        <v>8368</v>
      </c>
      <c r="S2030" s="11">
        <f t="shared" si="126"/>
        <v>40252.704861111109</v>
      </c>
      <c r="T2030" s="12">
        <f t="shared" si="127"/>
        <v>40215.710717592592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0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6530</v>
      </c>
      <c r="Q2031" s="7" t="s">
        <v>8338</v>
      </c>
      <c r="R2031" s="7" t="s">
        <v>8368</v>
      </c>
      <c r="S2031" s="11">
        <f t="shared" si="126"/>
        <v>41877.813437500001</v>
      </c>
      <c r="T2031" s="12">
        <f t="shared" si="127"/>
        <v>41847.813437500001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0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41366</v>
      </c>
      <c r="Q2032" s="7" t="s">
        <v>8338</v>
      </c>
      <c r="R2032" s="7" t="s">
        <v>8368</v>
      </c>
      <c r="S2032" s="11">
        <f t="shared" si="126"/>
        <v>41242.788148148145</v>
      </c>
      <c r="T2032" s="12">
        <f t="shared" si="127"/>
        <v>41212.788148148145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0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10175</v>
      </c>
      <c r="Q2033" s="7" t="s">
        <v>8338</v>
      </c>
      <c r="R2033" s="7" t="s">
        <v>8368</v>
      </c>
      <c r="S2033" s="11">
        <f t="shared" si="126"/>
        <v>42012.833333333336</v>
      </c>
      <c r="T2033" s="12">
        <f t="shared" si="127"/>
        <v>41975.120983796289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0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51047</v>
      </c>
      <c r="Q2034" s="7" t="s">
        <v>8338</v>
      </c>
      <c r="R2034" s="7" t="s">
        <v>8368</v>
      </c>
      <c r="S2034" s="11">
        <f t="shared" si="126"/>
        <v>42718.999999999993</v>
      </c>
      <c r="T2034" s="12">
        <f t="shared" si="127"/>
        <v>42689.35733796296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0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19669</v>
      </c>
      <c r="Q2035" s="7" t="s">
        <v>8338</v>
      </c>
      <c r="R2035" s="7" t="s">
        <v>8368</v>
      </c>
      <c r="S2035" s="11">
        <f t="shared" si="126"/>
        <v>41754.874050925922</v>
      </c>
      <c r="T2035" s="12">
        <f t="shared" si="127"/>
        <v>41724.874050925922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0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223719.59000000003</v>
      </c>
      <c r="Q2036" s="7" t="s">
        <v>8338</v>
      </c>
      <c r="R2036" s="7" t="s">
        <v>8368</v>
      </c>
      <c r="S2036" s="11">
        <f t="shared" si="126"/>
        <v>42131.081944444442</v>
      </c>
      <c r="T2036" s="12">
        <f t="shared" si="127"/>
        <v>42075.921678240738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0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88829.140000000014</v>
      </c>
      <c r="Q2037" s="7" t="s">
        <v>8338</v>
      </c>
      <c r="R2037" s="7" t="s">
        <v>8368</v>
      </c>
      <c r="S2037" s="11">
        <f t="shared" si="126"/>
        <v>42356.833333333336</v>
      </c>
      <c r="T2037" s="12">
        <f t="shared" si="127"/>
        <v>42311.41674768518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0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9500.5</v>
      </c>
      <c r="Q2038" s="7" t="s">
        <v>8338</v>
      </c>
      <c r="R2038" s="7" t="s">
        <v>8368</v>
      </c>
      <c r="S2038" s="11">
        <f t="shared" si="126"/>
        <v>41768.656469907401</v>
      </c>
      <c r="T2038" s="12">
        <f t="shared" si="127"/>
        <v>41738.656469907401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0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20047.64</v>
      </c>
      <c r="Q2039" s="7" t="s">
        <v>8338</v>
      </c>
      <c r="R2039" s="7" t="s">
        <v>8368</v>
      </c>
      <c r="S2039" s="11">
        <f t="shared" si="126"/>
        <v>41638.043437499997</v>
      </c>
      <c r="T2039" s="12">
        <f t="shared" si="127"/>
        <v>41578.001770833333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25641</v>
      </c>
      <c r="Q2040" s="7" t="s">
        <v>8338</v>
      </c>
      <c r="R2040" s="7" t="s">
        <v>8368</v>
      </c>
      <c r="S2040" s="11">
        <f t="shared" si="126"/>
        <v>41456.541666666664</v>
      </c>
      <c r="T2040" s="12">
        <f t="shared" si="127"/>
        <v>41424.062743055554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0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45271</v>
      </c>
      <c r="Q2041" s="7" t="s">
        <v>8338</v>
      </c>
      <c r="R2041" s="7" t="s">
        <v>8368</v>
      </c>
      <c r="S2041" s="11">
        <f t="shared" si="126"/>
        <v>42704.999305555553</v>
      </c>
      <c r="T2041" s="12">
        <f t="shared" si="127"/>
        <v>42675.23061342592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0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4445.1400000000003</v>
      </c>
      <c r="Q2042" s="7" t="s">
        <v>8338</v>
      </c>
      <c r="R2042" s="7" t="s">
        <v>8368</v>
      </c>
      <c r="S2042" s="11">
        <f t="shared" si="126"/>
        <v>41593.760451388887</v>
      </c>
      <c r="T2042" s="12">
        <f t="shared" si="127"/>
        <v>41578.718784722216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0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7777</v>
      </c>
      <c r="Q2043" s="7" t="s">
        <v>8338</v>
      </c>
      <c r="R2043" s="7" t="s">
        <v>8368</v>
      </c>
      <c r="S2043" s="11">
        <f t="shared" si="126"/>
        <v>42684.359108796292</v>
      </c>
      <c r="T2043" s="12">
        <f t="shared" si="127"/>
        <v>42654.317442129628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0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2353</v>
      </c>
      <c r="Q2044" s="7" t="s">
        <v>8338</v>
      </c>
      <c r="R2044" s="7" t="s">
        <v>8368</v>
      </c>
      <c r="S2044" s="11">
        <f t="shared" si="126"/>
        <v>42391.499699074069</v>
      </c>
      <c r="T2044" s="12">
        <f t="shared" si="127"/>
        <v>42331.499699074069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0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5626</v>
      </c>
      <c r="Q2045" s="7" t="s">
        <v>8338</v>
      </c>
      <c r="R2045" s="7" t="s">
        <v>8368</v>
      </c>
      <c r="S2045" s="11">
        <f t="shared" si="126"/>
        <v>42714.999305555553</v>
      </c>
      <c r="T2045" s="12">
        <f t="shared" si="127"/>
        <v>42660.968483796292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0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1232</v>
      </c>
      <c r="Q2046" s="7" t="s">
        <v>8338</v>
      </c>
      <c r="R2046" s="7" t="s">
        <v>8368</v>
      </c>
      <c r="S2046" s="11">
        <f t="shared" si="126"/>
        <v>42168.475856481477</v>
      </c>
      <c r="T2046" s="12">
        <f t="shared" si="127"/>
        <v>42138.475856481477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0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35240.01</v>
      </c>
      <c r="Q2047" s="7" t="s">
        <v>8338</v>
      </c>
      <c r="R2047" s="7" t="s">
        <v>8368</v>
      </c>
      <c r="S2047" s="11">
        <f t="shared" si="126"/>
        <v>41098.880173611113</v>
      </c>
      <c r="T2047" s="12">
        <f t="shared" si="127"/>
        <v>41068.880173611113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0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2110</v>
      </c>
      <c r="Q2048" s="7" t="s">
        <v>8338</v>
      </c>
      <c r="R2048" s="7" t="s">
        <v>8368</v>
      </c>
      <c r="S2048" s="11">
        <f t="shared" si="126"/>
        <v>41416.963472222218</v>
      </c>
      <c r="T2048" s="12">
        <f t="shared" si="127"/>
        <v>41386.963472222218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0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2939</v>
      </c>
      <c r="Q2049" s="7" t="s">
        <v>8338</v>
      </c>
      <c r="R2049" s="7" t="s">
        <v>8368</v>
      </c>
      <c r="S2049" s="11">
        <f t="shared" si="126"/>
        <v>42110.791666666664</v>
      </c>
      <c r="T2049" s="12">
        <f t="shared" si="127"/>
        <v>42081.695254629631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41082.449999999997</v>
      </c>
      <c r="Q2050" s="7" t="s">
        <v>8338</v>
      </c>
      <c r="R2050" s="7" t="s">
        <v>8368</v>
      </c>
      <c r="S2050" s="11">
        <f t="shared" si="126"/>
        <v>41417.443182870367</v>
      </c>
      <c r="T2050" s="12">
        <f t="shared" si="127"/>
        <v>41387.443182870367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0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(E2051/D2051*100)</f>
        <v>120.19070000000001</v>
      </c>
      <c r="P2051">
        <f t="shared" ref="P2051:P2114" si="129">AVERAGE(E2051-D2051)</f>
        <v>10095.349999999999</v>
      </c>
      <c r="Q2051" s="7" t="s">
        <v>8338</v>
      </c>
      <c r="R2051" s="7" t="s">
        <v>8368</v>
      </c>
      <c r="S2051" s="11">
        <f t="shared" ref="S2051:S2114" si="130">(I2051/86400)+25569+(-5/24)</f>
        <v>41610.749305555553</v>
      </c>
      <c r="T2051" s="12">
        <f t="shared" ref="T2051:T2114" si="131">(J2051/86400)+25569+(-5/24)</f>
        <v>41575.319016203699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0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37327</v>
      </c>
      <c r="Q2052" s="7" t="s">
        <v>8338</v>
      </c>
      <c r="R2052" s="7" t="s">
        <v>8368</v>
      </c>
      <c r="S2052" s="11">
        <f t="shared" si="130"/>
        <v>42154.863171296289</v>
      </c>
      <c r="T2052" s="12">
        <f t="shared" si="131"/>
        <v>42114.863171296289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0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2429</v>
      </c>
      <c r="Q2053" s="7" t="s">
        <v>8338</v>
      </c>
      <c r="R2053" s="7" t="s">
        <v>8368</v>
      </c>
      <c r="S2053" s="11">
        <f t="shared" si="130"/>
        <v>41633.814085648148</v>
      </c>
      <c r="T2053" s="12">
        <f t="shared" si="131"/>
        <v>41603.814085648148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0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126524</v>
      </c>
      <c r="Q2054" s="7" t="s">
        <v>8338</v>
      </c>
      <c r="R2054" s="7" t="s">
        <v>8368</v>
      </c>
      <c r="S2054" s="11">
        <f t="shared" si="130"/>
        <v>42419.875613425924</v>
      </c>
      <c r="T2054" s="12">
        <f t="shared" si="131"/>
        <v>42374.875613425924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0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51</v>
      </c>
      <c r="Q2055" s="7" t="s">
        <v>8338</v>
      </c>
      <c r="R2055" s="7" t="s">
        <v>8368</v>
      </c>
      <c r="S2055" s="11">
        <f t="shared" si="130"/>
        <v>42333.450821759259</v>
      </c>
      <c r="T2055" s="12">
        <f t="shared" si="131"/>
        <v>42303.409155092588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0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4757</v>
      </c>
      <c r="Q2056" s="7" t="s">
        <v>8338</v>
      </c>
      <c r="R2056" s="7" t="s">
        <v>8368</v>
      </c>
      <c r="S2056" s="11">
        <f t="shared" si="130"/>
        <v>41761.312615740739</v>
      </c>
      <c r="T2056" s="12">
        <f t="shared" si="131"/>
        <v>41731.312615740739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0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4045</v>
      </c>
      <c r="Q2057" s="7" t="s">
        <v>8338</v>
      </c>
      <c r="R2057" s="7" t="s">
        <v>8368</v>
      </c>
      <c r="S2057" s="11">
        <f t="shared" si="130"/>
        <v>41975.958333333336</v>
      </c>
      <c r="T2057" s="12">
        <f t="shared" si="131"/>
        <v>41946.465775462959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0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26726</v>
      </c>
      <c r="Q2058" s="7" t="s">
        <v>8338</v>
      </c>
      <c r="R2058" s="7" t="s">
        <v>8368</v>
      </c>
      <c r="S2058" s="11">
        <f t="shared" si="130"/>
        <v>41381.552569444444</v>
      </c>
      <c r="T2058" s="12">
        <f t="shared" si="131"/>
        <v>41351.552569444444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0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15334.830000000002</v>
      </c>
      <c r="Q2059" s="7" t="s">
        <v>8338</v>
      </c>
      <c r="R2059" s="7" t="s">
        <v>8368</v>
      </c>
      <c r="S2059" s="11">
        <f t="shared" si="130"/>
        <v>42426.286249999997</v>
      </c>
      <c r="T2059" s="12">
        <f t="shared" si="131"/>
        <v>42396.286249999997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1748</v>
      </c>
      <c r="Q2060" s="7" t="s">
        <v>8338</v>
      </c>
      <c r="R2060" s="7" t="s">
        <v>8368</v>
      </c>
      <c r="S2060" s="11">
        <f t="shared" si="130"/>
        <v>42065.624999999993</v>
      </c>
      <c r="T2060" s="12">
        <f t="shared" si="131"/>
        <v>42026.16238425926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0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13037</v>
      </c>
      <c r="Q2061" s="7" t="s">
        <v>8338</v>
      </c>
      <c r="R2061" s="7" t="s">
        <v>8368</v>
      </c>
      <c r="S2061" s="11">
        <f t="shared" si="130"/>
        <v>42400.707638888889</v>
      </c>
      <c r="T2061" s="12">
        <f t="shared" si="131"/>
        <v>42361.394143518519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0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24100</v>
      </c>
      <c r="Q2062" s="7" t="s">
        <v>8338</v>
      </c>
      <c r="R2062" s="7" t="s">
        <v>8368</v>
      </c>
      <c r="S2062" s="11">
        <f t="shared" si="130"/>
        <v>41843.434606481482</v>
      </c>
      <c r="T2062" s="12">
        <f t="shared" si="131"/>
        <v>41783.434606481482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0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396</v>
      </c>
      <c r="Q2063" s="7" t="s">
        <v>8338</v>
      </c>
      <c r="R2063" s="7" t="s">
        <v>8368</v>
      </c>
      <c r="S2063" s="11">
        <f t="shared" si="130"/>
        <v>42735.556180555555</v>
      </c>
      <c r="T2063" s="12">
        <f t="shared" si="131"/>
        <v>42705.556180555555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0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14977</v>
      </c>
      <c r="Q2064" s="7" t="s">
        <v>8338</v>
      </c>
      <c r="R2064" s="7" t="s">
        <v>8368</v>
      </c>
      <c r="S2064" s="11">
        <f t="shared" si="130"/>
        <v>42453.1330787037</v>
      </c>
      <c r="T2064" s="12">
        <f t="shared" si="131"/>
        <v>42423.174745370365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0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1922</v>
      </c>
      <c r="Q2065" s="7" t="s">
        <v>8338</v>
      </c>
      <c r="R2065" s="7" t="s">
        <v>8368</v>
      </c>
      <c r="S2065" s="11">
        <f t="shared" si="130"/>
        <v>42505.524317129624</v>
      </c>
      <c r="T2065" s="12">
        <f t="shared" si="131"/>
        <v>42472.524317129624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0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238822.27000000002</v>
      </c>
      <c r="Q2066" s="7" t="s">
        <v>8338</v>
      </c>
      <c r="R2066" s="7" t="s">
        <v>8368</v>
      </c>
      <c r="S2066" s="11">
        <f t="shared" si="130"/>
        <v>41425.291666666664</v>
      </c>
      <c r="T2066" s="12">
        <f t="shared" si="131"/>
        <v>41389.1565162037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0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39686.050000000003</v>
      </c>
      <c r="Q2067" s="7" t="s">
        <v>8338</v>
      </c>
      <c r="R2067" s="7" t="s">
        <v>8368</v>
      </c>
      <c r="S2067" s="11">
        <f t="shared" si="130"/>
        <v>41633.125335648147</v>
      </c>
      <c r="T2067" s="12">
        <f t="shared" si="131"/>
        <v>41603.125335648147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0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2372</v>
      </c>
      <c r="Q2068" s="7" t="s">
        <v>8338</v>
      </c>
      <c r="R2068" s="7" t="s">
        <v>8368</v>
      </c>
      <c r="S2068" s="11">
        <f t="shared" si="130"/>
        <v>41874.563460648147</v>
      </c>
      <c r="T2068" s="12">
        <f t="shared" si="131"/>
        <v>41844.563460648147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0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133</v>
      </c>
      <c r="Q2069" s="7" t="s">
        <v>8338</v>
      </c>
      <c r="R2069" s="7" t="s">
        <v>8368</v>
      </c>
      <c r="S2069" s="11">
        <f t="shared" si="130"/>
        <v>42148.645555555551</v>
      </c>
      <c r="T2069" s="12">
        <f t="shared" si="131"/>
        <v>42115.645555555551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1305.9700000000012</v>
      </c>
      <c r="Q2070" s="7" t="s">
        <v>8338</v>
      </c>
      <c r="R2070" s="7" t="s">
        <v>8368</v>
      </c>
      <c r="S2070" s="11">
        <f t="shared" si="130"/>
        <v>42663.633275462962</v>
      </c>
      <c r="T2070" s="12">
        <f t="shared" si="131"/>
        <v>42633.633275462962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0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14203.330000000002</v>
      </c>
      <c r="Q2071" s="7" t="s">
        <v>8338</v>
      </c>
      <c r="R2071" s="7" t="s">
        <v>8368</v>
      </c>
      <c r="S2071" s="11">
        <f t="shared" si="130"/>
        <v>42371.763784722221</v>
      </c>
      <c r="T2071" s="12">
        <f t="shared" si="131"/>
        <v>42340.763784722221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0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271659</v>
      </c>
      <c r="Q2072" s="7" t="s">
        <v>8338</v>
      </c>
      <c r="R2072" s="7" t="s">
        <v>8368</v>
      </c>
      <c r="S2072" s="11">
        <f t="shared" si="130"/>
        <v>42549.448182870365</v>
      </c>
      <c r="T2072" s="12">
        <f t="shared" si="131"/>
        <v>42519.448182870365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0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36146</v>
      </c>
      <c r="Q2073" s="7" t="s">
        <v>8338</v>
      </c>
      <c r="R2073" s="7" t="s">
        <v>8368</v>
      </c>
      <c r="S2073" s="11">
        <f t="shared" si="130"/>
        <v>42645.070416666662</v>
      </c>
      <c r="T2073" s="12">
        <f t="shared" si="131"/>
        <v>42600.070416666662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0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7673</v>
      </c>
      <c r="Q2074" s="7" t="s">
        <v>8338</v>
      </c>
      <c r="R2074" s="7" t="s">
        <v>8368</v>
      </c>
      <c r="S2074" s="11">
        <f t="shared" si="130"/>
        <v>42497.373055555552</v>
      </c>
      <c r="T2074" s="12">
        <f t="shared" si="131"/>
        <v>42467.373055555552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0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52604.299999999988</v>
      </c>
      <c r="Q2075" s="7" t="s">
        <v>8338</v>
      </c>
      <c r="R2075" s="7" t="s">
        <v>8368</v>
      </c>
      <c r="S2075" s="11">
        <f t="shared" si="130"/>
        <v>42132.459699074076</v>
      </c>
      <c r="T2075" s="12">
        <f t="shared" si="131"/>
        <v>42087.459699074076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0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15</v>
      </c>
      <c r="Q2076" s="7" t="s">
        <v>8338</v>
      </c>
      <c r="R2076" s="7" t="s">
        <v>8368</v>
      </c>
      <c r="S2076" s="11">
        <f t="shared" si="130"/>
        <v>42496.617847222216</v>
      </c>
      <c r="T2076" s="12">
        <f t="shared" si="131"/>
        <v>42466.617847222216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0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157821.6</v>
      </c>
      <c r="Q2077" s="7" t="s">
        <v>8338</v>
      </c>
      <c r="R2077" s="7" t="s">
        <v>8368</v>
      </c>
      <c r="S2077" s="11">
        <f t="shared" si="130"/>
        <v>41480.473240740735</v>
      </c>
      <c r="T2077" s="12">
        <f t="shared" si="131"/>
        <v>41450.473240740735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0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793594.99</v>
      </c>
      <c r="Q2078" s="7" t="s">
        <v>8338</v>
      </c>
      <c r="R2078" s="7" t="s">
        <v>8368</v>
      </c>
      <c r="S2078" s="11">
        <f t="shared" si="130"/>
        <v>41843.672326388885</v>
      </c>
      <c r="T2078" s="12">
        <f t="shared" si="131"/>
        <v>41803.672326388885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0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7754</v>
      </c>
      <c r="Q2079" s="7" t="s">
        <v>8338</v>
      </c>
      <c r="R2079" s="7" t="s">
        <v>8368</v>
      </c>
      <c r="S2079" s="11">
        <f t="shared" si="130"/>
        <v>42160.666666666664</v>
      </c>
      <c r="T2079" s="12">
        <f t="shared" si="131"/>
        <v>42102.83421296296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6241</v>
      </c>
      <c r="Q2080" s="7" t="s">
        <v>8338</v>
      </c>
      <c r="R2080" s="7" t="s">
        <v>8368</v>
      </c>
      <c r="S2080" s="11">
        <f t="shared" si="130"/>
        <v>42722.563159722216</v>
      </c>
      <c r="T2080" s="12">
        <f t="shared" si="131"/>
        <v>42692.563159722216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0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18817</v>
      </c>
      <c r="Q2081" s="7" t="s">
        <v>8338</v>
      </c>
      <c r="R2081" s="7" t="s">
        <v>8368</v>
      </c>
      <c r="S2081" s="11">
        <f t="shared" si="130"/>
        <v>42180.583333333336</v>
      </c>
      <c r="T2081" s="12">
        <f t="shared" si="131"/>
        <v>42150.502233796295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0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4078</v>
      </c>
      <c r="Q2082" s="7" t="s">
        <v>8338</v>
      </c>
      <c r="R2082" s="7" t="s">
        <v>8368</v>
      </c>
      <c r="S2082" s="11">
        <f t="shared" si="130"/>
        <v>42319.790509259255</v>
      </c>
      <c r="T2082" s="12">
        <f t="shared" si="131"/>
        <v>42289.748842592591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0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510</v>
      </c>
      <c r="Q2083" s="7" t="s">
        <v>8344</v>
      </c>
      <c r="R2083" s="7" t="s">
        <v>8348</v>
      </c>
      <c r="S2083" s="11">
        <f t="shared" si="130"/>
        <v>41044.999305555553</v>
      </c>
      <c r="T2083" s="12">
        <f t="shared" si="131"/>
        <v>41003.948553240734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0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161</v>
      </c>
      <c r="Q2084" s="7" t="s">
        <v>8344</v>
      </c>
      <c r="R2084" s="7" t="s">
        <v>8348</v>
      </c>
      <c r="S2084" s="11">
        <f t="shared" si="130"/>
        <v>40870.953657407408</v>
      </c>
      <c r="T2084" s="12">
        <f t="shared" si="131"/>
        <v>40810.911990740737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0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100</v>
      </c>
      <c r="Q2085" s="7" t="s">
        <v>8344</v>
      </c>
      <c r="R2085" s="7" t="s">
        <v>8348</v>
      </c>
      <c r="S2085" s="11">
        <f t="shared" si="130"/>
        <v>41064.513831018514</v>
      </c>
      <c r="T2085" s="12">
        <f t="shared" si="131"/>
        <v>41034.513831018514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0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250</v>
      </c>
      <c r="Q2086" s="7" t="s">
        <v>8344</v>
      </c>
      <c r="R2086" s="7" t="s">
        <v>8348</v>
      </c>
      <c r="S2086" s="11">
        <f t="shared" si="130"/>
        <v>41763.082638888889</v>
      </c>
      <c r="T2086" s="12">
        <f t="shared" si="131"/>
        <v>41731.624791666662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0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1412</v>
      </c>
      <c r="Q2087" s="7" t="s">
        <v>8344</v>
      </c>
      <c r="R2087" s="7" t="s">
        <v>8348</v>
      </c>
      <c r="S2087" s="11">
        <f t="shared" si="130"/>
        <v>41105.627164351848</v>
      </c>
      <c r="T2087" s="12">
        <f t="shared" si="131"/>
        <v>41075.627164351848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0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28</v>
      </c>
      <c r="Q2088" s="7" t="s">
        <v>8344</v>
      </c>
      <c r="R2088" s="7" t="s">
        <v>8348</v>
      </c>
      <c r="S2088" s="11">
        <f t="shared" si="130"/>
        <v>40890.999305555553</v>
      </c>
      <c r="T2088" s="12">
        <f t="shared" si="131"/>
        <v>40860.462175925924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0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53</v>
      </c>
      <c r="Q2089" s="7" t="s">
        <v>8344</v>
      </c>
      <c r="R2089" s="7" t="s">
        <v>8348</v>
      </c>
      <c r="S2089" s="11">
        <f t="shared" si="130"/>
        <v>40793.996041666665</v>
      </c>
      <c r="T2089" s="12">
        <f t="shared" si="131"/>
        <v>40763.996041666665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465.32000000000016</v>
      </c>
      <c r="Q2090" s="7" t="s">
        <v>8344</v>
      </c>
      <c r="R2090" s="7" t="s">
        <v>8348</v>
      </c>
      <c r="S2090" s="11">
        <f t="shared" si="130"/>
        <v>40431.957638888889</v>
      </c>
      <c r="T2090" s="12">
        <f t="shared" si="131"/>
        <v>40395.506388888891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0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510.01000000000022</v>
      </c>
      <c r="Q2091" s="7" t="s">
        <v>8344</v>
      </c>
      <c r="R2091" s="7" t="s">
        <v>8348</v>
      </c>
      <c r="S2091" s="11">
        <f t="shared" si="130"/>
        <v>41487.867986111109</v>
      </c>
      <c r="T2091" s="12">
        <f t="shared" si="131"/>
        <v>41452.867986111109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0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1203.2299999999996</v>
      </c>
      <c r="Q2092" s="7" t="s">
        <v>8344</v>
      </c>
      <c r="R2092" s="7" t="s">
        <v>8348</v>
      </c>
      <c r="S2092" s="11">
        <f t="shared" si="130"/>
        <v>41329.173090277771</v>
      </c>
      <c r="T2092" s="12">
        <f t="shared" si="131"/>
        <v>41299.173090277771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0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3684.2000000000007</v>
      </c>
      <c r="Q2093" s="7" t="s">
        <v>8344</v>
      </c>
      <c r="R2093" s="7" t="s">
        <v>8348</v>
      </c>
      <c r="S2093" s="11">
        <f t="shared" si="130"/>
        <v>40603.625</v>
      </c>
      <c r="T2093" s="12">
        <f t="shared" si="131"/>
        <v>40555.114328703705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0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77</v>
      </c>
      <c r="Q2094" s="7" t="s">
        <v>8344</v>
      </c>
      <c r="R2094" s="7" t="s">
        <v>8348</v>
      </c>
      <c r="S2094" s="11">
        <f t="shared" si="130"/>
        <v>40823.499212962961</v>
      </c>
      <c r="T2094" s="12">
        <f t="shared" si="131"/>
        <v>40763.499212962961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0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37</v>
      </c>
      <c r="Q2095" s="7" t="s">
        <v>8344</v>
      </c>
      <c r="R2095" s="7" t="s">
        <v>8348</v>
      </c>
      <c r="S2095" s="11">
        <f t="shared" si="130"/>
        <v>41265.68787037037</v>
      </c>
      <c r="T2095" s="12">
        <f t="shared" si="131"/>
        <v>41205.646203703705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0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719</v>
      </c>
      <c r="Q2096" s="7" t="s">
        <v>8344</v>
      </c>
      <c r="R2096" s="7" t="s">
        <v>8348</v>
      </c>
      <c r="S2096" s="11">
        <f t="shared" si="130"/>
        <v>40972.916666666664</v>
      </c>
      <c r="T2096" s="12">
        <f t="shared" si="131"/>
        <v>40938.811689814815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0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0</v>
      </c>
      <c r="Q2097" s="7" t="s">
        <v>8344</v>
      </c>
      <c r="R2097" s="7" t="s">
        <v>8348</v>
      </c>
      <c r="S2097" s="11">
        <f t="shared" si="130"/>
        <v>40818.525150462963</v>
      </c>
      <c r="T2097" s="12">
        <f t="shared" si="131"/>
        <v>40758.525150462963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0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10</v>
      </c>
      <c r="Q2098" s="7" t="s">
        <v>8344</v>
      </c>
      <c r="R2098" s="7" t="s">
        <v>8348</v>
      </c>
      <c r="S2098" s="11">
        <f t="shared" si="130"/>
        <v>41207.957638888889</v>
      </c>
      <c r="T2098" s="12">
        <f t="shared" si="131"/>
        <v>41192.550173611111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0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0</v>
      </c>
      <c r="Q2099" s="7" t="s">
        <v>8344</v>
      </c>
      <c r="R2099" s="7" t="s">
        <v>8348</v>
      </c>
      <c r="S2099" s="11">
        <f t="shared" si="130"/>
        <v>40878.418229166666</v>
      </c>
      <c r="T2099" s="12">
        <f t="shared" si="131"/>
        <v>40818.376562500001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20</v>
      </c>
      <c r="Q2100" s="7" t="s">
        <v>8344</v>
      </c>
      <c r="R2100" s="7" t="s">
        <v>8348</v>
      </c>
      <c r="S2100" s="11">
        <f t="shared" si="130"/>
        <v>40975.905497685184</v>
      </c>
      <c r="T2100" s="12">
        <f t="shared" si="131"/>
        <v>40945.905497685184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0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971</v>
      </c>
      <c r="Q2101" s="7" t="s">
        <v>8344</v>
      </c>
      <c r="R2101" s="7" t="s">
        <v>8348</v>
      </c>
      <c r="S2101" s="11">
        <f t="shared" si="130"/>
        <v>42186.944444444445</v>
      </c>
      <c r="T2101" s="12">
        <f t="shared" si="131"/>
        <v>42173.53800925926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0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220</v>
      </c>
      <c r="Q2102" s="7" t="s">
        <v>8344</v>
      </c>
      <c r="R2102" s="7" t="s">
        <v>8348</v>
      </c>
      <c r="S2102" s="11">
        <f t="shared" si="130"/>
        <v>41089.957638888889</v>
      </c>
      <c r="T2102" s="12">
        <f t="shared" si="131"/>
        <v>41074.62663194444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0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265</v>
      </c>
      <c r="Q2103" s="7" t="s">
        <v>8344</v>
      </c>
      <c r="R2103" s="7" t="s">
        <v>8348</v>
      </c>
      <c r="S2103" s="11">
        <f t="shared" si="130"/>
        <v>40951.941134259258</v>
      </c>
      <c r="T2103" s="12">
        <f t="shared" si="131"/>
        <v>40891.941134259258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0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360</v>
      </c>
      <c r="Q2104" s="7" t="s">
        <v>8344</v>
      </c>
      <c r="R2104" s="7" t="s">
        <v>8348</v>
      </c>
      <c r="S2104" s="11">
        <f t="shared" si="130"/>
        <v>40668.660277777773</v>
      </c>
      <c r="T2104" s="12">
        <f t="shared" si="131"/>
        <v>40638.660277777773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0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3587</v>
      </c>
      <c r="Q2105" s="7" t="s">
        <v>8344</v>
      </c>
      <c r="R2105" s="7" t="s">
        <v>8348</v>
      </c>
      <c r="S2105" s="11">
        <f t="shared" si="130"/>
        <v>41222.588275462964</v>
      </c>
      <c r="T2105" s="12">
        <f t="shared" si="131"/>
        <v>41192.546608796292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0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236</v>
      </c>
      <c r="Q2106" s="7" t="s">
        <v>8344</v>
      </c>
      <c r="R2106" s="7" t="s">
        <v>8348</v>
      </c>
      <c r="S2106" s="11">
        <f t="shared" si="130"/>
        <v>41424.791666666664</v>
      </c>
      <c r="T2106" s="12">
        <f t="shared" si="131"/>
        <v>41393.86613425926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0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3080</v>
      </c>
      <c r="Q2107" s="7" t="s">
        <v>8344</v>
      </c>
      <c r="R2107" s="7" t="s">
        <v>8348</v>
      </c>
      <c r="S2107" s="11">
        <f t="shared" si="130"/>
        <v>41963.958333333336</v>
      </c>
      <c r="T2107" s="12">
        <f t="shared" si="131"/>
        <v>41951.580474537033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0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155</v>
      </c>
      <c r="Q2108" s="7" t="s">
        <v>8344</v>
      </c>
      <c r="R2108" s="7" t="s">
        <v>8348</v>
      </c>
      <c r="S2108" s="11">
        <f t="shared" si="130"/>
        <v>41300.006643518514</v>
      </c>
      <c r="T2108" s="12">
        <f t="shared" si="131"/>
        <v>41270.006643518514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0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154.65999999999985</v>
      </c>
      <c r="Q2109" s="7" t="s">
        <v>8344</v>
      </c>
      <c r="R2109" s="7" t="s">
        <v>8348</v>
      </c>
      <c r="S2109" s="11">
        <f t="shared" si="130"/>
        <v>41955.543900462959</v>
      </c>
      <c r="T2109" s="12">
        <f t="shared" si="131"/>
        <v>41934.502233796295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1170</v>
      </c>
      <c r="Q2110" s="7" t="s">
        <v>8344</v>
      </c>
      <c r="R2110" s="7" t="s">
        <v>8348</v>
      </c>
      <c r="S2110" s="11">
        <f t="shared" si="130"/>
        <v>41161.954861111109</v>
      </c>
      <c r="T2110" s="12">
        <f t="shared" si="131"/>
        <v>41134.967361111107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0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261</v>
      </c>
      <c r="Q2111" s="7" t="s">
        <v>8344</v>
      </c>
      <c r="R2111" s="7" t="s">
        <v>8348</v>
      </c>
      <c r="S2111" s="11">
        <f t="shared" si="130"/>
        <v>42190.500196759262</v>
      </c>
      <c r="T2111" s="12">
        <f t="shared" si="131"/>
        <v>42160.500196759262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0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7</v>
      </c>
      <c r="Q2112" s="7" t="s">
        <v>8344</v>
      </c>
      <c r="R2112" s="7" t="s">
        <v>8348</v>
      </c>
      <c r="S2112" s="11">
        <f t="shared" si="130"/>
        <v>41786.999305555553</v>
      </c>
      <c r="T2112" s="12">
        <f t="shared" si="131"/>
        <v>41759.462604166663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0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130</v>
      </c>
      <c r="Q2113" s="7" t="s">
        <v>8344</v>
      </c>
      <c r="R2113" s="7" t="s">
        <v>8348</v>
      </c>
      <c r="S2113" s="11">
        <f t="shared" si="130"/>
        <v>40769.833333333328</v>
      </c>
      <c r="T2113" s="12">
        <f t="shared" si="131"/>
        <v>40702.988715277774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0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0</v>
      </c>
      <c r="Q2114" s="7" t="s">
        <v>8344</v>
      </c>
      <c r="R2114" s="7" t="s">
        <v>8348</v>
      </c>
      <c r="S2114" s="11">
        <f t="shared" si="130"/>
        <v>41379.719826388886</v>
      </c>
      <c r="T2114" s="12">
        <f t="shared" si="131"/>
        <v>41365.719826388886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0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(E2115/D2115*100)</f>
        <v>104.85714285714285</v>
      </c>
      <c r="P2115">
        <f t="shared" ref="P2115:P2178" si="133">AVERAGE(E2115-D2115)</f>
        <v>340</v>
      </c>
      <c r="Q2115" s="7" t="s">
        <v>8344</v>
      </c>
      <c r="R2115" s="7" t="s">
        <v>8348</v>
      </c>
      <c r="S2115" s="11">
        <f t="shared" ref="S2115:S2178" si="134">(I2115/86400)+25569+(-5/24)</f>
        <v>41905.657129629624</v>
      </c>
      <c r="T2115" s="12">
        <f t="shared" ref="T2115:T2178" si="135">(J2115/86400)+25569+(-5/24)</f>
        <v>41870.657129629624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0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235</v>
      </c>
      <c r="Q2116" s="7" t="s">
        <v>8344</v>
      </c>
      <c r="R2116" s="7" t="s">
        <v>8348</v>
      </c>
      <c r="S2116" s="11">
        <f t="shared" si="134"/>
        <v>40520.999305555553</v>
      </c>
      <c r="T2116" s="12">
        <f t="shared" si="135"/>
        <v>40458.607291666667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0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1885</v>
      </c>
      <c r="Q2117" s="7" t="s">
        <v>8344</v>
      </c>
      <c r="R2117" s="7" t="s">
        <v>8348</v>
      </c>
      <c r="S2117" s="11">
        <f t="shared" si="134"/>
        <v>40593.872696759259</v>
      </c>
      <c r="T2117" s="12">
        <f t="shared" si="135"/>
        <v>40563.872696759259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0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434</v>
      </c>
      <c r="Q2118" s="7" t="s">
        <v>8344</v>
      </c>
      <c r="R2118" s="7" t="s">
        <v>8348</v>
      </c>
      <c r="S2118" s="11">
        <f t="shared" si="134"/>
        <v>41184.569479166668</v>
      </c>
      <c r="T2118" s="12">
        <f t="shared" si="135"/>
        <v>41136.569479166668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0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573</v>
      </c>
      <c r="Q2119" s="7" t="s">
        <v>8344</v>
      </c>
      <c r="R2119" s="7" t="s">
        <v>8348</v>
      </c>
      <c r="S2119" s="11">
        <f t="shared" si="134"/>
        <v>42303.999305555553</v>
      </c>
      <c r="T2119" s="12">
        <f t="shared" si="135"/>
        <v>42289.851261574069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346.1099999999999</v>
      </c>
      <c r="Q2120" s="7" t="s">
        <v>8344</v>
      </c>
      <c r="R2120" s="7" t="s">
        <v>8348</v>
      </c>
      <c r="S2120" s="11">
        <f t="shared" si="134"/>
        <v>40748.631203703699</v>
      </c>
      <c r="T2120" s="12">
        <f t="shared" si="135"/>
        <v>40718.631203703699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0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15</v>
      </c>
      <c r="Q2121" s="7" t="s">
        <v>8344</v>
      </c>
      <c r="R2121" s="7" t="s">
        <v>8348</v>
      </c>
      <c r="S2121" s="11">
        <f t="shared" si="134"/>
        <v>41136.921817129631</v>
      </c>
      <c r="T2121" s="12">
        <f t="shared" si="135"/>
        <v>41106.921817129631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0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70.430000000000291</v>
      </c>
      <c r="Q2122" s="7" t="s">
        <v>8344</v>
      </c>
      <c r="R2122" s="7" t="s">
        <v>8348</v>
      </c>
      <c r="S2122" s="11">
        <f t="shared" si="134"/>
        <v>41640.756203703699</v>
      </c>
      <c r="T2122" s="12">
        <f t="shared" si="135"/>
        <v>41591.756203703699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-49716</v>
      </c>
      <c r="Q2123" s="7" t="s">
        <v>8352</v>
      </c>
      <c r="R2123" s="7" t="s">
        <v>8353</v>
      </c>
      <c r="S2123" s="11">
        <f t="shared" si="134"/>
        <v>42746.534120370365</v>
      </c>
      <c r="T2123" s="12">
        <f t="shared" si="135"/>
        <v>42716.534120370365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-79690</v>
      </c>
      <c r="Q2124" s="7" t="s">
        <v>8352</v>
      </c>
      <c r="R2124" s="7" t="s">
        <v>8353</v>
      </c>
      <c r="S2124" s="11">
        <f t="shared" si="134"/>
        <v>42742.092233796291</v>
      </c>
      <c r="T2124" s="12">
        <f t="shared" si="135"/>
        <v>42712.092233796291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-450</v>
      </c>
      <c r="Q2125" s="7" t="s">
        <v>8352</v>
      </c>
      <c r="R2125" s="7" t="s">
        <v>8353</v>
      </c>
      <c r="S2125" s="11">
        <f t="shared" si="134"/>
        <v>40252.082638888889</v>
      </c>
      <c r="T2125" s="12">
        <f t="shared" si="135"/>
        <v>40198.216516203705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-985</v>
      </c>
      <c r="Q2126" s="7" t="s">
        <v>8352</v>
      </c>
      <c r="R2126" s="7" t="s">
        <v>8353</v>
      </c>
      <c r="S2126" s="11">
        <f t="shared" si="134"/>
        <v>40512</v>
      </c>
      <c r="T2126" s="12">
        <f t="shared" si="135"/>
        <v>40463.819849537038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-59148</v>
      </c>
      <c r="Q2127" s="7" t="s">
        <v>8352</v>
      </c>
      <c r="R2127" s="7" t="s">
        <v>8353</v>
      </c>
      <c r="S2127" s="11">
        <f t="shared" si="134"/>
        <v>42220.815196759257</v>
      </c>
      <c r="T2127" s="12">
        <f t="shared" si="135"/>
        <v>42190.815196759257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-19990</v>
      </c>
      <c r="Q2128" s="7" t="s">
        <v>8352</v>
      </c>
      <c r="R2128" s="7" t="s">
        <v>8353</v>
      </c>
      <c r="S2128" s="11">
        <f t="shared" si="134"/>
        <v>41981.76489583333</v>
      </c>
      <c r="T2128" s="12">
        <f t="shared" si="135"/>
        <v>41951.76489583333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-19924</v>
      </c>
      <c r="Q2129" s="7" t="s">
        <v>8352</v>
      </c>
      <c r="R2129" s="7" t="s">
        <v>8353</v>
      </c>
      <c r="S2129" s="11">
        <f t="shared" si="134"/>
        <v>42075.255358796298</v>
      </c>
      <c r="T2129" s="12">
        <f t="shared" si="135"/>
        <v>42045.297025462962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-14975</v>
      </c>
      <c r="Q2130" s="7" t="s">
        <v>8352</v>
      </c>
      <c r="R2130" s="7" t="s">
        <v>8353</v>
      </c>
      <c r="S2130" s="11">
        <f t="shared" si="134"/>
        <v>41903.564456018517</v>
      </c>
      <c r="T2130" s="12">
        <f t="shared" si="135"/>
        <v>41843.564456018517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-1764</v>
      </c>
      <c r="Q2131" s="7" t="s">
        <v>8352</v>
      </c>
      <c r="R2131" s="7" t="s">
        <v>8353</v>
      </c>
      <c r="S2131" s="11">
        <f t="shared" si="134"/>
        <v>42438.815972222219</v>
      </c>
      <c r="T2131" s="12">
        <f t="shared" si="135"/>
        <v>42408.815972222219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-41915</v>
      </c>
      <c r="Q2132" s="7" t="s">
        <v>8352</v>
      </c>
      <c r="R2132" s="7" t="s">
        <v>8353</v>
      </c>
      <c r="S2132" s="11">
        <f t="shared" si="134"/>
        <v>41866.87804398148</v>
      </c>
      <c r="T2132" s="12">
        <f t="shared" si="135"/>
        <v>41831.87804398148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-475</v>
      </c>
      <c r="Q2133" s="7" t="s">
        <v>8352</v>
      </c>
      <c r="R2133" s="7" t="s">
        <v>8353</v>
      </c>
      <c r="S2133" s="11">
        <f t="shared" si="134"/>
        <v>42196.998738425922</v>
      </c>
      <c r="T2133" s="12">
        <f t="shared" si="135"/>
        <v>42166.998738425922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-97887.01</v>
      </c>
      <c r="Q2134" s="7" t="s">
        <v>8352</v>
      </c>
      <c r="R2134" s="7" t="s">
        <v>8353</v>
      </c>
      <c r="S2134" s="11">
        <f t="shared" si="134"/>
        <v>41673.27884259259</v>
      </c>
      <c r="T2134" s="12">
        <f t="shared" si="135"/>
        <v>41643.27884259259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-984</v>
      </c>
      <c r="Q2135" s="7" t="s">
        <v>8352</v>
      </c>
      <c r="R2135" s="7" t="s">
        <v>8353</v>
      </c>
      <c r="S2135" s="11">
        <f t="shared" si="134"/>
        <v>40657.082638888889</v>
      </c>
      <c r="T2135" s="12">
        <f t="shared" si="135"/>
        <v>40618.888877314814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-5896</v>
      </c>
      <c r="Q2136" s="7" t="s">
        <v>8352</v>
      </c>
      <c r="R2136" s="7" t="s">
        <v>8353</v>
      </c>
      <c r="S2136" s="11">
        <f t="shared" si="134"/>
        <v>41391.678136574068</v>
      </c>
      <c r="T2136" s="12">
        <f t="shared" si="135"/>
        <v>41361.678136574068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-4522</v>
      </c>
      <c r="Q2137" s="7" t="s">
        <v>8352</v>
      </c>
      <c r="R2137" s="7" t="s">
        <v>8353</v>
      </c>
      <c r="S2137" s="11">
        <f t="shared" si="134"/>
        <v>41186.755011574074</v>
      </c>
      <c r="T2137" s="12">
        <f t="shared" si="135"/>
        <v>41156.755011574074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-79952.31</v>
      </c>
      <c r="Q2138" s="7" t="s">
        <v>8352</v>
      </c>
      <c r="R2138" s="7" t="s">
        <v>8353</v>
      </c>
      <c r="S2138" s="11">
        <f t="shared" si="134"/>
        <v>41566.300763888888</v>
      </c>
      <c r="T2138" s="12">
        <f t="shared" si="135"/>
        <v>41536.300763888888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-35797</v>
      </c>
      <c r="Q2139" s="7" t="s">
        <v>8352</v>
      </c>
      <c r="R2139" s="7" t="s">
        <v>8353</v>
      </c>
      <c r="S2139" s="11">
        <f t="shared" si="134"/>
        <v>41978.562835648147</v>
      </c>
      <c r="T2139" s="12">
        <f t="shared" si="135"/>
        <v>41948.562835648147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-872</v>
      </c>
      <c r="Q2140" s="7" t="s">
        <v>8352</v>
      </c>
      <c r="R2140" s="7" t="s">
        <v>8353</v>
      </c>
      <c r="S2140" s="11">
        <f t="shared" si="134"/>
        <v>41586.846516203703</v>
      </c>
      <c r="T2140" s="12">
        <f t="shared" si="135"/>
        <v>41556.804849537039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-28374</v>
      </c>
      <c r="Q2141" s="7" t="s">
        <v>8352</v>
      </c>
      <c r="R2141" s="7" t="s">
        <v>8353</v>
      </c>
      <c r="S2141" s="11">
        <f t="shared" si="134"/>
        <v>42677.541759259257</v>
      </c>
      <c r="T2141" s="12">
        <f t="shared" si="135"/>
        <v>42647.541759259257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-499440</v>
      </c>
      <c r="Q2142" s="7" t="s">
        <v>8352</v>
      </c>
      <c r="R2142" s="7" t="s">
        <v>8353</v>
      </c>
      <c r="S2142" s="11">
        <f t="shared" si="134"/>
        <v>41285.625277777777</v>
      </c>
      <c r="T2142" s="12">
        <f t="shared" si="135"/>
        <v>41255.625277777777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-15000</v>
      </c>
      <c r="Q2143" s="7" t="s">
        <v>8352</v>
      </c>
      <c r="R2143" s="7" t="s">
        <v>8353</v>
      </c>
      <c r="S2143" s="11">
        <f t="shared" si="134"/>
        <v>41957.068969907406</v>
      </c>
      <c r="T2143" s="12">
        <f t="shared" si="135"/>
        <v>41927.027303240735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-9899</v>
      </c>
      <c r="Q2144" s="7" t="s">
        <v>8352</v>
      </c>
      <c r="R2144" s="7" t="s">
        <v>8353</v>
      </c>
      <c r="S2144" s="11">
        <f t="shared" si="134"/>
        <v>42368.493171296293</v>
      </c>
      <c r="T2144" s="12">
        <f t="shared" si="135"/>
        <v>42340.493171296293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-1775</v>
      </c>
      <c r="Q2145" s="7" t="s">
        <v>8352</v>
      </c>
      <c r="R2145" s="7" t="s">
        <v>8353</v>
      </c>
      <c r="S2145" s="11">
        <f t="shared" si="134"/>
        <v>40380.583333333328</v>
      </c>
      <c r="T2145" s="12">
        <f t="shared" si="135"/>
        <v>40332.678379629629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-34893</v>
      </c>
      <c r="Q2146" s="7" t="s">
        <v>8352</v>
      </c>
      <c r="R2146" s="7" t="s">
        <v>8353</v>
      </c>
      <c r="S2146" s="11">
        <f t="shared" si="134"/>
        <v>41531.338425925926</v>
      </c>
      <c r="T2146" s="12">
        <f t="shared" si="135"/>
        <v>41499.338425925926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-10435</v>
      </c>
      <c r="Q2147" s="7" t="s">
        <v>8352</v>
      </c>
      <c r="R2147" s="7" t="s">
        <v>8353</v>
      </c>
      <c r="S2147" s="11">
        <f t="shared" si="134"/>
        <v>41605.070763888885</v>
      </c>
      <c r="T2147" s="12">
        <f t="shared" si="135"/>
        <v>41575.029097222221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-4999</v>
      </c>
      <c r="Q2148" s="7" t="s">
        <v>8352</v>
      </c>
      <c r="R2148" s="7" t="s">
        <v>8353</v>
      </c>
      <c r="S2148" s="11">
        <f t="shared" si="134"/>
        <v>42411.471180555549</v>
      </c>
      <c r="T2148" s="12">
        <f t="shared" si="135"/>
        <v>42397.471180555549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-387284</v>
      </c>
      <c r="Q2149" s="7" t="s">
        <v>8352</v>
      </c>
      <c r="R2149" s="7" t="s">
        <v>8353</v>
      </c>
      <c r="S2149" s="11">
        <f t="shared" si="134"/>
        <v>41959.129027777781</v>
      </c>
      <c r="T2149" s="12">
        <f t="shared" si="135"/>
        <v>41927.087361111109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-98</v>
      </c>
      <c r="Q2150" s="7" t="s">
        <v>8352</v>
      </c>
      <c r="R2150" s="7" t="s">
        <v>8353</v>
      </c>
      <c r="S2150" s="11">
        <f t="shared" si="134"/>
        <v>42096.483587962961</v>
      </c>
      <c r="T2150" s="12">
        <f t="shared" si="135"/>
        <v>42066.525254629632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-2000</v>
      </c>
      <c r="Q2151" s="7" t="s">
        <v>8352</v>
      </c>
      <c r="R2151" s="7" t="s">
        <v>8353</v>
      </c>
      <c r="S2151" s="11">
        <f t="shared" si="134"/>
        <v>40389.791666666664</v>
      </c>
      <c r="T2151" s="12">
        <f t="shared" si="135"/>
        <v>40354.816620370366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-49595</v>
      </c>
      <c r="Q2152" s="7" t="s">
        <v>8352</v>
      </c>
      <c r="R2152" s="7" t="s">
        <v>8353</v>
      </c>
      <c r="S2152" s="11">
        <f t="shared" si="134"/>
        <v>42564.076377314814</v>
      </c>
      <c r="T2152" s="12">
        <f t="shared" si="135"/>
        <v>42534.076377314814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-44882</v>
      </c>
      <c r="Q2153" s="7" t="s">
        <v>8352</v>
      </c>
      <c r="R2153" s="7" t="s">
        <v>8353</v>
      </c>
      <c r="S2153" s="11">
        <f t="shared" si="134"/>
        <v>42550.639050925922</v>
      </c>
      <c r="T2153" s="12">
        <f t="shared" si="135"/>
        <v>42520.639050925922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-29950</v>
      </c>
      <c r="Q2154" s="7" t="s">
        <v>8352</v>
      </c>
      <c r="R2154" s="7" t="s">
        <v>8353</v>
      </c>
      <c r="S2154" s="11">
        <f t="shared" si="134"/>
        <v>41713.582280092589</v>
      </c>
      <c r="T2154" s="12">
        <f t="shared" si="135"/>
        <v>41683.62394675926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-372591</v>
      </c>
      <c r="Q2155" s="7" t="s">
        <v>8352</v>
      </c>
      <c r="R2155" s="7" t="s">
        <v>8353</v>
      </c>
      <c r="S2155" s="11">
        <f t="shared" si="134"/>
        <v>42014.124305555553</v>
      </c>
      <c r="T2155" s="12">
        <f t="shared" si="135"/>
        <v>41974.702754629623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-248</v>
      </c>
      <c r="Q2156" s="7" t="s">
        <v>8352</v>
      </c>
      <c r="R2156" s="7" t="s">
        <v>8353</v>
      </c>
      <c r="S2156" s="11">
        <f t="shared" si="134"/>
        <v>41667.42392361111</v>
      </c>
      <c r="T2156" s="12">
        <f t="shared" si="135"/>
        <v>41647.42392361111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-4885</v>
      </c>
      <c r="Q2157" s="7" t="s">
        <v>8352</v>
      </c>
      <c r="R2157" s="7" t="s">
        <v>8353</v>
      </c>
      <c r="S2157" s="11">
        <f t="shared" si="134"/>
        <v>42460.497511574074</v>
      </c>
      <c r="T2157" s="12">
        <f t="shared" si="135"/>
        <v>42430.539178240739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-54507</v>
      </c>
      <c r="Q2158" s="7" t="s">
        <v>8352</v>
      </c>
      <c r="R2158" s="7" t="s">
        <v>8353</v>
      </c>
      <c r="S2158" s="11">
        <f t="shared" si="134"/>
        <v>41533.645902777775</v>
      </c>
      <c r="T2158" s="12">
        <f t="shared" si="135"/>
        <v>41488.645902777775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-53856</v>
      </c>
      <c r="Q2159" s="7" t="s">
        <v>8352</v>
      </c>
      <c r="R2159" s="7" t="s">
        <v>8353</v>
      </c>
      <c r="S2159" s="11">
        <f t="shared" si="134"/>
        <v>42727.124305555553</v>
      </c>
      <c r="T2159" s="12">
        <f t="shared" si="135"/>
        <v>42694.772951388884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-280229.89</v>
      </c>
      <c r="Q2160" s="7" t="s">
        <v>8352</v>
      </c>
      <c r="R2160" s="7" t="s">
        <v>8353</v>
      </c>
      <c r="S2160" s="11">
        <f t="shared" si="134"/>
        <v>41309.645532407405</v>
      </c>
      <c r="T2160" s="12">
        <f t="shared" si="135"/>
        <v>41264.645532407405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-3574</v>
      </c>
      <c r="Q2161" s="7" t="s">
        <v>8352</v>
      </c>
      <c r="R2161" s="7" t="s">
        <v>8353</v>
      </c>
      <c r="S2161" s="11">
        <f t="shared" si="134"/>
        <v>40740.522847222222</v>
      </c>
      <c r="T2161" s="12">
        <f t="shared" si="135"/>
        <v>40710.522847222222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-9915</v>
      </c>
      <c r="Q2162" s="7" t="s">
        <v>8352</v>
      </c>
      <c r="R2162" s="7" t="s">
        <v>8353</v>
      </c>
      <c r="S2162" s="11">
        <f t="shared" si="134"/>
        <v>41048.503530092588</v>
      </c>
      <c r="T2162" s="12">
        <f t="shared" si="135"/>
        <v>41018.503530092588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0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63</v>
      </c>
      <c r="Q2163" s="7" t="s">
        <v>8344</v>
      </c>
      <c r="R2163" s="7" t="s">
        <v>8345</v>
      </c>
      <c r="S2163" s="11">
        <f t="shared" si="134"/>
        <v>42270.644201388888</v>
      </c>
      <c r="T2163" s="12">
        <f t="shared" si="135"/>
        <v>42240.644201388888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0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552</v>
      </c>
      <c r="Q2164" s="7" t="s">
        <v>8344</v>
      </c>
      <c r="R2164" s="7" t="s">
        <v>8345</v>
      </c>
      <c r="S2164" s="11">
        <f t="shared" si="134"/>
        <v>41844.557766203703</v>
      </c>
      <c r="T2164" s="12">
        <f t="shared" si="135"/>
        <v>41813.557766203703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0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805</v>
      </c>
      <c r="Q2165" s="7" t="s">
        <v>8344</v>
      </c>
      <c r="R2165" s="7" t="s">
        <v>8345</v>
      </c>
      <c r="S2165" s="11">
        <f t="shared" si="134"/>
        <v>42162.951388888883</v>
      </c>
      <c r="T2165" s="12">
        <f t="shared" si="135"/>
        <v>42111.691203703704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0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145</v>
      </c>
      <c r="Q2166" s="7" t="s">
        <v>8344</v>
      </c>
      <c r="R2166" s="7" t="s">
        <v>8345</v>
      </c>
      <c r="S2166" s="11">
        <f t="shared" si="134"/>
        <v>42545.957638888889</v>
      </c>
      <c r="T2166" s="12">
        <f t="shared" si="135"/>
        <v>42515.509421296294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0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966</v>
      </c>
      <c r="Q2167" s="7" t="s">
        <v>8344</v>
      </c>
      <c r="R2167" s="7" t="s">
        <v>8345</v>
      </c>
      <c r="S2167" s="11">
        <f t="shared" si="134"/>
        <v>42468.417071759257</v>
      </c>
      <c r="T2167" s="12">
        <f t="shared" si="135"/>
        <v>42438.458738425928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0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932</v>
      </c>
      <c r="Q2168" s="7" t="s">
        <v>8344</v>
      </c>
      <c r="R2168" s="7" t="s">
        <v>8345</v>
      </c>
      <c r="S2168" s="11">
        <f t="shared" si="134"/>
        <v>41978.671504629623</v>
      </c>
      <c r="T2168" s="12">
        <f t="shared" si="135"/>
        <v>41933.629837962959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0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30</v>
      </c>
      <c r="Q2169" s="7" t="s">
        <v>8344</v>
      </c>
      <c r="R2169" s="7" t="s">
        <v>8345</v>
      </c>
      <c r="S2169" s="11">
        <f t="shared" si="134"/>
        <v>41166.858067129629</v>
      </c>
      <c r="T2169" s="12">
        <f t="shared" si="135"/>
        <v>41152.858067129629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3884.6899999999987</v>
      </c>
      <c r="Q2170" s="7" t="s">
        <v>8344</v>
      </c>
      <c r="R2170" s="7" t="s">
        <v>8345</v>
      </c>
      <c r="S2170" s="11">
        <f t="shared" si="134"/>
        <v>42775.999999999993</v>
      </c>
      <c r="T2170" s="12">
        <f t="shared" si="135"/>
        <v>42745.391909722217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0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0</v>
      </c>
      <c r="Q2171" s="7" t="s">
        <v>8344</v>
      </c>
      <c r="R2171" s="7" t="s">
        <v>8345</v>
      </c>
      <c r="S2171" s="11">
        <f t="shared" si="134"/>
        <v>42796.492488425924</v>
      </c>
      <c r="T2171" s="12">
        <f t="shared" si="135"/>
        <v>42793.492488425924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0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283</v>
      </c>
      <c r="Q2172" s="7" t="s">
        <v>8344</v>
      </c>
      <c r="R2172" s="7" t="s">
        <v>8345</v>
      </c>
      <c r="S2172" s="11">
        <f t="shared" si="134"/>
        <v>42238.541921296295</v>
      </c>
      <c r="T2172" s="12">
        <f t="shared" si="135"/>
        <v>42198.541921296295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0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243</v>
      </c>
      <c r="Q2173" s="7" t="s">
        <v>8344</v>
      </c>
      <c r="R2173" s="7" t="s">
        <v>8345</v>
      </c>
      <c r="S2173" s="11">
        <f t="shared" si="134"/>
        <v>42176.999999999993</v>
      </c>
      <c r="T2173" s="12">
        <f t="shared" si="135"/>
        <v>42141.748784722215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0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0</v>
      </c>
      <c r="Q2174" s="7" t="s">
        <v>8344</v>
      </c>
      <c r="R2174" s="7" t="s">
        <v>8345</v>
      </c>
      <c r="S2174" s="11">
        <f t="shared" si="134"/>
        <v>42112.371759259258</v>
      </c>
      <c r="T2174" s="12">
        <f t="shared" si="135"/>
        <v>42082.371759259258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0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1131</v>
      </c>
      <c r="Q2175" s="7" t="s">
        <v>8344</v>
      </c>
      <c r="R2175" s="7" t="s">
        <v>8345</v>
      </c>
      <c r="S2175" s="11">
        <f t="shared" si="134"/>
        <v>41526.957638888889</v>
      </c>
      <c r="T2175" s="12">
        <f t="shared" si="135"/>
        <v>41495.484293981477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0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119</v>
      </c>
      <c r="Q2176" s="7" t="s">
        <v>8344</v>
      </c>
      <c r="R2176" s="7" t="s">
        <v>8345</v>
      </c>
      <c r="S2176" s="11">
        <f t="shared" si="134"/>
        <v>42495.334571759253</v>
      </c>
      <c r="T2176" s="12">
        <f t="shared" si="135"/>
        <v>42465.334571759253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0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1050</v>
      </c>
      <c r="Q2177" s="7" t="s">
        <v>8344</v>
      </c>
      <c r="R2177" s="7" t="s">
        <v>8345</v>
      </c>
      <c r="S2177" s="11">
        <f t="shared" si="134"/>
        <v>42571.800763888888</v>
      </c>
      <c r="T2177" s="12">
        <f t="shared" si="135"/>
        <v>42564.800763888888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0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1301</v>
      </c>
      <c r="Q2178" s="7" t="s">
        <v>8344</v>
      </c>
      <c r="R2178" s="7" t="s">
        <v>8345</v>
      </c>
      <c r="S2178" s="11">
        <f t="shared" si="134"/>
        <v>42126.424872685187</v>
      </c>
      <c r="T2178" s="12">
        <f t="shared" si="135"/>
        <v>42096.424872685187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0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(E2179/D2179*100)</f>
        <v>100.12</v>
      </c>
      <c r="P2179">
        <f t="shared" ref="P2179:P2242" si="137">AVERAGE(E2179-D2179)</f>
        <v>3</v>
      </c>
      <c r="Q2179" s="7" t="s">
        <v>8344</v>
      </c>
      <c r="R2179" s="7" t="s">
        <v>8345</v>
      </c>
      <c r="S2179" s="11">
        <f t="shared" ref="S2179:S2242" si="138">(I2179/86400)+25569+(-5/24)</f>
        <v>42527.042442129627</v>
      </c>
      <c r="T2179" s="12">
        <f t="shared" ref="T2179:T2242" si="139">(J2179/86400)+25569+(-5/24)</f>
        <v>42502.042442129627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9660</v>
      </c>
      <c r="Q2180" s="7" t="s">
        <v>8344</v>
      </c>
      <c r="R2180" s="7" t="s">
        <v>8345</v>
      </c>
      <c r="S2180" s="11">
        <f t="shared" si="138"/>
        <v>42753.428206018514</v>
      </c>
      <c r="T2180" s="12">
        <f t="shared" si="139"/>
        <v>42723.428206018514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0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614</v>
      </c>
      <c r="Q2181" s="7" t="s">
        <v>8344</v>
      </c>
      <c r="R2181" s="7" t="s">
        <v>8345</v>
      </c>
      <c r="S2181" s="11">
        <f t="shared" si="138"/>
        <v>42104.962870370371</v>
      </c>
      <c r="T2181" s="12">
        <f t="shared" si="139"/>
        <v>42074.962870370371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0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359.21000000000004</v>
      </c>
      <c r="Q2182" s="7" t="s">
        <v>8344</v>
      </c>
      <c r="R2182" s="7" t="s">
        <v>8345</v>
      </c>
      <c r="S2182" s="11">
        <f t="shared" si="138"/>
        <v>42321.503101851849</v>
      </c>
      <c r="T2182" s="12">
        <f t="shared" si="139"/>
        <v>42279.461435185185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0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1062</v>
      </c>
      <c r="Q2183" s="7" t="s">
        <v>8352</v>
      </c>
      <c r="R2183" s="7" t="s">
        <v>8370</v>
      </c>
      <c r="S2183" s="11">
        <f t="shared" si="138"/>
        <v>42786.796909722216</v>
      </c>
      <c r="T2183" s="12">
        <f t="shared" si="139"/>
        <v>42772.796909722216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0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12725</v>
      </c>
      <c r="Q2184" s="7" t="s">
        <v>8352</v>
      </c>
      <c r="R2184" s="7" t="s">
        <v>8370</v>
      </c>
      <c r="S2184" s="11">
        <f t="shared" si="138"/>
        <v>41914.692418981482</v>
      </c>
      <c r="T2184" s="12">
        <f t="shared" si="139"/>
        <v>41879.692418981482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0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7007</v>
      </c>
      <c r="Q2185" s="7" t="s">
        <v>8352</v>
      </c>
      <c r="R2185" s="7" t="s">
        <v>8370</v>
      </c>
      <c r="S2185" s="11">
        <f t="shared" si="138"/>
        <v>42774.999999999993</v>
      </c>
      <c r="T2185" s="12">
        <f t="shared" si="139"/>
        <v>42745.157141203701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0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18474</v>
      </c>
      <c r="Q2186" s="7" t="s">
        <v>8352</v>
      </c>
      <c r="R2186" s="7" t="s">
        <v>8370</v>
      </c>
      <c r="S2186" s="11">
        <f t="shared" si="138"/>
        <v>42394.458333333336</v>
      </c>
      <c r="T2186" s="12">
        <f t="shared" si="139"/>
        <v>42380.481956018521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0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87848.5</v>
      </c>
      <c r="Q2187" s="7" t="s">
        <v>8352</v>
      </c>
      <c r="R2187" s="7" t="s">
        <v>8370</v>
      </c>
      <c r="S2187" s="11">
        <f t="shared" si="138"/>
        <v>41359.141655092586</v>
      </c>
      <c r="T2187" s="12">
        <f t="shared" si="139"/>
        <v>41319.141655092586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0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1935</v>
      </c>
      <c r="Q2188" s="7" t="s">
        <v>8352</v>
      </c>
      <c r="R2188" s="7" t="s">
        <v>8370</v>
      </c>
      <c r="S2188" s="11">
        <f t="shared" si="138"/>
        <v>42619.874999999993</v>
      </c>
      <c r="T2188" s="12">
        <f t="shared" si="139"/>
        <v>42583.406747685185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0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182928.5</v>
      </c>
      <c r="Q2189" s="7" t="s">
        <v>8352</v>
      </c>
      <c r="R2189" s="7" t="s">
        <v>8370</v>
      </c>
      <c r="S2189" s="11">
        <f t="shared" si="138"/>
        <v>42096.957638888889</v>
      </c>
      <c r="T2189" s="12">
        <f t="shared" si="139"/>
        <v>42068.000763888886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17151</v>
      </c>
      <c r="Q2190" s="7" t="s">
        <v>8352</v>
      </c>
      <c r="R2190" s="7" t="s">
        <v>8370</v>
      </c>
      <c r="S2190" s="11">
        <f t="shared" si="138"/>
        <v>42668.499999999993</v>
      </c>
      <c r="T2190" s="12">
        <f t="shared" si="139"/>
        <v>42633.377789351849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0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4839</v>
      </c>
      <c r="Q2191" s="7" t="s">
        <v>8352</v>
      </c>
      <c r="R2191" s="7" t="s">
        <v>8370</v>
      </c>
      <c r="S2191" s="11">
        <f t="shared" si="138"/>
        <v>42481.708333333336</v>
      </c>
      <c r="T2191" s="12">
        <f t="shared" si="139"/>
        <v>42467.579861111109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0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16076</v>
      </c>
      <c r="Q2192" s="7" t="s">
        <v>8352</v>
      </c>
      <c r="R2192" s="7" t="s">
        <v>8370</v>
      </c>
      <c r="S2192" s="11">
        <f t="shared" si="138"/>
        <v>42452.082638888889</v>
      </c>
      <c r="T2192" s="12">
        <f t="shared" si="139"/>
        <v>42417.416712962957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0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148</v>
      </c>
      <c r="Q2193" s="7" t="s">
        <v>8352</v>
      </c>
      <c r="R2193" s="7" t="s">
        <v>8370</v>
      </c>
      <c r="S2193" s="11">
        <f t="shared" si="138"/>
        <v>42780.6253125</v>
      </c>
      <c r="T2193" s="12">
        <f t="shared" si="139"/>
        <v>42768.6253125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0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117748.82</v>
      </c>
      <c r="Q2194" s="7" t="s">
        <v>8352</v>
      </c>
      <c r="R2194" s="7" t="s">
        <v>8370</v>
      </c>
      <c r="S2194" s="11">
        <f t="shared" si="138"/>
        <v>42719.749999999993</v>
      </c>
      <c r="T2194" s="12">
        <f t="shared" si="139"/>
        <v>42691.642870370364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0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52856</v>
      </c>
      <c r="Q2195" s="7" t="s">
        <v>8352</v>
      </c>
      <c r="R2195" s="7" t="s">
        <v>8370</v>
      </c>
      <c r="S2195" s="11">
        <f t="shared" si="138"/>
        <v>42694.999305555553</v>
      </c>
      <c r="T2195" s="12">
        <f t="shared" si="139"/>
        <v>42664.197592592587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0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43737</v>
      </c>
      <c r="Q2196" s="7" t="s">
        <v>8352</v>
      </c>
      <c r="R2196" s="7" t="s">
        <v>8370</v>
      </c>
      <c r="S2196" s="11">
        <f t="shared" si="138"/>
        <v>42455.507986111108</v>
      </c>
      <c r="T2196" s="12">
        <f t="shared" si="139"/>
        <v>42425.54965277778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0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935</v>
      </c>
      <c r="Q2197" s="7" t="s">
        <v>8352</v>
      </c>
      <c r="R2197" s="7" t="s">
        <v>8370</v>
      </c>
      <c r="S2197" s="11">
        <f t="shared" si="138"/>
        <v>42227.563657407409</v>
      </c>
      <c r="T2197" s="12">
        <f t="shared" si="139"/>
        <v>42197.563657407409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0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1937</v>
      </c>
      <c r="Q2198" s="7" t="s">
        <v>8352</v>
      </c>
      <c r="R2198" s="7" t="s">
        <v>8370</v>
      </c>
      <c r="S2198" s="11">
        <f t="shared" si="138"/>
        <v>42706.083333333336</v>
      </c>
      <c r="T2198" s="12">
        <f t="shared" si="139"/>
        <v>42675.278958333329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0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255309.33000000002</v>
      </c>
      <c r="Q2199" s="7" t="s">
        <v>8352</v>
      </c>
      <c r="R2199" s="7" t="s">
        <v>8370</v>
      </c>
      <c r="S2199" s="11">
        <f t="shared" si="138"/>
        <v>42063.37568287037</v>
      </c>
      <c r="T2199" s="12">
        <f t="shared" si="139"/>
        <v>42033.37568287037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13157</v>
      </c>
      <c r="Q2200" s="7" t="s">
        <v>8352</v>
      </c>
      <c r="R2200" s="7" t="s">
        <v>8370</v>
      </c>
      <c r="S2200" s="11">
        <f t="shared" si="138"/>
        <v>42322.347222222219</v>
      </c>
      <c r="T2200" s="12">
        <f t="shared" si="139"/>
        <v>42292.305555555555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0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4228</v>
      </c>
      <c r="Q2201" s="7" t="s">
        <v>8352</v>
      </c>
      <c r="R2201" s="7" t="s">
        <v>8370</v>
      </c>
      <c r="S2201" s="11">
        <f t="shared" si="138"/>
        <v>42292.208310185182</v>
      </c>
      <c r="T2201" s="12">
        <f t="shared" si="139"/>
        <v>42262.208310185182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0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8843</v>
      </c>
      <c r="Q2202" s="7" t="s">
        <v>8352</v>
      </c>
      <c r="R2202" s="7" t="s">
        <v>8370</v>
      </c>
      <c r="S2202" s="11">
        <f t="shared" si="138"/>
        <v>42190.916666666664</v>
      </c>
      <c r="T2202" s="12">
        <f t="shared" si="139"/>
        <v>42163.417453703696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0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310.99</v>
      </c>
      <c r="Q2203" s="7" t="s">
        <v>8344</v>
      </c>
      <c r="R2203" s="7" t="s">
        <v>8349</v>
      </c>
      <c r="S2203" s="11">
        <f t="shared" si="138"/>
        <v>41290.638483796291</v>
      </c>
      <c r="T2203" s="12">
        <f t="shared" si="139"/>
        <v>41276.638483796291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0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24167.25</v>
      </c>
      <c r="Q2204" s="7" t="s">
        <v>8344</v>
      </c>
      <c r="R2204" s="7" t="s">
        <v>8349</v>
      </c>
      <c r="S2204" s="11">
        <f t="shared" si="138"/>
        <v>41214.640833333331</v>
      </c>
      <c r="T2204" s="12">
        <f t="shared" si="139"/>
        <v>41184.640833333331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0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191</v>
      </c>
      <c r="Q2205" s="7" t="s">
        <v>8344</v>
      </c>
      <c r="R2205" s="7" t="s">
        <v>8349</v>
      </c>
      <c r="S2205" s="11">
        <f t="shared" si="138"/>
        <v>42271.651412037034</v>
      </c>
      <c r="T2205" s="12">
        <f t="shared" si="139"/>
        <v>42241.651412037034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0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493</v>
      </c>
      <c r="Q2206" s="7" t="s">
        <v>8344</v>
      </c>
      <c r="R2206" s="7" t="s">
        <v>8349</v>
      </c>
      <c r="S2206" s="11">
        <f t="shared" si="138"/>
        <v>41342.103229166663</v>
      </c>
      <c r="T2206" s="12">
        <f t="shared" si="139"/>
        <v>41312.103229166663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0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390</v>
      </c>
      <c r="Q2207" s="7" t="s">
        <v>8344</v>
      </c>
      <c r="R2207" s="7" t="s">
        <v>8349</v>
      </c>
      <c r="S2207" s="11">
        <f t="shared" si="138"/>
        <v>41061.613298611112</v>
      </c>
      <c r="T2207" s="12">
        <f t="shared" si="139"/>
        <v>41031.613298611112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0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30</v>
      </c>
      <c r="Q2208" s="7" t="s">
        <v>8344</v>
      </c>
      <c r="R2208" s="7" t="s">
        <v>8349</v>
      </c>
      <c r="S2208" s="11">
        <f t="shared" si="138"/>
        <v>41015.048888888887</v>
      </c>
      <c r="T2208" s="12">
        <f t="shared" si="139"/>
        <v>40997.048888888887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0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0</v>
      </c>
      <c r="Q2209" s="7" t="s">
        <v>8344</v>
      </c>
      <c r="R2209" s="7" t="s">
        <v>8349</v>
      </c>
      <c r="S2209" s="11">
        <f t="shared" si="138"/>
        <v>41594.027465277773</v>
      </c>
      <c r="T2209" s="12">
        <f t="shared" si="139"/>
        <v>41563.985798611109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16</v>
      </c>
      <c r="Q2210" s="7" t="s">
        <v>8344</v>
      </c>
      <c r="R2210" s="7" t="s">
        <v>8349</v>
      </c>
      <c r="S2210" s="11">
        <f t="shared" si="138"/>
        <v>41005.958333333328</v>
      </c>
      <c r="T2210" s="12">
        <f t="shared" si="139"/>
        <v>40946.673912037033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0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254</v>
      </c>
      <c r="Q2211" s="7" t="s">
        <v>8344</v>
      </c>
      <c r="R2211" s="7" t="s">
        <v>8349</v>
      </c>
      <c r="S2211" s="11">
        <f t="shared" si="138"/>
        <v>41743.75</v>
      </c>
      <c r="T2211" s="12">
        <f t="shared" si="139"/>
        <v>41732.27134259259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0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457</v>
      </c>
      <c r="Q2212" s="7" t="s">
        <v>8344</v>
      </c>
      <c r="R2212" s="7" t="s">
        <v>8349</v>
      </c>
      <c r="S2212" s="11">
        <f t="shared" si="138"/>
        <v>41013.525000000001</v>
      </c>
      <c r="T2212" s="12">
        <f t="shared" si="139"/>
        <v>40955.857754629629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0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2390</v>
      </c>
      <c r="Q2213" s="7" t="s">
        <v>8344</v>
      </c>
      <c r="R2213" s="7" t="s">
        <v>8349</v>
      </c>
      <c r="S2213" s="11">
        <f t="shared" si="138"/>
        <v>41739.082638888889</v>
      </c>
      <c r="T2213" s="12">
        <f t="shared" si="139"/>
        <v>41716.576678240737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0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863</v>
      </c>
      <c r="Q2214" s="7" t="s">
        <v>8344</v>
      </c>
      <c r="R2214" s="7" t="s">
        <v>8349</v>
      </c>
      <c r="S2214" s="11">
        <f t="shared" si="138"/>
        <v>41581.833333333328</v>
      </c>
      <c r="T2214" s="12">
        <f t="shared" si="139"/>
        <v>41548.539085648146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0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5</v>
      </c>
      <c r="Q2215" s="7" t="s">
        <v>8344</v>
      </c>
      <c r="R2215" s="7" t="s">
        <v>8349</v>
      </c>
      <c r="S2215" s="11">
        <f t="shared" si="138"/>
        <v>42139.617812499993</v>
      </c>
      <c r="T2215" s="12">
        <f t="shared" si="139"/>
        <v>42109.617812499993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0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1155.01</v>
      </c>
      <c r="Q2216" s="7" t="s">
        <v>8344</v>
      </c>
      <c r="R2216" s="7" t="s">
        <v>8349</v>
      </c>
      <c r="S2216" s="11">
        <f t="shared" si="138"/>
        <v>41676.58388888889</v>
      </c>
      <c r="T2216" s="12">
        <f t="shared" si="139"/>
        <v>41646.58388888889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0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310</v>
      </c>
      <c r="Q2217" s="7" t="s">
        <v>8344</v>
      </c>
      <c r="R2217" s="7" t="s">
        <v>8349</v>
      </c>
      <c r="S2217" s="11">
        <f t="shared" si="138"/>
        <v>40981.082638888889</v>
      </c>
      <c r="T2217" s="12">
        <f t="shared" si="139"/>
        <v>40958.508935185186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0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17</v>
      </c>
      <c r="Q2218" s="7" t="s">
        <v>8344</v>
      </c>
      <c r="R2218" s="7" t="s">
        <v>8349</v>
      </c>
      <c r="S2218" s="11">
        <f t="shared" si="138"/>
        <v>42208.543344907404</v>
      </c>
      <c r="T2218" s="12">
        <f t="shared" si="139"/>
        <v>42194.543344907404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0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5</v>
      </c>
      <c r="Q2219" s="7" t="s">
        <v>8344</v>
      </c>
      <c r="R2219" s="7" t="s">
        <v>8349</v>
      </c>
      <c r="S2219" s="11">
        <f t="shared" si="138"/>
        <v>42310.124999999993</v>
      </c>
      <c r="T2219" s="12">
        <f t="shared" si="139"/>
        <v>42299.568437499998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456.65999999999985</v>
      </c>
      <c r="Q2220" s="7" t="s">
        <v>8344</v>
      </c>
      <c r="R2220" s="7" t="s">
        <v>8349</v>
      </c>
      <c r="S2220" s="11">
        <f t="shared" si="138"/>
        <v>41149.791666666664</v>
      </c>
      <c r="T2220" s="12">
        <f t="shared" si="139"/>
        <v>41127.603969907403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0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15</v>
      </c>
      <c r="Q2221" s="7" t="s">
        <v>8344</v>
      </c>
      <c r="R2221" s="7" t="s">
        <v>8349</v>
      </c>
      <c r="S2221" s="11">
        <f t="shared" si="138"/>
        <v>42235.510555555556</v>
      </c>
      <c r="T2221" s="12">
        <f t="shared" si="139"/>
        <v>42205.510555555556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0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40</v>
      </c>
      <c r="Q2222" s="7" t="s">
        <v>8344</v>
      </c>
      <c r="R2222" s="7" t="s">
        <v>8349</v>
      </c>
      <c r="S2222" s="11">
        <f t="shared" si="138"/>
        <v>41481.852268518516</v>
      </c>
      <c r="T2222" s="12">
        <f t="shared" si="139"/>
        <v>41451.852268518516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0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609</v>
      </c>
      <c r="Q2223" s="7" t="s">
        <v>8352</v>
      </c>
      <c r="R2223" s="7" t="s">
        <v>8370</v>
      </c>
      <c r="S2223" s="11">
        <f t="shared" si="138"/>
        <v>42482.791666666664</v>
      </c>
      <c r="T2223" s="12">
        <f t="shared" si="139"/>
        <v>42452.458437499998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0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313</v>
      </c>
      <c r="Q2224" s="7" t="s">
        <v>8352</v>
      </c>
      <c r="R2224" s="7" t="s">
        <v>8370</v>
      </c>
      <c r="S2224" s="11">
        <f t="shared" si="138"/>
        <v>40936.579247685186</v>
      </c>
      <c r="T2224" s="12">
        <f t="shared" si="139"/>
        <v>40906.579247685186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0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1131</v>
      </c>
      <c r="Q2225" s="7" t="s">
        <v>8352</v>
      </c>
      <c r="R2225" s="7" t="s">
        <v>8370</v>
      </c>
      <c r="S2225" s="11">
        <f t="shared" si="138"/>
        <v>42182.432500000003</v>
      </c>
      <c r="T2225" s="12">
        <f t="shared" si="139"/>
        <v>42152.432500000003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0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14315</v>
      </c>
      <c r="Q2226" s="7" t="s">
        <v>8352</v>
      </c>
      <c r="R2226" s="7" t="s">
        <v>8370</v>
      </c>
      <c r="S2226" s="11">
        <f t="shared" si="138"/>
        <v>42672.583333333336</v>
      </c>
      <c r="T2226" s="12">
        <f t="shared" si="139"/>
        <v>42644.459201388883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0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177415.01</v>
      </c>
      <c r="Q2227" s="7" t="s">
        <v>8352</v>
      </c>
      <c r="R2227" s="7" t="s">
        <v>8370</v>
      </c>
      <c r="S2227" s="11">
        <f t="shared" si="138"/>
        <v>41903.583506944444</v>
      </c>
      <c r="T2227" s="12">
        <f t="shared" si="139"/>
        <v>41873.583506944444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0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1523.3100000000013</v>
      </c>
      <c r="Q2228" s="7" t="s">
        <v>8352</v>
      </c>
      <c r="R2228" s="7" t="s">
        <v>8370</v>
      </c>
      <c r="S2228" s="11">
        <f t="shared" si="138"/>
        <v>42411.999305555553</v>
      </c>
      <c r="T2228" s="12">
        <f t="shared" si="139"/>
        <v>42381.590532407405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0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7459</v>
      </c>
      <c r="Q2229" s="7" t="s">
        <v>8352</v>
      </c>
      <c r="R2229" s="7" t="s">
        <v>8370</v>
      </c>
      <c r="S2229" s="11">
        <f t="shared" si="138"/>
        <v>41591.640682870369</v>
      </c>
      <c r="T2229" s="12">
        <f t="shared" si="139"/>
        <v>41561.599016203698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10744.9</v>
      </c>
      <c r="Q2230" s="7" t="s">
        <v>8352</v>
      </c>
      <c r="R2230" s="7" t="s">
        <v>8370</v>
      </c>
      <c r="S2230" s="11">
        <f t="shared" si="138"/>
        <v>42232.069861111107</v>
      </c>
      <c r="T2230" s="12">
        <f t="shared" si="139"/>
        <v>42202.069861111107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0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5692.33</v>
      </c>
      <c r="Q2231" s="7" t="s">
        <v>8352</v>
      </c>
      <c r="R2231" s="7" t="s">
        <v>8370</v>
      </c>
      <c r="S2231" s="11">
        <f t="shared" si="138"/>
        <v>41519.958333333328</v>
      </c>
      <c r="T2231" s="12">
        <f t="shared" si="139"/>
        <v>41484.455914351849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0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2206</v>
      </c>
      <c r="Q2232" s="7" t="s">
        <v>8352</v>
      </c>
      <c r="R2232" s="7" t="s">
        <v>8370</v>
      </c>
      <c r="S2232" s="11">
        <f t="shared" si="138"/>
        <v>41754.672766203701</v>
      </c>
      <c r="T2232" s="12">
        <f t="shared" si="139"/>
        <v>41724.672766203701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0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27803.24</v>
      </c>
      <c r="Q2233" s="7" t="s">
        <v>8352</v>
      </c>
      <c r="R2233" s="7" t="s">
        <v>8370</v>
      </c>
      <c r="S2233" s="11">
        <f t="shared" si="138"/>
        <v>41450</v>
      </c>
      <c r="T2233" s="12">
        <f t="shared" si="139"/>
        <v>41423.702557870369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0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19790</v>
      </c>
      <c r="Q2234" s="7" t="s">
        <v>8352</v>
      </c>
      <c r="R2234" s="7" t="s">
        <v>8370</v>
      </c>
      <c r="S2234" s="11">
        <f t="shared" si="138"/>
        <v>41838.916666666664</v>
      </c>
      <c r="T2234" s="12">
        <f t="shared" si="139"/>
        <v>41806.585740740738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0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5801</v>
      </c>
      <c r="Q2235" s="7" t="s">
        <v>8352</v>
      </c>
      <c r="R2235" s="7" t="s">
        <v>8370</v>
      </c>
      <c r="S2235" s="11">
        <f t="shared" si="138"/>
        <v>42351.791666666664</v>
      </c>
      <c r="T2235" s="12">
        <f t="shared" si="139"/>
        <v>42331.170590277776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0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1065</v>
      </c>
      <c r="Q2236" s="7" t="s">
        <v>8352</v>
      </c>
      <c r="R2236" s="7" t="s">
        <v>8370</v>
      </c>
      <c r="S2236" s="11">
        <f t="shared" si="138"/>
        <v>42740.616284722222</v>
      </c>
      <c r="T2236" s="12">
        <f t="shared" si="139"/>
        <v>42710.616284722222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0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6931</v>
      </c>
      <c r="Q2237" s="7" t="s">
        <v>8352</v>
      </c>
      <c r="R2237" s="7" t="s">
        <v>8370</v>
      </c>
      <c r="S2237" s="11">
        <f t="shared" si="138"/>
        <v>42091.772118055553</v>
      </c>
      <c r="T2237" s="12">
        <f t="shared" si="139"/>
        <v>42061.813784722217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0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12239</v>
      </c>
      <c r="Q2238" s="7" t="s">
        <v>8352</v>
      </c>
      <c r="R2238" s="7" t="s">
        <v>8370</v>
      </c>
      <c r="S2238" s="11">
        <f t="shared" si="138"/>
        <v>42401.408831018511</v>
      </c>
      <c r="T2238" s="12">
        <f t="shared" si="139"/>
        <v>42371.408831018511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0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45527</v>
      </c>
      <c r="Q2239" s="7" t="s">
        <v>8352</v>
      </c>
      <c r="R2239" s="7" t="s">
        <v>8370</v>
      </c>
      <c r="S2239" s="11">
        <f t="shared" si="138"/>
        <v>41955.124305555553</v>
      </c>
      <c r="T2239" s="12">
        <f t="shared" si="139"/>
        <v>41914.794942129629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1496</v>
      </c>
      <c r="Q2240" s="7" t="s">
        <v>8352</v>
      </c>
      <c r="R2240" s="7" t="s">
        <v>8370</v>
      </c>
      <c r="S2240" s="11">
        <f t="shared" si="138"/>
        <v>42804.41337962963</v>
      </c>
      <c r="T2240" s="12">
        <f t="shared" si="139"/>
        <v>42774.41337962963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0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7006.6699999999983</v>
      </c>
      <c r="Q2241" s="7" t="s">
        <v>8352</v>
      </c>
      <c r="R2241" s="7" t="s">
        <v>8370</v>
      </c>
      <c r="S2241" s="11">
        <f t="shared" si="138"/>
        <v>41608.959722222222</v>
      </c>
      <c r="T2241" s="12">
        <f t="shared" si="139"/>
        <v>41572.750162037039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0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8534</v>
      </c>
      <c r="Q2242" s="7" t="s">
        <v>8352</v>
      </c>
      <c r="R2242" s="7" t="s">
        <v>8370</v>
      </c>
      <c r="S2242" s="11">
        <f t="shared" si="138"/>
        <v>42482.617407407401</v>
      </c>
      <c r="T2242" s="12">
        <f t="shared" si="139"/>
        <v>42452.617407407401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0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(E2243/D2243*100)</f>
        <v>806.4</v>
      </c>
      <c r="P2243">
        <f t="shared" ref="P2243:P2306" si="141">AVERAGE(E2243-D2243)</f>
        <v>7064</v>
      </c>
      <c r="Q2243" s="7" t="s">
        <v>8352</v>
      </c>
      <c r="R2243" s="7" t="s">
        <v>8370</v>
      </c>
      <c r="S2243" s="11">
        <f t="shared" ref="S2243:S2306" si="142">(I2243/86400)+25569+(-5/24)</f>
        <v>42796.619212962956</v>
      </c>
      <c r="T2243" s="12">
        <f t="shared" ref="T2243:T2306" si="143">(J2243/86400)+25569+(-5/24)</f>
        <v>42766.619212962956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0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126009.76000000001</v>
      </c>
      <c r="Q2244" s="7" t="s">
        <v>8352</v>
      </c>
      <c r="R2244" s="7" t="s">
        <v>8370</v>
      </c>
      <c r="S2244" s="11">
        <f t="shared" si="142"/>
        <v>41604.918055555558</v>
      </c>
      <c r="T2244" s="12">
        <f t="shared" si="143"/>
        <v>41569.367280092592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0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9301.5</v>
      </c>
      <c r="Q2245" s="7" t="s">
        <v>8352</v>
      </c>
      <c r="R2245" s="7" t="s">
        <v>8370</v>
      </c>
      <c r="S2245" s="11">
        <f t="shared" si="142"/>
        <v>42806.916666666664</v>
      </c>
      <c r="T2245" s="12">
        <f t="shared" si="143"/>
        <v>42800.542708333327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0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13851</v>
      </c>
      <c r="Q2246" s="7" t="s">
        <v>8352</v>
      </c>
      <c r="R2246" s="7" t="s">
        <v>8370</v>
      </c>
      <c r="S2246" s="11">
        <f t="shared" si="142"/>
        <v>42659.645833333336</v>
      </c>
      <c r="T2246" s="12">
        <f t="shared" si="143"/>
        <v>42647.610486111109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0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101881</v>
      </c>
      <c r="Q2247" s="7" t="s">
        <v>8352</v>
      </c>
      <c r="R2247" s="7" t="s">
        <v>8370</v>
      </c>
      <c r="S2247" s="11">
        <f t="shared" si="142"/>
        <v>41691.541666666664</v>
      </c>
      <c r="T2247" s="12">
        <f t="shared" si="143"/>
        <v>41660.500196759254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0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3</v>
      </c>
      <c r="Q2248" s="7" t="s">
        <v>8352</v>
      </c>
      <c r="R2248" s="7" t="s">
        <v>8370</v>
      </c>
      <c r="S2248" s="11">
        <f t="shared" si="142"/>
        <v>42251.583449074074</v>
      </c>
      <c r="T2248" s="12">
        <f t="shared" si="143"/>
        <v>42221.583449074074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0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824</v>
      </c>
      <c r="Q2249" s="7" t="s">
        <v>8352</v>
      </c>
      <c r="R2249" s="7" t="s">
        <v>8370</v>
      </c>
      <c r="S2249" s="11">
        <f t="shared" si="142"/>
        <v>42214.457928240743</v>
      </c>
      <c r="T2249" s="12">
        <f t="shared" si="143"/>
        <v>42200.457928240743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505</v>
      </c>
      <c r="Q2250" s="7" t="s">
        <v>8352</v>
      </c>
      <c r="R2250" s="7" t="s">
        <v>8370</v>
      </c>
      <c r="S2250" s="11">
        <f t="shared" si="142"/>
        <v>42718.667569444442</v>
      </c>
      <c r="T2250" s="12">
        <f t="shared" si="143"/>
        <v>42688.667569444442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0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2407</v>
      </c>
      <c r="Q2251" s="7" t="s">
        <v>8352</v>
      </c>
      <c r="R2251" s="7" t="s">
        <v>8370</v>
      </c>
      <c r="S2251" s="11">
        <f t="shared" si="142"/>
        <v>41366.453298611108</v>
      </c>
      <c r="T2251" s="12">
        <f t="shared" si="143"/>
        <v>41336.49496527778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0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218778</v>
      </c>
      <c r="Q2252" s="7" t="s">
        <v>8352</v>
      </c>
      <c r="R2252" s="7" t="s">
        <v>8370</v>
      </c>
      <c r="S2252" s="11">
        <f t="shared" si="142"/>
        <v>42706.838807870365</v>
      </c>
      <c r="T2252" s="12">
        <f t="shared" si="143"/>
        <v>42676.7971412037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0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2928.1900000000005</v>
      </c>
      <c r="Q2253" s="7" t="s">
        <v>8352</v>
      </c>
      <c r="R2253" s="7" t="s">
        <v>8370</v>
      </c>
      <c r="S2253" s="11">
        <f t="shared" si="142"/>
        <v>41867.137465277774</v>
      </c>
      <c r="T2253" s="12">
        <f t="shared" si="143"/>
        <v>41846.137465277774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0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15505</v>
      </c>
      <c r="Q2254" s="7" t="s">
        <v>8352</v>
      </c>
      <c r="R2254" s="7" t="s">
        <v>8370</v>
      </c>
      <c r="S2254" s="11">
        <f t="shared" si="142"/>
        <v>42588.119652777772</v>
      </c>
      <c r="T2254" s="12">
        <f t="shared" si="143"/>
        <v>42573.119652777772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0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1015</v>
      </c>
      <c r="Q2255" s="7" t="s">
        <v>8352</v>
      </c>
      <c r="R2255" s="7" t="s">
        <v>8370</v>
      </c>
      <c r="S2255" s="11">
        <f t="shared" si="142"/>
        <v>42326.46466435185</v>
      </c>
      <c r="T2255" s="12">
        <f t="shared" si="143"/>
        <v>42296.422997685186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0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1799</v>
      </c>
      <c r="Q2256" s="7" t="s">
        <v>8352</v>
      </c>
      <c r="R2256" s="7" t="s">
        <v>8370</v>
      </c>
      <c r="S2256" s="11">
        <f t="shared" si="142"/>
        <v>42759.439444444441</v>
      </c>
      <c r="T2256" s="12">
        <f t="shared" si="143"/>
        <v>42752.439444444441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0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7373</v>
      </c>
      <c r="Q2257" s="7" t="s">
        <v>8352</v>
      </c>
      <c r="R2257" s="7" t="s">
        <v>8370</v>
      </c>
      <c r="S2257" s="11">
        <f t="shared" si="142"/>
        <v>42497.743645833332</v>
      </c>
      <c r="T2257" s="12">
        <f t="shared" si="143"/>
        <v>42467.743645833332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0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589</v>
      </c>
      <c r="Q2258" s="7" t="s">
        <v>8352</v>
      </c>
      <c r="R2258" s="7" t="s">
        <v>8370</v>
      </c>
      <c r="S2258" s="11">
        <f t="shared" si="142"/>
        <v>42696.243587962956</v>
      </c>
      <c r="T2258" s="12">
        <f t="shared" si="143"/>
        <v>42682.243587962956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0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13403.5</v>
      </c>
      <c r="Q2259" s="7" t="s">
        <v>8352</v>
      </c>
      <c r="R2259" s="7" t="s">
        <v>8370</v>
      </c>
      <c r="S2259" s="11">
        <f t="shared" si="142"/>
        <v>42540.749999999993</v>
      </c>
      <c r="T2259" s="12">
        <f t="shared" si="143"/>
        <v>42505.728344907409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1023</v>
      </c>
      <c r="Q2260" s="7" t="s">
        <v>8352</v>
      </c>
      <c r="R2260" s="7" t="s">
        <v>8370</v>
      </c>
      <c r="S2260" s="11">
        <f t="shared" si="142"/>
        <v>42166.542673611104</v>
      </c>
      <c r="T2260" s="12">
        <f t="shared" si="143"/>
        <v>42136.542673611104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0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17671</v>
      </c>
      <c r="Q2261" s="7" t="s">
        <v>8352</v>
      </c>
      <c r="R2261" s="7" t="s">
        <v>8370</v>
      </c>
      <c r="S2261" s="11">
        <f t="shared" si="142"/>
        <v>42712.59648148148</v>
      </c>
      <c r="T2261" s="12">
        <f t="shared" si="143"/>
        <v>42702.59648148148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0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5673</v>
      </c>
      <c r="Q2262" s="7" t="s">
        <v>8352</v>
      </c>
      <c r="R2262" s="7" t="s">
        <v>8370</v>
      </c>
      <c r="S2262" s="11">
        <f t="shared" si="142"/>
        <v>41724.766782407409</v>
      </c>
      <c r="T2262" s="12">
        <f t="shared" si="143"/>
        <v>41694.808449074073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0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6795</v>
      </c>
      <c r="Q2263" s="7" t="s">
        <v>8352</v>
      </c>
      <c r="R2263" s="7" t="s">
        <v>8370</v>
      </c>
      <c r="S2263" s="11">
        <f t="shared" si="142"/>
        <v>42780.516435185178</v>
      </c>
      <c r="T2263" s="12">
        <f t="shared" si="143"/>
        <v>42759.516435185178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0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1787</v>
      </c>
      <c r="Q2264" s="7" t="s">
        <v>8352</v>
      </c>
      <c r="R2264" s="7" t="s">
        <v>8370</v>
      </c>
      <c r="S2264" s="11">
        <f t="shared" si="142"/>
        <v>41960.791666666664</v>
      </c>
      <c r="T2264" s="12">
        <f t="shared" si="143"/>
        <v>41926.376828703702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0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1166</v>
      </c>
      <c r="Q2265" s="7" t="s">
        <v>8352</v>
      </c>
      <c r="R2265" s="7" t="s">
        <v>8370</v>
      </c>
      <c r="S2265" s="11">
        <f t="shared" si="142"/>
        <v>42035.623993055553</v>
      </c>
      <c r="T2265" s="12">
        <f t="shared" si="143"/>
        <v>42014.623993055553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0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4802</v>
      </c>
      <c r="Q2266" s="7" t="s">
        <v>8352</v>
      </c>
      <c r="R2266" s="7" t="s">
        <v>8370</v>
      </c>
      <c r="S2266" s="11">
        <f t="shared" si="142"/>
        <v>42512.916666666664</v>
      </c>
      <c r="T2266" s="12">
        <f t="shared" si="143"/>
        <v>42496.374004629623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0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397</v>
      </c>
      <c r="Q2267" s="7" t="s">
        <v>8352</v>
      </c>
      <c r="R2267" s="7" t="s">
        <v>8370</v>
      </c>
      <c r="S2267" s="11">
        <f t="shared" si="142"/>
        <v>42696.644756944443</v>
      </c>
      <c r="T2267" s="12">
        <f t="shared" si="143"/>
        <v>42689.644756944443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0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3304</v>
      </c>
      <c r="Q2268" s="7" t="s">
        <v>8352</v>
      </c>
      <c r="R2268" s="7" t="s">
        <v>8370</v>
      </c>
      <c r="S2268" s="11">
        <f t="shared" si="142"/>
        <v>42486.874999999993</v>
      </c>
      <c r="T2268" s="12">
        <f t="shared" si="143"/>
        <v>42469.666574074072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0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56105</v>
      </c>
      <c r="Q2269" s="7" t="s">
        <v>8352</v>
      </c>
      <c r="R2269" s="7" t="s">
        <v>8370</v>
      </c>
      <c r="S2269" s="11">
        <f t="shared" si="142"/>
        <v>41993.833333333336</v>
      </c>
      <c r="T2269" s="12">
        <f t="shared" si="143"/>
        <v>41968.621493055551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728</v>
      </c>
      <c r="Q2270" s="7" t="s">
        <v>8352</v>
      </c>
      <c r="R2270" s="7" t="s">
        <v>8370</v>
      </c>
      <c r="S2270" s="11">
        <f t="shared" si="142"/>
        <v>42805.874016203707</v>
      </c>
      <c r="T2270" s="12">
        <f t="shared" si="143"/>
        <v>42775.874016203707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0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42541</v>
      </c>
      <c r="Q2271" s="7" t="s">
        <v>8352</v>
      </c>
      <c r="R2271" s="7" t="s">
        <v>8370</v>
      </c>
      <c r="S2271" s="11">
        <f t="shared" si="142"/>
        <v>42800.999999999993</v>
      </c>
      <c r="T2271" s="12">
        <f t="shared" si="143"/>
        <v>42776.496099537035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0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155062</v>
      </c>
      <c r="Q2272" s="7" t="s">
        <v>8352</v>
      </c>
      <c r="R2272" s="7" t="s">
        <v>8370</v>
      </c>
      <c r="S2272" s="11">
        <f t="shared" si="142"/>
        <v>42745.707638888889</v>
      </c>
      <c r="T2272" s="12">
        <f t="shared" si="143"/>
        <v>42725.661030092589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0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36618</v>
      </c>
      <c r="Q2273" s="7" t="s">
        <v>8352</v>
      </c>
      <c r="R2273" s="7" t="s">
        <v>8370</v>
      </c>
      <c r="S2273" s="11">
        <f t="shared" si="142"/>
        <v>42713.791712962957</v>
      </c>
      <c r="T2273" s="12">
        <f t="shared" si="143"/>
        <v>42683.791712962957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0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12566</v>
      </c>
      <c r="Q2274" s="7" t="s">
        <v>8352</v>
      </c>
      <c r="R2274" s="7" t="s">
        <v>8370</v>
      </c>
      <c r="S2274" s="11">
        <f t="shared" si="142"/>
        <v>42345.491157407407</v>
      </c>
      <c r="T2274" s="12">
        <f t="shared" si="143"/>
        <v>42315.491157407407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0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3009</v>
      </c>
      <c r="Q2275" s="7" t="s">
        <v>8352</v>
      </c>
      <c r="R2275" s="7" t="s">
        <v>8370</v>
      </c>
      <c r="S2275" s="11">
        <f t="shared" si="142"/>
        <v>42806.299097222225</v>
      </c>
      <c r="T2275" s="12">
        <f t="shared" si="143"/>
        <v>42781.340763888882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0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490</v>
      </c>
      <c r="Q2276" s="7" t="s">
        <v>8352</v>
      </c>
      <c r="R2276" s="7" t="s">
        <v>8370</v>
      </c>
      <c r="S2276" s="11">
        <f t="shared" si="142"/>
        <v>41693.292326388888</v>
      </c>
      <c r="T2276" s="12">
        <f t="shared" si="143"/>
        <v>41663.292326388888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0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2000.5</v>
      </c>
      <c r="Q2277" s="7" t="s">
        <v>8352</v>
      </c>
      <c r="R2277" s="7" t="s">
        <v>8370</v>
      </c>
      <c r="S2277" s="11">
        <f t="shared" si="142"/>
        <v>41995.408321759256</v>
      </c>
      <c r="T2277" s="12">
        <f t="shared" si="143"/>
        <v>41965.408321759256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0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267</v>
      </c>
      <c r="Q2278" s="7" t="s">
        <v>8352</v>
      </c>
      <c r="R2278" s="7" t="s">
        <v>8370</v>
      </c>
      <c r="S2278" s="11">
        <f t="shared" si="142"/>
        <v>41644.443159722221</v>
      </c>
      <c r="T2278" s="12">
        <f t="shared" si="143"/>
        <v>41614.443159722221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0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3492</v>
      </c>
      <c r="Q2279" s="7" t="s">
        <v>8352</v>
      </c>
      <c r="R2279" s="7" t="s">
        <v>8370</v>
      </c>
      <c r="S2279" s="11">
        <f t="shared" si="142"/>
        <v>40966.470173611109</v>
      </c>
      <c r="T2279" s="12">
        <f t="shared" si="143"/>
        <v>40936.470173611109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3414</v>
      </c>
      <c r="Q2280" s="7" t="s">
        <v>8352</v>
      </c>
      <c r="R2280" s="7" t="s">
        <v>8370</v>
      </c>
      <c r="S2280" s="11">
        <f t="shared" si="142"/>
        <v>42372.749305555553</v>
      </c>
      <c r="T2280" s="12">
        <f t="shared" si="143"/>
        <v>42338.500775462962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0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538</v>
      </c>
      <c r="Q2281" s="7" t="s">
        <v>8352</v>
      </c>
      <c r="R2281" s="7" t="s">
        <v>8370</v>
      </c>
      <c r="S2281" s="11">
        <f t="shared" si="142"/>
        <v>42038.958333333336</v>
      </c>
      <c r="T2281" s="12">
        <f t="shared" si="143"/>
        <v>42020.598368055558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0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29750.5</v>
      </c>
      <c r="Q2282" s="7" t="s">
        <v>8352</v>
      </c>
      <c r="R2282" s="7" t="s">
        <v>8370</v>
      </c>
      <c r="S2282" s="11">
        <f t="shared" si="142"/>
        <v>42264.416562499995</v>
      </c>
      <c r="T2282" s="12">
        <f t="shared" si="143"/>
        <v>42234.416562499995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0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255</v>
      </c>
      <c r="Q2283" s="7" t="s">
        <v>8344</v>
      </c>
      <c r="R2283" s="7" t="s">
        <v>8345</v>
      </c>
      <c r="S2283" s="11">
        <f t="shared" si="142"/>
        <v>40749.076388888883</v>
      </c>
      <c r="T2283" s="12">
        <f t="shared" si="143"/>
        <v>40687.077511574069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0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640</v>
      </c>
      <c r="Q2284" s="7" t="s">
        <v>8344</v>
      </c>
      <c r="R2284" s="7" t="s">
        <v>8345</v>
      </c>
      <c r="S2284" s="11">
        <f t="shared" si="142"/>
        <v>42382.966273148144</v>
      </c>
      <c r="T2284" s="12">
        <f t="shared" si="143"/>
        <v>42322.966273148144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0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25.659999999999854</v>
      </c>
      <c r="Q2285" s="7" t="s">
        <v>8344</v>
      </c>
      <c r="R2285" s="7" t="s">
        <v>8345</v>
      </c>
      <c r="S2285" s="11">
        <f t="shared" si="142"/>
        <v>41037.875046296293</v>
      </c>
      <c r="T2285" s="12">
        <f t="shared" si="143"/>
        <v>40977.916712962957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0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373.27000000000044</v>
      </c>
      <c r="Q2286" s="7" t="s">
        <v>8344</v>
      </c>
      <c r="R2286" s="7" t="s">
        <v>8345</v>
      </c>
      <c r="S2286" s="11">
        <f t="shared" si="142"/>
        <v>40613.958333333328</v>
      </c>
      <c r="T2286" s="12">
        <f t="shared" si="143"/>
        <v>40585.588483796295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0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641</v>
      </c>
      <c r="Q2287" s="7" t="s">
        <v>8344</v>
      </c>
      <c r="R2287" s="7" t="s">
        <v>8345</v>
      </c>
      <c r="S2287" s="11">
        <f t="shared" si="142"/>
        <v>41088.977349537039</v>
      </c>
      <c r="T2287" s="12">
        <f t="shared" si="143"/>
        <v>41058.977349537039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0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</v>
      </c>
      <c r="Q2288" s="7" t="s">
        <v>8344</v>
      </c>
      <c r="R2288" s="7" t="s">
        <v>8345</v>
      </c>
      <c r="S2288" s="11">
        <f t="shared" si="142"/>
        <v>41522.957638888889</v>
      </c>
      <c r="T2288" s="12">
        <f t="shared" si="143"/>
        <v>41494.755254629628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0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898.98999999999978</v>
      </c>
      <c r="Q2289" s="7" t="s">
        <v>8344</v>
      </c>
      <c r="R2289" s="7" t="s">
        <v>8345</v>
      </c>
      <c r="S2289" s="11">
        <f t="shared" si="142"/>
        <v>41813.459027777775</v>
      </c>
      <c r="T2289" s="12">
        <f t="shared" si="143"/>
        <v>41792.459027777775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1</v>
      </c>
      <c r="Q2290" s="7" t="s">
        <v>8344</v>
      </c>
      <c r="R2290" s="7" t="s">
        <v>8345</v>
      </c>
      <c r="S2290" s="11">
        <f t="shared" si="142"/>
        <v>41086.541666666664</v>
      </c>
      <c r="T2290" s="12">
        <f t="shared" si="143"/>
        <v>41067.619085648148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0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111</v>
      </c>
      <c r="Q2291" s="7" t="s">
        <v>8344</v>
      </c>
      <c r="R2291" s="7" t="s">
        <v>8345</v>
      </c>
      <c r="S2291" s="11">
        <f t="shared" si="142"/>
        <v>41614.765277777777</v>
      </c>
      <c r="T2291" s="12">
        <f t="shared" si="143"/>
        <v>41571.790046296293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0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61</v>
      </c>
      <c r="Q2292" s="7" t="s">
        <v>8344</v>
      </c>
      <c r="R2292" s="7" t="s">
        <v>8345</v>
      </c>
      <c r="S2292" s="11">
        <f t="shared" si="142"/>
        <v>40148.5</v>
      </c>
      <c r="T2292" s="12">
        <f t="shared" si="143"/>
        <v>40070.045486111107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0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1820</v>
      </c>
      <c r="Q2293" s="7" t="s">
        <v>8344</v>
      </c>
      <c r="R2293" s="7" t="s">
        <v>8345</v>
      </c>
      <c r="S2293" s="11">
        <f t="shared" si="142"/>
        <v>41021.958333333328</v>
      </c>
      <c r="T2293" s="12">
        <f t="shared" si="143"/>
        <v>40987.768726851849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0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145.01000000000022</v>
      </c>
      <c r="Q2294" s="7" t="s">
        <v>8344</v>
      </c>
      <c r="R2294" s="7" t="s">
        <v>8345</v>
      </c>
      <c r="S2294" s="11">
        <f t="shared" si="142"/>
        <v>41017.489305555551</v>
      </c>
      <c r="T2294" s="12">
        <f t="shared" si="143"/>
        <v>40987.489305555551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0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70</v>
      </c>
      <c r="Q2295" s="7" t="s">
        <v>8344</v>
      </c>
      <c r="R2295" s="7" t="s">
        <v>8345</v>
      </c>
      <c r="S2295" s="11">
        <f t="shared" si="142"/>
        <v>41176.957638888889</v>
      </c>
      <c r="T2295" s="12">
        <f t="shared" si="143"/>
        <v>41151.499988425923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0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2304.04</v>
      </c>
      <c r="Q2296" s="7" t="s">
        <v>8344</v>
      </c>
      <c r="R2296" s="7" t="s">
        <v>8345</v>
      </c>
      <c r="S2296" s="11">
        <f t="shared" si="142"/>
        <v>41294.514814814815</v>
      </c>
      <c r="T2296" s="12">
        <f t="shared" si="143"/>
        <v>41264.514814814815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0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303</v>
      </c>
      <c r="Q2297" s="7" t="s">
        <v>8344</v>
      </c>
      <c r="R2297" s="7" t="s">
        <v>8345</v>
      </c>
      <c r="S2297" s="11">
        <f t="shared" si="142"/>
        <v>41300.746018518512</v>
      </c>
      <c r="T2297" s="12">
        <f t="shared" si="143"/>
        <v>41270.746018518512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0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3435</v>
      </c>
      <c r="Q2298" s="7" t="s">
        <v>8344</v>
      </c>
      <c r="R2298" s="7" t="s">
        <v>8345</v>
      </c>
      <c r="S2298" s="11">
        <f t="shared" si="142"/>
        <v>40962.52344907407</v>
      </c>
      <c r="T2298" s="12">
        <f t="shared" si="143"/>
        <v>40927.52344907407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0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6</v>
      </c>
      <c r="Q2299" s="7" t="s">
        <v>8344</v>
      </c>
      <c r="R2299" s="7" t="s">
        <v>8345</v>
      </c>
      <c r="S2299" s="11">
        <f t="shared" si="142"/>
        <v>40981.957638888889</v>
      </c>
      <c r="T2299" s="12">
        <f t="shared" si="143"/>
        <v>40947.83390046296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1522</v>
      </c>
      <c r="Q2300" s="7" t="s">
        <v>8344</v>
      </c>
      <c r="R2300" s="7" t="s">
        <v>8345</v>
      </c>
      <c r="S2300" s="11">
        <f t="shared" si="142"/>
        <v>41724.59065972222</v>
      </c>
      <c r="T2300" s="12">
        <f t="shared" si="143"/>
        <v>41694.632326388884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0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750.5</v>
      </c>
      <c r="Q2301" s="7" t="s">
        <v>8344</v>
      </c>
      <c r="R2301" s="7" t="s">
        <v>8345</v>
      </c>
      <c r="S2301" s="11">
        <f t="shared" si="142"/>
        <v>40579.824178240735</v>
      </c>
      <c r="T2301" s="12">
        <f t="shared" si="143"/>
        <v>40564.824178240735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0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10</v>
      </c>
      <c r="Q2302" s="7" t="s">
        <v>8344</v>
      </c>
      <c r="R2302" s="7" t="s">
        <v>8345</v>
      </c>
      <c r="S2302" s="11">
        <f t="shared" si="142"/>
        <v>41088.518703703703</v>
      </c>
      <c r="T2302" s="12">
        <f t="shared" si="143"/>
        <v>41074.518703703703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0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1680.2200000000003</v>
      </c>
      <c r="Q2303" s="7" t="s">
        <v>8344</v>
      </c>
      <c r="R2303" s="7" t="s">
        <v>8348</v>
      </c>
      <c r="S2303" s="11">
        <f t="shared" si="142"/>
        <v>41445.938611111109</v>
      </c>
      <c r="T2303" s="12">
        <f t="shared" si="143"/>
        <v>41415.938611111109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0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1625</v>
      </c>
      <c r="Q2304" s="7" t="s">
        <v>8344</v>
      </c>
      <c r="R2304" s="7" t="s">
        <v>8348</v>
      </c>
      <c r="S2304" s="11">
        <f t="shared" si="142"/>
        <v>41639.083333333328</v>
      </c>
      <c r="T2304" s="12">
        <f t="shared" si="143"/>
        <v>41605.660115740735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0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603.60999999999967</v>
      </c>
      <c r="Q2305" s="7" t="s">
        <v>8344</v>
      </c>
      <c r="R2305" s="7" t="s">
        <v>8348</v>
      </c>
      <c r="S2305" s="11">
        <f t="shared" si="142"/>
        <v>40889.944398148145</v>
      </c>
      <c r="T2305" s="12">
        <f t="shared" si="143"/>
        <v>40849.902731481481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0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42.020000000000437</v>
      </c>
      <c r="Q2306" s="7" t="s">
        <v>8344</v>
      </c>
      <c r="R2306" s="7" t="s">
        <v>8348</v>
      </c>
      <c r="S2306" s="11">
        <f t="shared" si="142"/>
        <v>40543.999305555553</v>
      </c>
      <c r="T2306" s="12">
        <f t="shared" si="143"/>
        <v>40502.607534722221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0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(E2307/D2307*100)</f>
        <v>101.22777777777779</v>
      </c>
      <c r="P2307">
        <f t="shared" ref="P2307:P2370" si="145">AVERAGE(E2307-D2307)</f>
        <v>221</v>
      </c>
      <c r="Q2307" s="7" t="s">
        <v>8344</v>
      </c>
      <c r="R2307" s="7" t="s">
        <v>8348</v>
      </c>
      <c r="S2307" s="11">
        <f t="shared" ref="S2307:S2370" si="146">(I2307/86400)+25569+(-5/24)</f>
        <v>41859.541666666664</v>
      </c>
      <c r="T2307" s="12">
        <f t="shared" ref="T2307:T2370" si="147">(J2307/86400)+25569+(-5/24)</f>
        <v>41834.486944444441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0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236.55000000000018</v>
      </c>
      <c r="Q2308" s="7" t="s">
        <v>8344</v>
      </c>
      <c r="R2308" s="7" t="s">
        <v>8348</v>
      </c>
      <c r="S2308" s="11">
        <f t="shared" si="146"/>
        <v>40977.959826388884</v>
      </c>
      <c r="T2308" s="12">
        <f t="shared" si="147"/>
        <v>40947.959826388884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0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130.79000000000019</v>
      </c>
      <c r="Q2309" s="7" t="s">
        <v>8344</v>
      </c>
      <c r="R2309" s="7" t="s">
        <v>8348</v>
      </c>
      <c r="S2309" s="11">
        <f t="shared" si="146"/>
        <v>41034.59407407407</v>
      </c>
      <c r="T2309" s="12">
        <f t="shared" si="147"/>
        <v>41004.594131944446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653.11000000000058</v>
      </c>
      <c r="Q2310" s="7" t="s">
        <v>8344</v>
      </c>
      <c r="R2310" s="7" t="s">
        <v>8348</v>
      </c>
      <c r="S2310" s="11">
        <f t="shared" si="146"/>
        <v>41879.833333333328</v>
      </c>
      <c r="T2310" s="12">
        <f t="shared" si="147"/>
        <v>41851.754583333335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0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400.47000000000025</v>
      </c>
      <c r="Q2311" s="7" t="s">
        <v>8344</v>
      </c>
      <c r="R2311" s="7" t="s">
        <v>8348</v>
      </c>
      <c r="S2311" s="11">
        <f t="shared" si="146"/>
        <v>41342.779363425921</v>
      </c>
      <c r="T2311" s="12">
        <f t="shared" si="147"/>
        <v>41307.779363425921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0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60835.360000000001</v>
      </c>
      <c r="Q2312" s="7" t="s">
        <v>8344</v>
      </c>
      <c r="R2312" s="7" t="s">
        <v>8348</v>
      </c>
      <c r="S2312" s="11">
        <f t="shared" si="146"/>
        <v>41354.54415509259</v>
      </c>
      <c r="T2312" s="12">
        <f t="shared" si="147"/>
        <v>41324.585821759254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0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370</v>
      </c>
      <c r="Q2313" s="7" t="s">
        <v>8344</v>
      </c>
      <c r="R2313" s="7" t="s">
        <v>8348</v>
      </c>
      <c r="S2313" s="11">
        <f t="shared" si="146"/>
        <v>41765.796168981477</v>
      </c>
      <c r="T2313" s="12">
        <f t="shared" si="147"/>
        <v>41735.796168981477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0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236</v>
      </c>
      <c r="Q2314" s="7" t="s">
        <v>8344</v>
      </c>
      <c r="R2314" s="7" t="s">
        <v>8348</v>
      </c>
      <c r="S2314" s="11">
        <f t="shared" si="146"/>
        <v>41747.75</v>
      </c>
      <c r="T2314" s="12">
        <f t="shared" si="147"/>
        <v>41716.424513888887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0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3792.0200000000004</v>
      </c>
      <c r="Q2315" s="7" t="s">
        <v>8344</v>
      </c>
      <c r="R2315" s="7" t="s">
        <v>8348</v>
      </c>
      <c r="S2315" s="11">
        <f t="shared" si="146"/>
        <v>41032.750300925924</v>
      </c>
      <c r="T2315" s="12">
        <f t="shared" si="147"/>
        <v>41002.750300925924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0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683.6400000000001</v>
      </c>
      <c r="Q2316" s="7" t="s">
        <v>8344</v>
      </c>
      <c r="R2316" s="7" t="s">
        <v>8348</v>
      </c>
      <c r="S2316" s="11">
        <f t="shared" si="146"/>
        <v>41067.343252314815</v>
      </c>
      <c r="T2316" s="12">
        <f t="shared" si="147"/>
        <v>41037.343252314815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0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65</v>
      </c>
      <c r="Q2317" s="7" t="s">
        <v>8344</v>
      </c>
      <c r="R2317" s="7" t="s">
        <v>8348</v>
      </c>
      <c r="S2317" s="11">
        <f t="shared" si="146"/>
        <v>41034.517858796295</v>
      </c>
      <c r="T2317" s="12">
        <f t="shared" si="147"/>
        <v>41004.517858796295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0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606.39999999999964</v>
      </c>
      <c r="Q2318" s="7" t="s">
        <v>8344</v>
      </c>
      <c r="R2318" s="7" t="s">
        <v>8348</v>
      </c>
      <c r="S2318" s="11">
        <f t="shared" si="146"/>
        <v>40156.558333333327</v>
      </c>
      <c r="T2318" s="12">
        <f t="shared" si="147"/>
        <v>40079.516782407409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0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16</v>
      </c>
      <c r="Q2319" s="7" t="s">
        <v>8344</v>
      </c>
      <c r="R2319" s="7" t="s">
        <v>8348</v>
      </c>
      <c r="S2319" s="11">
        <f t="shared" si="146"/>
        <v>40224</v>
      </c>
      <c r="T2319" s="12">
        <f t="shared" si="147"/>
        <v>40192.33390046296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1053</v>
      </c>
      <c r="Q2320" s="7" t="s">
        <v>8344</v>
      </c>
      <c r="R2320" s="7" t="s">
        <v>8348</v>
      </c>
      <c r="S2320" s="11">
        <f t="shared" si="146"/>
        <v>40081.957638888889</v>
      </c>
      <c r="T2320" s="12">
        <f t="shared" si="147"/>
        <v>40050.435347222221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0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231</v>
      </c>
      <c r="Q2321" s="7" t="s">
        <v>8344</v>
      </c>
      <c r="R2321" s="7" t="s">
        <v>8348</v>
      </c>
      <c r="S2321" s="11">
        <f t="shared" si="146"/>
        <v>41622.873668981476</v>
      </c>
      <c r="T2321" s="12">
        <f t="shared" si="147"/>
        <v>41592.873668981476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0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433</v>
      </c>
      <c r="Q2322" s="7" t="s">
        <v>8344</v>
      </c>
      <c r="R2322" s="7" t="s">
        <v>8348</v>
      </c>
      <c r="S2322" s="11">
        <f t="shared" si="146"/>
        <v>41731.567129629628</v>
      </c>
      <c r="T2322" s="12">
        <f t="shared" si="147"/>
        <v>41696.608796296292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0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-6427</v>
      </c>
      <c r="Q2323" s="7" t="s">
        <v>8355</v>
      </c>
      <c r="R2323" s="7" t="s">
        <v>8371</v>
      </c>
      <c r="S2323" s="11">
        <f t="shared" si="146"/>
        <v>42829.010428240734</v>
      </c>
      <c r="T2323" s="12">
        <f t="shared" si="147"/>
        <v>42799.052094907405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0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-2615</v>
      </c>
      <c r="Q2324" s="7" t="s">
        <v>8355</v>
      </c>
      <c r="R2324" s="7" t="s">
        <v>8371</v>
      </c>
      <c r="S2324" s="11">
        <f t="shared" si="146"/>
        <v>42834.645474537036</v>
      </c>
      <c r="T2324" s="12">
        <f t="shared" si="147"/>
        <v>42804.6871412037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0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-130</v>
      </c>
      <c r="Q2325" s="7" t="s">
        <v>8355</v>
      </c>
      <c r="R2325" s="7" t="s">
        <v>8371</v>
      </c>
      <c r="S2325" s="11">
        <f t="shared" si="146"/>
        <v>42814.546840277777</v>
      </c>
      <c r="T2325" s="12">
        <f t="shared" si="147"/>
        <v>42807.546840277777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0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-5945</v>
      </c>
      <c r="Q2326" s="7" t="s">
        <v>8355</v>
      </c>
      <c r="R2326" s="7" t="s">
        <v>8371</v>
      </c>
      <c r="S2326" s="11">
        <f t="shared" si="146"/>
        <v>42820.635243055549</v>
      </c>
      <c r="T2326" s="12">
        <f t="shared" si="147"/>
        <v>42790.67690972222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0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-920</v>
      </c>
      <c r="Q2327" s="7" t="s">
        <v>8355</v>
      </c>
      <c r="R2327" s="7" t="s">
        <v>8371</v>
      </c>
      <c r="S2327" s="11">
        <f t="shared" si="146"/>
        <v>42823.772349537037</v>
      </c>
      <c r="T2327" s="12">
        <f t="shared" si="147"/>
        <v>42793.814016203702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0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-14892</v>
      </c>
      <c r="Q2328" s="7" t="s">
        <v>8355</v>
      </c>
      <c r="R2328" s="7" t="s">
        <v>8371</v>
      </c>
      <c r="S2328" s="11">
        <f t="shared" si="146"/>
        <v>42855.499999999993</v>
      </c>
      <c r="T2328" s="12">
        <f t="shared" si="147"/>
        <v>42803.825787037036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0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149133.01</v>
      </c>
      <c r="Q2329" s="7" t="s">
        <v>8355</v>
      </c>
      <c r="R2329" s="7" t="s">
        <v>8371</v>
      </c>
      <c r="S2329" s="11">
        <f t="shared" si="146"/>
        <v>41877.708796296291</v>
      </c>
      <c r="T2329" s="12">
        <f t="shared" si="147"/>
        <v>41842.708796296291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15445</v>
      </c>
      <c r="Q2330" s="7" t="s">
        <v>8355</v>
      </c>
      <c r="R2330" s="7" t="s">
        <v>8371</v>
      </c>
      <c r="S2330" s="11">
        <f t="shared" si="146"/>
        <v>42169.573344907403</v>
      </c>
      <c r="T2330" s="12">
        <f t="shared" si="147"/>
        <v>42139.573344907403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0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1480</v>
      </c>
      <c r="Q2331" s="7" t="s">
        <v>8355</v>
      </c>
      <c r="R2331" s="7" t="s">
        <v>8371</v>
      </c>
      <c r="S2331" s="11">
        <f t="shared" si="146"/>
        <v>41837.416041666664</v>
      </c>
      <c r="T2331" s="12">
        <f t="shared" si="147"/>
        <v>41807.416041666664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0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848</v>
      </c>
      <c r="Q2332" s="7" t="s">
        <v>8355</v>
      </c>
      <c r="R2332" s="7" t="s">
        <v>8371</v>
      </c>
      <c r="S2332" s="11">
        <f t="shared" si="146"/>
        <v>42362.791666666664</v>
      </c>
      <c r="T2332" s="12">
        <f t="shared" si="147"/>
        <v>42332.691469907404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0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3545.1000000000004</v>
      </c>
      <c r="Q2333" s="7" t="s">
        <v>8355</v>
      </c>
      <c r="R2333" s="7" t="s">
        <v>8371</v>
      </c>
      <c r="S2333" s="11">
        <f t="shared" si="146"/>
        <v>41868.797337962962</v>
      </c>
      <c r="T2333" s="12">
        <f t="shared" si="147"/>
        <v>41838.797337962962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0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1577</v>
      </c>
      <c r="Q2334" s="7" t="s">
        <v>8355</v>
      </c>
      <c r="R2334" s="7" t="s">
        <v>8371</v>
      </c>
      <c r="S2334" s="11">
        <f t="shared" si="146"/>
        <v>42041.419803240737</v>
      </c>
      <c r="T2334" s="12">
        <f t="shared" si="147"/>
        <v>42011.419803240737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0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673</v>
      </c>
      <c r="Q2335" s="7" t="s">
        <v>8355</v>
      </c>
      <c r="R2335" s="7" t="s">
        <v>8371</v>
      </c>
      <c r="S2335" s="11">
        <f t="shared" si="146"/>
        <v>41788.534722222219</v>
      </c>
      <c r="T2335" s="12">
        <f t="shared" si="147"/>
        <v>41767.442013888889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0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78</v>
      </c>
      <c r="Q2336" s="7" t="s">
        <v>8355</v>
      </c>
      <c r="R2336" s="7" t="s">
        <v>8371</v>
      </c>
      <c r="S2336" s="11">
        <f t="shared" si="146"/>
        <v>41948.523611111108</v>
      </c>
      <c r="T2336" s="12">
        <f t="shared" si="147"/>
        <v>41918.461782407401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0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568</v>
      </c>
      <c r="Q2337" s="7" t="s">
        <v>8355</v>
      </c>
      <c r="R2337" s="7" t="s">
        <v>8371</v>
      </c>
      <c r="S2337" s="11">
        <f t="shared" si="146"/>
        <v>41801.363923611112</v>
      </c>
      <c r="T2337" s="12">
        <f t="shared" si="147"/>
        <v>41771.363923611112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0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84146.51</v>
      </c>
      <c r="Q2338" s="7" t="s">
        <v>8355</v>
      </c>
      <c r="R2338" s="7" t="s">
        <v>8371</v>
      </c>
      <c r="S2338" s="11">
        <f t="shared" si="146"/>
        <v>41706.716377314813</v>
      </c>
      <c r="T2338" s="12">
        <f t="shared" si="147"/>
        <v>41666.716377314813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0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1279</v>
      </c>
      <c r="Q2339" s="7" t="s">
        <v>8355</v>
      </c>
      <c r="R2339" s="7" t="s">
        <v>8371</v>
      </c>
      <c r="S2339" s="11">
        <f t="shared" si="146"/>
        <v>41816.432210648149</v>
      </c>
      <c r="T2339" s="12">
        <f t="shared" si="147"/>
        <v>41786.432210648149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171.5</v>
      </c>
      <c r="Q2340" s="7" t="s">
        <v>8355</v>
      </c>
      <c r="R2340" s="7" t="s">
        <v>8371</v>
      </c>
      <c r="S2340" s="11">
        <f t="shared" si="146"/>
        <v>41819.688472222224</v>
      </c>
      <c r="T2340" s="12">
        <f t="shared" si="147"/>
        <v>41789.688472222224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0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48552</v>
      </c>
      <c r="Q2341" s="7" t="s">
        <v>8355</v>
      </c>
      <c r="R2341" s="7" t="s">
        <v>8371</v>
      </c>
      <c r="S2341" s="11">
        <f t="shared" si="146"/>
        <v>42723.124305555553</v>
      </c>
      <c r="T2341" s="12">
        <f t="shared" si="147"/>
        <v>42692.591539351844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0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2311</v>
      </c>
      <c r="Q2342" s="7" t="s">
        <v>8355</v>
      </c>
      <c r="R2342" s="7" t="s">
        <v>8371</v>
      </c>
      <c r="S2342" s="11">
        <f t="shared" si="146"/>
        <v>42673.434467592589</v>
      </c>
      <c r="T2342" s="12">
        <f t="shared" si="147"/>
        <v>42643.434467592589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0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-5000</v>
      </c>
      <c r="Q2343" s="7" t="s">
        <v>8338</v>
      </c>
      <c r="R2343" s="7" t="s">
        <v>8339</v>
      </c>
      <c r="S2343" s="11">
        <f t="shared" si="146"/>
        <v>42197.605370370373</v>
      </c>
      <c r="T2343" s="12">
        <f t="shared" si="147"/>
        <v>42167.605370370373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0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-5500</v>
      </c>
      <c r="Q2344" s="7" t="s">
        <v>8338</v>
      </c>
      <c r="R2344" s="7" t="s">
        <v>8339</v>
      </c>
      <c r="S2344" s="11">
        <f t="shared" si="146"/>
        <v>41918</v>
      </c>
      <c r="T2344" s="12">
        <f t="shared" si="147"/>
        <v>41897.49386574074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0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-9700</v>
      </c>
      <c r="Q2345" s="7" t="s">
        <v>8338</v>
      </c>
      <c r="R2345" s="7" t="s">
        <v>8339</v>
      </c>
      <c r="S2345" s="11">
        <f t="shared" si="146"/>
        <v>42377.615972222215</v>
      </c>
      <c r="T2345" s="12">
        <f t="shared" si="147"/>
        <v>42327.616956018515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0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-999</v>
      </c>
      <c r="Q2346" s="7" t="s">
        <v>8338</v>
      </c>
      <c r="R2346" s="7" t="s">
        <v>8339</v>
      </c>
      <c r="S2346" s="11">
        <f t="shared" si="146"/>
        <v>42545.519317129627</v>
      </c>
      <c r="T2346" s="12">
        <f t="shared" si="147"/>
        <v>42515.519317129627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0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-3000</v>
      </c>
      <c r="Q2347" s="7" t="s">
        <v>8338</v>
      </c>
      <c r="R2347" s="7" t="s">
        <v>8339</v>
      </c>
      <c r="S2347" s="11">
        <f t="shared" si="146"/>
        <v>42094.777083333327</v>
      </c>
      <c r="T2347" s="12">
        <f t="shared" si="147"/>
        <v>42059.79347222222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0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-59961</v>
      </c>
      <c r="Q2348" s="7" t="s">
        <v>8338</v>
      </c>
      <c r="R2348" s="7" t="s">
        <v>8339</v>
      </c>
      <c r="S2348" s="11">
        <f t="shared" si="146"/>
        <v>42660.590636574074</v>
      </c>
      <c r="T2348" s="12">
        <f t="shared" si="147"/>
        <v>42615.590636574074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0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-985</v>
      </c>
      <c r="Q2349" s="7" t="s">
        <v>8338</v>
      </c>
      <c r="R2349" s="7" t="s">
        <v>8339</v>
      </c>
      <c r="S2349" s="11">
        <f t="shared" si="146"/>
        <v>42607.39902777777</v>
      </c>
      <c r="T2349" s="12">
        <f t="shared" si="147"/>
        <v>42577.39902777777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-69730</v>
      </c>
      <c r="Q2350" s="7" t="s">
        <v>8338</v>
      </c>
      <c r="R2350" s="7" t="s">
        <v>8339</v>
      </c>
      <c r="S2350" s="11">
        <f t="shared" si="146"/>
        <v>42420.723819444444</v>
      </c>
      <c r="T2350" s="12">
        <f t="shared" si="147"/>
        <v>42360.723819444444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0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-474900</v>
      </c>
      <c r="Q2351" s="7" t="s">
        <v>8338</v>
      </c>
      <c r="R2351" s="7" t="s">
        <v>8339</v>
      </c>
      <c r="S2351" s="11">
        <f t="shared" si="146"/>
        <v>42227.567453703705</v>
      </c>
      <c r="T2351" s="12">
        <f t="shared" si="147"/>
        <v>42198.567453703705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0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-50000</v>
      </c>
      <c r="Q2352" s="7" t="s">
        <v>8338</v>
      </c>
      <c r="R2352" s="7" t="s">
        <v>8339</v>
      </c>
      <c r="S2352" s="11">
        <f t="shared" si="146"/>
        <v>42738.633912037032</v>
      </c>
      <c r="T2352" s="12">
        <f t="shared" si="147"/>
        <v>42708.633912037032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0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-18792</v>
      </c>
      <c r="Q2353" s="7" t="s">
        <v>8338</v>
      </c>
      <c r="R2353" s="7" t="s">
        <v>8339</v>
      </c>
      <c r="S2353" s="11">
        <f t="shared" si="146"/>
        <v>42123.892812500002</v>
      </c>
      <c r="T2353" s="12">
        <f t="shared" si="147"/>
        <v>42093.892812500002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0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-2000</v>
      </c>
      <c r="Q2354" s="7" t="s">
        <v>8338</v>
      </c>
      <c r="R2354" s="7" t="s">
        <v>8339</v>
      </c>
      <c r="S2354" s="11">
        <f t="shared" si="146"/>
        <v>42161.425370370365</v>
      </c>
      <c r="T2354" s="12">
        <f t="shared" si="147"/>
        <v>42101.425370370365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0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-1000</v>
      </c>
      <c r="Q2355" s="7" t="s">
        <v>8338</v>
      </c>
      <c r="R2355" s="7" t="s">
        <v>8339</v>
      </c>
      <c r="S2355" s="11">
        <f t="shared" si="146"/>
        <v>42115.467847222222</v>
      </c>
      <c r="T2355" s="12">
        <f t="shared" si="147"/>
        <v>42103.467847222222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0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-34975</v>
      </c>
      <c r="Q2356" s="7" t="s">
        <v>8338</v>
      </c>
      <c r="R2356" s="7" t="s">
        <v>8339</v>
      </c>
      <c r="S2356" s="11">
        <f t="shared" si="146"/>
        <v>42014.51458333333</v>
      </c>
      <c r="T2356" s="12">
        <f t="shared" si="147"/>
        <v>41954.51458333333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0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-7945</v>
      </c>
      <c r="Q2357" s="7" t="s">
        <v>8338</v>
      </c>
      <c r="R2357" s="7" t="s">
        <v>8339</v>
      </c>
      <c r="S2357" s="11">
        <f t="shared" si="146"/>
        <v>42126.709907407407</v>
      </c>
      <c r="T2357" s="12">
        <f t="shared" si="147"/>
        <v>42096.709907407407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0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-10000</v>
      </c>
      <c r="Q2358" s="7" t="s">
        <v>8338</v>
      </c>
      <c r="R2358" s="7" t="s">
        <v>8339</v>
      </c>
      <c r="S2358" s="11">
        <f t="shared" si="146"/>
        <v>42160.575277777774</v>
      </c>
      <c r="T2358" s="12">
        <f t="shared" si="147"/>
        <v>42130.575277777774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0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-27000</v>
      </c>
      <c r="Q2359" s="7" t="s">
        <v>8338</v>
      </c>
      <c r="R2359" s="7" t="s">
        <v>8339</v>
      </c>
      <c r="S2359" s="11">
        <f t="shared" si="146"/>
        <v>42294.411782407406</v>
      </c>
      <c r="T2359" s="12">
        <f t="shared" si="147"/>
        <v>42264.411782407406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-1500</v>
      </c>
      <c r="Q2360" s="7" t="s">
        <v>8338</v>
      </c>
      <c r="R2360" s="7" t="s">
        <v>8339</v>
      </c>
      <c r="S2360" s="11">
        <f t="shared" si="146"/>
        <v>42034.818749999999</v>
      </c>
      <c r="T2360" s="12">
        <f t="shared" si="147"/>
        <v>41978.722638888888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0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-6399</v>
      </c>
      <c r="Q2361" s="7" t="s">
        <v>8338</v>
      </c>
      <c r="R2361" s="7" t="s">
        <v>8339</v>
      </c>
      <c r="S2361" s="11">
        <f t="shared" si="146"/>
        <v>42219.441249999996</v>
      </c>
      <c r="T2361" s="12">
        <f t="shared" si="147"/>
        <v>42159.441249999996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0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-4998</v>
      </c>
      <c r="Q2362" s="7" t="s">
        <v>8338</v>
      </c>
      <c r="R2362" s="7" t="s">
        <v>8339</v>
      </c>
      <c r="S2362" s="11">
        <f t="shared" si="146"/>
        <v>42407.498611111114</v>
      </c>
      <c r="T2362" s="12">
        <f t="shared" si="147"/>
        <v>42377.498611111114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0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-200</v>
      </c>
      <c r="Q2363" s="7" t="s">
        <v>8338</v>
      </c>
      <c r="R2363" s="7" t="s">
        <v>8339</v>
      </c>
      <c r="S2363" s="11">
        <f t="shared" si="146"/>
        <v>42490.708333333336</v>
      </c>
      <c r="T2363" s="12">
        <f t="shared" si="147"/>
        <v>42466.650555555556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0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-300</v>
      </c>
      <c r="Q2364" s="7" t="s">
        <v>8338</v>
      </c>
      <c r="R2364" s="7" t="s">
        <v>8339</v>
      </c>
      <c r="S2364" s="11">
        <f t="shared" si="146"/>
        <v>41984.47997685185</v>
      </c>
      <c r="T2364" s="12">
        <f t="shared" si="147"/>
        <v>41954.47997685185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0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-175000</v>
      </c>
      <c r="Q2365" s="7" t="s">
        <v>8338</v>
      </c>
      <c r="R2365" s="7" t="s">
        <v>8339</v>
      </c>
      <c r="S2365" s="11">
        <f t="shared" si="146"/>
        <v>42366.803240740737</v>
      </c>
      <c r="T2365" s="12">
        <f t="shared" si="147"/>
        <v>42321.803240740737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0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-128</v>
      </c>
      <c r="Q2366" s="7" t="s">
        <v>8338</v>
      </c>
      <c r="R2366" s="7" t="s">
        <v>8339</v>
      </c>
      <c r="S2366" s="11">
        <f t="shared" si="146"/>
        <v>42303.726342592585</v>
      </c>
      <c r="T2366" s="12">
        <f t="shared" si="147"/>
        <v>42248.726342592585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0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-1000</v>
      </c>
      <c r="Q2367" s="7" t="s">
        <v>8338</v>
      </c>
      <c r="R2367" s="7" t="s">
        <v>8339</v>
      </c>
      <c r="S2367" s="11">
        <f t="shared" si="146"/>
        <v>42386.749999999993</v>
      </c>
      <c r="T2367" s="12">
        <f t="shared" si="147"/>
        <v>42346.528067129628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0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-22370</v>
      </c>
      <c r="Q2368" s="7" t="s">
        <v>8338</v>
      </c>
      <c r="R2368" s="7" t="s">
        <v>8339</v>
      </c>
      <c r="S2368" s="11">
        <f t="shared" si="146"/>
        <v>42298.323298611103</v>
      </c>
      <c r="T2368" s="12">
        <f t="shared" si="147"/>
        <v>42268.323298611103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0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-49330</v>
      </c>
      <c r="Q2369" s="7" t="s">
        <v>8338</v>
      </c>
      <c r="R2369" s="7" t="s">
        <v>8339</v>
      </c>
      <c r="S2369" s="11">
        <f t="shared" si="146"/>
        <v>42485.720092592594</v>
      </c>
      <c r="T2369" s="12">
        <f t="shared" si="147"/>
        <v>42425.761759259258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-39900</v>
      </c>
      <c r="Q2370" s="7" t="s">
        <v>8338</v>
      </c>
      <c r="R2370" s="7" t="s">
        <v>8339</v>
      </c>
      <c r="S2370" s="11">
        <f t="shared" si="146"/>
        <v>42108.471817129626</v>
      </c>
      <c r="T2370" s="12">
        <f t="shared" si="147"/>
        <v>42063.513483796291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0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(E2371/D2371*100)</f>
        <v>0</v>
      </c>
      <c r="P2371">
        <f t="shared" ref="P2371:P2434" si="149">AVERAGE(E2371-D2371)</f>
        <v>-25000</v>
      </c>
      <c r="Q2371" s="7" t="s">
        <v>8338</v>
      </c>
      <c r="R2371" s="7" t="s">
        <v>8339</v>
      </c>
      <c r="S2371" s="11">
        <f t="shared" ref="S2371:S2434" si="150">(I2371/86400)+25569+(-5/24)</f>
        <v>42410.60429398148</v>
      </c>
      <c r="T2371" s="12">
        <f t="shared" ref="T2371:T2434" si="151">(J2371/86400)+25569+(-5/24)</f>
        <v>42380.60429398148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0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-24918</v>
      </c>
      <c r="Q2372" s="7" t="s">
        <v>8338</v>
      </c>
      <c r="R2372" s="7" t="s">
        <v>8339</v>
      </c>
      <c r="S2372" s="11">
        <f t="shared" si="150"/>
        <v>41990.980798611105</v>
      </c>
      <c r="T2372" s="12">
        <f t="shared" si="151"/>
        <v>41960.980798611105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0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-2000</v>
      </c>
      <c r="Q2373" s="7" t="s">
        <v>8338</v>
      </c>
      <c r="R2373" s="7" t="s">
        <v>8339</v>
      </c>
      <c r="S2373" s="11">
        <f t="shared" si="150"/>
        <v>42180.569398148145</v>
      </c>
      <c r="T2373" s="12">
        <f t="shared" si="151"/>
        <v>42150.569398148145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0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-5320</v>
      </c>
      <c r="Q2374" s="7" t="s">
        <v>8338</v>
      </c>
      <c r="R2374" s="7" t="s">
        <v>8339</v>
      </c>
      <c r="S2374" s="11">
        <f t="shared" si="150"/>
        <v>42117.860775462956</v>
      </c>
      <c r="T2374" s="12">
        <f t="shared" si="151"/>
        <v>42087.860775462956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0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-849950</v>
      </c>
      <c r="Q2375" s="7" t="s">
        <v>8338</v>
      </c>
      <c r="R2375" s="7" t="s">
        <v>8339</v>
      </c>
      <c r="S2375" s="11">
        <f t="shared" si="150"/>
        <v>42245.453981481478</v>
      </c>
      <c r="T2375" s="12">
        <f t="shared" si="151"/>
        <v>42215.453981481478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0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-21990</v>
      </c>
      <c r="Q2376" s="7" t="s">
        <v>8338</v>
      </c>
      <c r="R2376" s="7" t="s">
        <v>8339</v>
      </c>
      <c r="S2376" s="11">
        <f t="shared" si="150"/>
        <v>42047.634953703702</v>
      </c>
      <c r="T2376" s="12">
        <f t="shared" si="151"/>
        <v>42017.634953703702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0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-10000</v>
      </c>
      <c r="Q2377" s="7" t="s">
        <v>8338</v>
      </c>
      <c r="R2377" s="7" t="s">
        <v>8339</v>
      </c>
      <c r="S2377" s="11">
        <f t="shared" si="150"/>
        <v>42622.627743055556</v>
      </c>
      <c r="T2377" s="12">
        <f t="shared" si="151"/>
        <v>42592.627743055556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0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-2673.67</v>
      </c>
      <c r="Q2378" s="7" t="s">
        <v>8338</v>
      </c>
      <c r="R2378" s="7" t="s">
        <v>8339</v>
      </c>
      <c r="S2378" s="11">
        <f t="shared" si="150"/>
        <v>42348.717199074068</v>
      </c>
      <c r="T2378" s="12">
        <f t="shared" si="151"/>
        <v>42318.717199074068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0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-2500</v>
      </c>
      <c r="Q2379" s="7" t="s">
        <v>8338</v>
      </c>
      <c r="R2379" s="7" t="s">
        <v>8339</v>
      </c>
      <c r="S2379" s="11">
        <f t="shared" si="150"/>
        <v>42699.703506944446</v>
      </c>
      <c r="T2379" s="12">
        <f t="shared" si="151"/>
        <v>42669.661840277775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-110000</v>
      </c>
      <c r="Q2380" s="7" t="s">
        <v>8338</v>
      </c>
      <c r="R2380" s="7" t="s">
        <v>8339</v>
      </c>
      <c r="S2380" s="11">
        <f t="shared" si="150"/>
        <v>42241.804745370369</v>
      </c>
      <c r="T2380" s="12">
        <f t="shared" si="151"/>
        <v>42212.804745370369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0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-30000</v>
      </c>
      <c r="Q2381" s="7" t="s">
        <v>8338</v>
      </c>
      <c r="R2381" s="7" t="s">
        <v>8339</v>
      </c>
      <c r="S2381" s="11">
        <f t="shared" si="150"/>
        <v>42281.808055555557</v>
      </c>
      <c r="T2381" s="12">
        <f t="shared" si="151"/>
        <v>42236.808055555557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0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-14945</v>
      </c>
      <c r="Q2382" s="7" t="s">
        <v>8338</v>
      </c>
      <c r="R2382" s="7" t="s">
        <v>8339</v>
      </c>
      <c r="S2382" s="11">
        <f t="shared" si="150"/>
        <v>42278.584976851846</v>
      </c>
      <c r="T2382" s="12">
        <f t="shared" si="151"/>
        <v>42248.584976851846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0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-84779</v>
      </c>
      <c r="Q2383" s="7" t="s">
        <v>8338</v>
      </c>
      <c r="R2383" s="7" t="s">
        <v>8339</v>
      </c>
      <c r="S2383" s="11">
        <f t="shared" si="150"/>
        <v>42104.727407407401</v>
      </c>
      <c r="T2383" s="12">
        <f t="shared" si="151"/>
        <v>42074.727407407401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0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-2925</v>
      </c>
      <c r="Q2384" s="7" t="s">
        <v>8338</v>
      </c>
      <c r="R2384" s="7" t="s">
        <v>8339</v>
      </c>
      <c r="S2384" s="11">
        <f t="shared" si="150"/>
        <v>42219.979201388887</v>
      </c>
      <c r="T2384" s="12">
        <f t="shared" si="151"/>
        <v>42194.979201388887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0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-9565</v>
      </c>
      <c r="Q2385" s="7" t="s">
        <v>8338</v>
      </c>
      <c r="R2385" s="7" t="s">
        <v>8339</v>
      </c>
      <c r="S2385" s="11">
        <f t="shared" si="150"/>
        <v>42056.848460648143</v>
      </c>
      <c r="T2385" s="12">
        <f t="shared" si="151"/>
        <v>42026.848460648143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0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-992</v>
      </c>
      <c r="Q2386" s="7" t="s">
        <v>8338</v>
      </c>
      <c r="R2386" s="7" t="s">
        <v>8339</v>
      </c>
      <c r="S2386" s="11">
        <f t="shared" si="150"/>
        <v>41956.900960648149</v>
      </c>
      <c r="T2386" s="12">
        <f t="shared" si="151"/>
        <v>41926.859293981477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0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-64212</v>
      </c>
      <c r="Q2387" s="7" t="s">
        <v>8338</v>
      </c>
      <c r="R2387" s="7" t="s">
        <v>8339</v>
      </c>
      <c r="S2387" s="11">
        <f t="shared" si="150"/>
        <v>42221.493425925924</v>
      </c>
      <c r="T2387" s="12">
        <f t="shared" si="151"/>
        <v>42191.493425925924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0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-30000</v>
      </c>
      <c r="Q2388" s="7" t="s">
        <v>8338</v>
      </c>
      <c r="R2388" s="7" t="s">
        <v>8339</v>
      </c>
      <c r="S2388" s="11">
        <f t="shared" si="150"/>
        <v>42014.629907407405</v>
      </c>
      <c r="T2388" s="12">
        <f t="shared" si="151"/>
        <v>41954.629907407405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0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-148974</v>
      </c>
      <c r="Q2389" s="7" t="s">
        <v>8338</v>
      </c>
      <c r="R2389" s="7" t="s">
        <v>8339</v>
      </c>
      <c r="S2389" s="11">
        <f t="shared" si="150"/>
        <v>42573.418287037035</v>
      </c>
      <c r="T2389" s="12">
        <f t="shared" si="151"/>
        <v>42528.418287037035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-36537</v>
      </c>
      <c r="Q2390" s="7" t="s">
        <v>8338</v>
      </c>
      <c r="R2390" s="7" t="s">
        <v>8339</v>
      </c>
      <c r="S2390" s="11">
        <f t="shared" si="150"/>
        <v>42019.603472222218</v>
      </c>
      <c r="T2390" s="12">
        <f t="shared" si="151"/>
        <v>41989.645358796297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0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-15970</v>
      </c>
      <c r="Q2391" s="7" t="s">
        <v>8338</v>
      </c>
      <c r="R2391" s="7" t="s">
        <v>8339</v>
      </c>
      <c r="S2391" s="11">
        <f t="shared" si="150"/>
        <v>42210.707638888889</v>
      </c>
      <c r="T2391" s="12">
        <f t="shared" si="151"/>
        <v>42179.445046296292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0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-510000</v>
      </c>
      <c r="Q2392" s="7" t="s">
        <v>8338</v>
      </c>
      <c r="R2392" s="7" t="s">
        <v>8339</v>
      </c>
      <c r="S2392" s="11">
        <f t="shared" si="150"/>
        <v>42008.053981481477</v>
      </c>
      <c r="T2392" s="12">
        <f t="shared" si="151"/>
        <v>41968.053981481477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0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-19975</v>
      </c>
      <c r="Q2393" s="7" t="s">
        <v>8338</v>
      </c>
      <c r="R2393" s="7" t="s">
        <v>8339</v>
      </c>
      <c r="S2393" s="11">
        <f t="shared" si="150"/>
        <v>42094.544490740744</v>
      </c>
      <c r="T2393" s="12">
        <f t="shared" si="151"/>
        <v>42064.586157407401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0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-4200</v>
      </c>
      <c r="Q2394" s="7" t="s">
        <v>8338</v>
      </c>
      <c r="R2394" s="7" t="s">
        <v>8339</v>
      </c>
      <c r="S2394" s="11">
        <f t="shared" si="150"/>
        <v>42305.912303240737</v>
      </c>
      <c r="T2394" s="12">
        <f t="shared" si="151"/>
        <v>42275.912303240737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0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-99950</v>
      </c>
      <c r="Q2395" s="7" t="s">
        <v>8338</v>
      </c>
      <c r="R2395" s="7" t="s">
        <v>8339</v>
      </c>
      <c r="S2395" s="11">
        <f t="shared" si="150"/>
        <v>42224.440011574072</v>
      </c>
      <c r="T2395" s="12">
        <f t="shared" si="151"/>
        <v>42194.440011574072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0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-4997</v>
      </c>
      <c r="Q2396" s="7" t="s">
        <v>8338</v>
      </c>
      <c r="R2396" s="7" t="s">
        <v>8339</v>
      </c>
      <c r="S2396" s="11">
        <f t="shared" si="150"/>
        <v>42061.15385416666</v>
      </c>
      <c r="T2396" s="12">
        <f t="shared" si="151"/>
        <v>42031.15385416666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0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-33000</v>
      </c>
      <c r="Q2397" s="7" t="s">
        <v>8338</v>
      </c>
      <c r="R2397" s="7" t="s">
        <v>8339</v>
      </c>
      <c r="S2397" s="11">
        <f t="shared" si="150"/>
        <v>42745.164583333331</v>
      </c>
      <c r="T2397" s="12">
        <f t="shared" si="151"/>
        <v>42716.913043981483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0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-4990</v>
      </c>
      <c r="Q2398" s="7" t="s">
        <v>8338</v>
      </c>
      <c r="R2398" s="7" t="s">
        <v>8339</v>
      </c>
      <c r="S2398" s="11">
        <f t="shared" si="150"/>
        <v>42292.640717592592</v>
      </c>
      <c r="T2398" s="12">
        <f t="shared" si="151"/>
        <v>42262.640717592592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0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-124000</v>
      </c>
      <c r="Q2399" s="7" t="s">
        <v>8338</v>
      </c>
      <c r="R2399" s="7" t="s">
        <v>8339</v>
      </c>
      <c r="S2399" s="11">
        <f t="shared" si="150"/>
        <v>42006.676574074074</v>
      </c>
      <c r="T2399" s="12">
        <f t="shared" si="151"/>
        <v>41976.676574074074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-4000</v>
      </c>
      <c r="Q2400" s="7" t="s">
        <v>8338</v>
      </c>
      <c r="R2400" s="7" t="s">
        <v>8339</v>
      </c>
      <c r="S2400" s="11">
        <f t="shared" si="150"/>
        <v>42187.708148148151</v>
      </c>
      <c r="T2400" s="12">
        <f t="shared" si="151"/>
        <v>42157.708148148151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0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-13000</v>
      </c>
      <c r="Q2401" s="7" t="s">
        <v>8338</v>
      </c>
      <c r="R2401" s="7" t="s">
        <v>8339</v>
      </c>
      <c r="S2401" s="11">
        <f t="shared" si="150"/>
        <v>41991.644745370366</v>
      </c>
      <c r="T2401" s="12">
        <f t="shared" si="151"/>
        <v>41956.644745370366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0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-50000</v>
      </c>
      <c r="Q2402" s="7" t="s">
        <v>8338</v>
      </c>
      <c r="R2402" s="7" t="s">
        <v>8339</v>
      </c>
      <c r="S2402" s="11">
        <f t="shared" si="150"/>
        <v>42474.059768518513</v>
      </c>
      <c r="T2402" s="12">
        <f t="shared" si="151"/>
        <v>42444.059768518513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-27799</v>
      </c>
      <c r="Q2403" s="7" t="s">
        <v>8355</v>
      </c>
      <c r="R2403" s="7" t="s">
        <v>8356</v>
      </c>
      <c r="S2403" s="11">
        <f t="shared" si="150"/>
        <v>42434.614537037036</v>
      </c>
      <c r="T2403" s="12">
        <f t="shared" si="151"/>
        <v>42374.614537037036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-11948</v>
      </c>
      <c r="Q2404" s="7" t="s">
        <v>8355</v>
      </c>
      <c r="R2404" s="7" t="s">
        <v>8356</v>
      </c>
      <c r="S2404" s="11">
        <f t="shared" si="150"/>
        <v>42137.47142361111</v>
      </c>
      <c r="T2404" s="12">
        <f t="shared" si="151"/>
        <v>42107.47142361111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-998</v>
      </c>
      <c r="Q2405" s="7" t="s">
        <v>8355</v>
      </c>
      <c r="R2405" s="7" t="s">
        <v>8356</v>
      </c>
      <c r="S2405" s="11">
        <f t="shared" si="150"/>
        <v>42459.632615740738</v>
      </c>
      <c r="T2405" s="12">
        <f t="shared" si="151"/>
        <v>42399.67428240741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-15000</v>
      </c>
      <c r="Q2406" s="7" t="s">
        <v>8355</v>
      </c>
      <c r="R2406" s="7" t="s">
        <v>8356</v>
      </c>
      <c r="S2406" s="11">
        <f t="shared" si="150"/>
        <v>42371.831099537034</v>
      </c>
      <c r="T2406" s="12">
        <f t="shared" si="151"/>
        <v>42341.831099537034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-3874</v>
      </c>
      <c r="Q2407" s="7" t="s">
        <v>8355</v>
      </c>
      <c r="R2407" s="7" t="s">
        <v>8356</v>
      </c>
      <c r="S2407" s="11">
        <f t="shared" si="150"/>
        <v>42616.377025462956</v>
      </c>
      <c r="T2407" s="12">
        <f t="shared" si="151"/>
        <v>42595.377025462956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-1905</v>
      </c>
      <c r="Q2408" s="7" t="s">
        <v>8355</v>
      </c>
      <c r="R2408" s="7" t="s">
        <v>8356</v>
      </c>
      <c r="S2408" s="11">
        <f t="shared" si="150"/>
        <v>42022.902662037035</v>
      </c>
      <c r="T2408" s="12">
        <f t="shared" si="151"/>
        <v>41982.902662037035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-16443</v>
      </c>
      <c r="Q2409" s="7" t="s">
        <v>8355</v>
      </c>
      <c r="R2409" s="7" t="s">
        <v>8356</v>
      </c>
      <c r="S2409" s="11">
        <f t="shared" si="150"/>
        <v>42105.041666666664</v>
      </c>
      <c r="T2409" s="12">
        <f t="shared" si="151"/>
        <v>42082.367222222216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-14970</v>
      </c>
      <c r="Q2410" s="7" t="s">
        <v>8355</v>
      </c>
      <c r="R2410" s="7" t="s">
        <v>8356</v>
      </c>
      <c r="S2410" s="11">
        <f t="shared" si="150"/>
        <v>41948.974039351851</v>
      </c>
      <c r="T2410" s="12">
        <f t="shared" si="151"/>
        <v>41918.93237268518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-24540</v>
      </c>
      <c r="Q2411" s="7" t="s">
        <v>8355</v>
      </c>
      <c r="R2411" s="7" t="s">
        <v>8356</v>
      </c>
      <c r="S2411" s="11">
        <f t="shared" si="150"/>
        <v>42234.667534722219</v>
      </c>
      <c r="T2411" s="12">
        <f t="shared" si="151"/>
        <v>42204.667534722219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-15000</v>
      </c>
      <c r="Q2412" s="7" t="s">
        <v>8355</v>
      </c>
      <c r="R2412" s="7" t="s">
        <v>8356</v>
      </c>
      <c r="S2412" s="11">
        <f t="shared" si="150"/>
        <v>42254.199942129628</v>
      </c>
      <c r="T2412" s="12">
        <f t="shared" si="151"/>
        <v>42224.199942129628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-24849</v>
      </c>
      <c r="Q2413" s="7" t="s">
        <v>8355</v>
      </c>
      <c r="R2413" s="7" t="s">
        <v>8356</v>
      </c>
      <c r="S2413" s="11">
        <f t="shared" si="150"/>
        <v>42241.524097222216</v>
      </c>
      <c r="T2413" s="12">
        <f t="shared" si="151"/>
        <v>42211.524097222216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-8000</v>
      </c>
      <c r="Q2414" s="7" t="s">
        <v>8355</v>
      </c>
      <c r="R2414" s="7" t="s">
        <v>8356</v>
      </c>
      <c r="S2414" s="11">
        <f t="shared" si="150"/>
        <v>42700.570289351854</v>
      </c>
      <c r="T2414" s="12">
        <f t="shared" si="151"/>
        <v>42655.528622685182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-2975</v>
      </c>
      <c r="Q2415" s="7" t="s">
        <v>8355</v>
      </c>
      <c r="R2415" s="7" t="s">
        <v>8356</v>
      </c>
      <c r="S2415" s="11">
        <f t="shared" si="150"/>
        <v>41790.770833333328</v>
      </c>
      <c r="T2415" s="12">
        <f t="shared" si="151"/>
        <v>41759.901412037034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-14540</v>
      </c>
      <c r="Q2416" s="7" t="s">
        <v>8355</v>
      </c>
      <c r="R2416" s="7" t="s">
        <v>8356</v>
      </c>
      <c r="S2416" s="11">
        <f t="shared" si="150"/>
        <v>42237.957638888889</v>
      </c>
      <c r="T2416" s="12">
        <f t="shared" si="151"/>
        <v>42198.486805555549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-59665</v>
      </c>
      <c r="Q2417" s="7" t="s">
        <v>8355</v>
      </c>
      <c r="R2417" s="7" t="s">
        <v>8356</v>
      </c>
      <c r="S2417" s="11">
        <f t="shared" si="150"/>
        <v>42566.654467592591</v>
      </c>
      <c r="T2417" s="12">
        <f t="shared" si="151"/>
        <v>42536.654467592591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-19995</v>
      </c>
      <c r="Q2418" s="7" t="s">
        <v>8355</v>
      </c>
      <c r="R2418" s="7" t="s">
        <v>8356</v>
      </c>
      <c r="S2418" s="11">
        <f t="shared" si="150"/>
        <v>42077.416666666664</v>
      </c>
      <c r="T2418" s="12">
        <f t="shared" si="151"/>
        <v>42019.529432870368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-1000</v>
      </c>
      <c r="Q2419" s="7" t="s">
        <v>8355</v>
      </c>
      <c r="R2419" s="7" t="s">
        <v>8356</v>
      </c>
      <c r="S2419" s="11">
        <f t="shared" si="150"/>
        <v>41861.675775462958</v>
      </c>
      <c r="T2419" s="12">
        <f t="shared" si="151"/>
        <v>41831.675775462958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-24995</v>
      </c>
      <c r="Q2420" s="7" t="s">
        <v>8355</v>
      </c>
      <c r="R2420" s="7" t="s">
        <v>8356</v>
      </c>
      <c r="S2420" s="11">
        <f t="shared" si="150"/>
        <v>42087.606990740744</v>
      </c>
      <c r="T2420" s="12">
        <f t="shared" si="151"/>
        <v>42027.648657407401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-3000</v>
      </c>
      <c r="Q2421" s="7" t="s">
        <v>8355</v>
      </c>
      <c r="R2421" s="7" t="s">
        <v>8356</v>
      </c>
      <c r="S2421" s="11">
        <f t="shared" si="150"/>
        <v>42053.529965277776</v>
      </c>
      <c r="T2421" s="12">
        <f t="shared" si="151"/>
        <v>41993.529965277776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-14369</v>
      </c>
      <c r="Q2422" s="7" t="s">
        <v>8355</v>
      </c>
      <c r="R2422" s="7" t="s">
        <v>8356</v>
      </c>
      <c r="S2422" s="11">
        <f t="shared" si="150"/>
        <v>41952.862210648142</v>
      </c>
      <c r="T2422" s="12">
        <f t="shared" si="151"/>
        <v>41892.820543981477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-5999</v>
      </c>
      <c r="Q2423" s="7" t="s">
        <v>8355</v>
      </c>
      <c r="R2423" s="7" t="s">
        <v>8356</v>
      </c>
      <c r="S2423" s="11">
        <f t="shared" si="150"/>
        <v>42056.479120370372</v>
      </c>
      <c r="T2423" s="12">
        <f t="shared" si="151"/>
        <v>42026.479120370372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-499</v>
      </c>
      <c r="Q2424" s="7" t="s">
        <v>8355</v>
      </c>
      <c r="R2424" s="7" t="s">
        <v>8356</v>
      </c>
      <c r="S2424" s="11">
        <f t="shared" si="150"/>
        <v>42074.474953703706</v>
      </c>
      <c r="T2424" s="12">
        <f t="shared" si="151"/>
        <v>42044.516620370363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-59992</v>
      </c>
      <c r="Q2425" s="7" t="s">
        <v>8355</v>
      </c>
      <c r="R2425" s="7" t="s">
        <v>8356</v>
      </c>
      <c r="S2425" s="11">
        <f t="shared" si="150"/>
        <v>42004.496412037035</v>
      </c>
      <c r="T2425" s="12">
        <f t="shared" si="151"/>
        <v>41974.496412037035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-24690</v>
      </c>
      <c r="Q2426" s="7" t="s">
        <v>8355</v>
      </c>
      <c r="R2426" s="7" t="s">
        <v>8356</v>
      </c>
      <c r="S2426" s="11">
        <f t="shared" si="150"/>
        <v>41939.684120370366</v>
      </c>
      <c r="T2426" s="12">
        <f t="shared" si="151"/>
        <v>41909.684120370366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-3499</v>
      </c>
      <c r="Q2427" s="7" t="s">
        <v>8355</v>
      </c>
      <c r="R2427" s="7" t="s">
        <v>8356</v>
      </c>
      <c r="S2427" s="11">
        <f t="shared" si="150"/>
        <v>42517.711111111108</v>
      </c>
      <c r="T2427" s="12">
        <f t="shared" si="151"/>
        <v>42502.705428240741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-20000</v>
      </c>
      <c r="Q2428" s="7" t="s">
        <v>8355</v>
      </c>
      <c r="R2428" s="7" t="s">
        <v>8356</v>
      </c>
      <c r="S2428" s="11">
        <f t="shared" si="150"/>
        <v>42223.961712962962</v>
      </c>
      <c r="T2428" s="12">
        <f t="shared" si="151"/>
        <v>42163.961712962962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-49999</v>
      </c>
      <c r="Q2429" s="7" t="s">
        <v>8355</v>
      </c>
      <c r="R2429" s="7" t="s">
        <v>8356</v>
      </c>
      <c r="S2429" s="11">
        <f t="shared" si="150"/>
        <v>42452.068668981483</v>
      </c>
      <c r="T2429" s="12">
        <f t="shared" si="151"/>
        <v>42412.110335648147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-34999</v>
      </c>
      <c r="Q2430" s="7" t="s">
        <v>8355</v>
      </c>
      <c r="R2430" s="7" t="s">
        <v>8356</v>
      </c>
      <c r="S2430" s="11">
        <f t="shared" si="150"/>
        <v>42075.534155092588</v>
      </c>
      <c r="T2430" s="12">
        <f t="shared" si="151"/>
        <v>42045.575821759259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-137995</v>
      </c>
      <c r="Q2431" s="7" t="s">
        <v>8355</v>
      </c>
      <c r="R2431" s="7" t="s">
        <v>8356</v>
      </c>
      <c r="S2431" s="11">
        <f t="shared" si="150"/>
        <v>42771.488888888889</v>
      </c>
      <c r="T2431" s="12">
        <f t="shared" si="151"/>
        <v>42734.670902777776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-2979</v>
      </c>
      <c r="Q2432" s="7" t="s">
        <v>8355</v>
      </c>
      <c r="R2432" s="7" t="s">
        <v>8356</v>
      </c>
      <c r="S2432" s="11">
        <f t="shared" si="150"/>
        <v>42411.922499999993</v>
      </c>
      <c r="T2432" s="12">
        <f t="shared" si="151"/>
        <v>42381.922499999993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-99998</v>
      </c>
      <c r="Q2433" s="7" t="s">
        <v>8355</v>
      </c>
      <c r="R2433" s="7" t="s">
        <v>8356</v>
      </c>
      <c r="S2433" s="11">
        <f t="shared" si="150"/>
        <v>42548.891354166662</v>
      </c>
      <c r="T2433" s="12">
        <f t="shared" si="151"/>
        <v>42488.891354166662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-13998</v>
      </c>
      <c r="Q2434" s="7" t="s">
        <v>8355</v>
      </c>
      <c r="R2434" s="7" t="s">
        <v>8356</v>
      </c>
      <c r="S2434" s="11">
        <f t="shared" si="150"/>
        <v>42071.010381944441</v>
      </c>
      <c r="T2434" s="12">
        <f t="shared" si="151"/>
        <v>42041.010381944441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(E2435/D2435*100)</f>
        <v>0</v>
      </c>
      <c r="P2435">
        <f t="shared" ref="P2435:P2498" si="153">AVERAGE(E2435-D2435)</f>
        <v>-10000</v>
      </c>
      <c r="Q2435" s="7" t="s">
        <v>8355</v>
      </c>
      <c r="R2435" s="7" t="s">
        <v>8356</v>
      </c>
      <c r="S2435" s="11">
        <f t="shared" ref="S2435:S2498" si="154">(I2435/86400)+25569+(-5/24)</f>
        <v>42427.691469907404</v>
      </c>
      <c r="T2435" s="12">
        <f t="shared" ref="T2435:T2498" si="155">(J2435/86400)+25569+(-5/24)</f>
        <v>42397.691469907404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-19974</v>
      </c>
      <c r="Q2436" s="7" t="s">
        <v>8355</v>
      </c>
      <c r="R2436" s="7" t="s">
        <v>8356</v>
      </c>
      <c r="S2436" s="11">
        <f t="shared" si="154"/>
        <v>42219.977708333332</v>
      </c>
      <c r="T2436" s="12">
        <f t="shared" si="155"/>
        <v>42179.977708333332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-248776</v>
      </c>
      <c r="Q2437" s="7" t="s">
        <v>8355</v>
      </c>
      <c r="R2437" s="7" t="s">
        <v>8356</v>
      </c>
      <c r="S2437" s="11">
        <f t="shared" si="154"/>
        <v>42282.069282407407</v>
      </c>
      <c r="T2437" s="12">
        <f t="shared" si="155"/>
        <v>42252.069282407407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-116955</v>
      </c>
      <c r="Q2438" s="7" t="s">
        <v>8355</v>
      </c>
      <c r="R2438" s="7" t="s">
        <v>8356</v>
      </c>
      <c r="S2438" s="11">
        <f t="shared" si="154"/>
        <v>42398.407060185178</v>
      </c>
      <c r="T2438" s="12">
        <f t="shared" si="155"/>
        <v>42338.407060185178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-8000</v>
      </c>
      <c r="Q2439" s="7" t="s">
        <v>8355</v>
      </c>
      <c r="R2439" s="7" t="s">
        <v>8356</v>
      </c>
      <c r="S2439" s="11">
        <f t="shared" si="154"/>
        <v>42080.541666666664</v>
      </c>
      <c r="T2439" s="12">
        <f t="shared" si="155"/>
        <v>42031.756805555553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-14950</v>
      </c>
      <c r="Q2440" s="7" t="s">
        <v>8355</v>
      </c>
      <c r="R2440" s="7" t="s">
        <v>8356</v>
      </c>
      <c r="S2440" s="11">
        <f t="shared" si="154"/>
        <v>42345.748402777775</v>
      </c>
      <c r="T2440" s="12">
        <f t="shared" si="155"/>
        <v>42285.706736111104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-10000</v>
      </c>
      <c r="Q2441" s="7" t="s">
        <v>8355</v>
      </c>
      <c r="R2441" s="7" t="s">
        <v>8356</v>
      </c>
      <c r="S2441" s="11">
        <f t="shared" si="154"/>
        <v>42295.610289351847</v>
      </c>
      <c r="T2441" s="12">
        <f t="shared" si="155"/>
        <v>42265.610289351847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-4990</v>
      </c>
      <c r="Q2442" s="7" t="s">
        <v>8355</v>
      </c>
      <c r="R2442" s="7" t="s">
        <v>8356</v>
      </c>
      <c r="S2442" s="11">
        <f t="shared" si="154"/>
        <v>42413.691122685188</v>
      </c>
      <c r="T2442" s="12">
        <f t="shared" si="155"/>
        <v>42383.691122685188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0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591</v>
      </c>
      <c r="Q2443" s="7" t="s">
        <v>8355</v>
      </c>
      <c r="R2443" s="7" t="s">
        <v>8371</v>
      </c>
      <c r="S2443" s="11">
        <f t="shared" si="154"/>
        <v>42207.999305555553</v>
      </c>
      <c r="T2443" s="12">
        <f t="shared" si="155"/>
        <v>42186.917291666665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0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6226</v>
      </c>
      <c r="Q2444" s="7" t="s">
        <v>8355</v>
      </c>
      <c r="R2444" s="7" t="s">
        <v>8371</v>
      </c>
      <c r="S2444" s="11">
        <f t="shared" si="154"/>
        <v>42082.416990740741</v>
      </c>
      <c r="T2444" s="12">
        <f t="shared" si="155"/>
        <v>42052.458657407406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0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20502.989999999998</v>
      </c>
      <c r="Q2445" s="7" t="s">
        <v>8355</v>
      </c>
      <c r="R2445" s="7" t="s">
        <v>8371</v>
      </c>
      <c r="S2445" s="11">
        <f t="shared" si="154"/>
        <v>41866.416921296295</v>
      </c>
      <c r="T2445" s="12">
        <f t="shared" si="155"/>
        <v>41836.416921296295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0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258</v>
      </c>
      <c r="Q2446" s="7" t="s">
        <v>8355</v>
      </c>
      <c r="R2446" s="7" t="s">
        <v>8371</v>
      </c>
      <c r="S2446" s="11">
        <f t="shared" si="154"/>
        <v>42515.54619212963</v>
      </c>
      <c r="T2446" s="12">
        <f t="shared" si="155"/>
        <v>42485.54619212963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0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3640</v>
      </c>
      <c r="Q2447" s="7" t="s">
        <v>8355</v>
      </c>
      <c r="R2447" s="7" t="s">
        <v>8371</v>
      </c>
      <c r="S2447" s="11">
        <f t="shared" si="154"/>
        <v>42272.981724537036</v>
      </c>
      <c r="T2447" s="12">
        <f t="shared" si="155"/>
        <v>42242.981724537036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0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3399</v>
      </c>
      <c r="Q2448" s="7" t="s">
        <v>8355</v>
      </c>
      <c r="R2448" s="7" t="s">
        <v>8371</v>
      </c>
      <c r="S2448" s="11">
        <f t="shared" si="154"/>
        <v>42700.436006944445</v>
      </c>
      <c r="T2448" s="12">
        <f t="shared" si="155"/>
        <v>42670.394340277773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0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8180</v>
      </c>
      <c r="Q2449" s="7" t="s">
        <v>8355</v>
      </c>
      <c r="R2449" s="7" t="s">
        <v>8371</v>
      </c>
      <c r="S2449" s="11">
        <f t="shared" si="154"/>
        <v>42685.958333333336</v>
      </c>
      <c r="T2449" s="12">
        <f t="shared" si="155"/>
        <v>42654.26149305555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30</v>
      </c>
      <c r="Q2450" s="7" t="s">
        <v>8355</v>
      </c>
      <c r="R2450" s="7" t="s">
        <v>8371</v>
      </c>
      <c r="S2450" s="11">
        <f t="shared" si="154"/>
        <v>42613.025000000001</v>
      </c>
      <c r="T2450" s="12">
        <f t="shared" si="155"/>
        <v>42607.107789351845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0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800</v>
      </c>
      <c r="Q2451" s="7" t="s">
        <v>8355</v>
      </c>
      <c r="R2451" s="7" t="s">
        <v>8371</v>
      </c>
      <c r="S2451" s="11">
        <f t="shared" si="154"/>
        <v>41972.975868055553</v>
      </c>
      <c r="T2451" s="12">
        <f t="shared" si="155"/>
        <v>41942.934201388889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0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230.03000000000065</v>
      </c>
      <c r="Q2452" s="7" t="s">
        <v>8355</v>
      </c>
      <c r="R2452" s="7" t="s">
        <v>8371</v>
      </c>
      <c r="S2452" s="11">
        <f t="shared" si="154"/>
        <v>41939.924305555549</v>
      </c>
      <c r="T2452" s="12">
        <f t="shared" si="155"/>
        <v>41901.864074074074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0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1545</v>
      </c>
      <c r="Q2453" s="7" t="s">
        <v>8355</v>
      </c>
      <c r="R2453" s="7" t="s">
        <v>8371</v>
      </c>
      <c r="S2453" s="11">
        <f t="shared" si="154"/>
        <v>42799.700115740743</v>
      </c>
      <c r="T2453" s="12">
        <f t="shared" si="155"/>
        <v>42779.700115740743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0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201</v>
      </c>
      <c r="Q2454" s="7" t="s">
        <v>8355</v>
      </c>
      <c r="R2454" s="7" t="s">
        <v>8371</v>
      </c>
      <c r="S2454" s="11">
        <f t="shared" si="154"/>
        <v>42367.749999999993</v>
      </c>
      <c r="T2454" s="12">
        <f t="shared" si="155"/>
        <v>42338.635416666664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0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1641</v>
      </c>
      <c r="Q2455" s="7" t="s">
        <v>8355</v>
      </c>
      <c r="R2455" s="7" t="s">
        <v>8371</v>
      </c>
      <c r="S2455" s="11">
        <f t="shared" si="154"/>
        <v>42768.483900462961</v>
      </c>
      <c r="T2455" s="12">
        <f t="shared" si="155"/>
        <v>42738.483900462961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0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296</v>
      </c>
      <c r="Q2456" s="7" t="s">
        <v>8355</v>
      </c>
      <c r="R2456" s="7" t="s">
        <v>8371</v>
      </c>
      <c r="S2456" s="11">
        <f t="shared" si="154"/>
        <v>42804.993148148147</v>
      </c>
      <c r="T2456" s="12">
        <f t="shared" si="155"/>
        <v>42769.993148148147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0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246</v>
      </c>
      <c r="Q2457" s="7" t="s">
        <v>8355</v>
      </c>
      <c r="R2457" s="7" t="s">
        <v>8371</v>
      </c>
      <c r="S2457" s="11">
        <f t="shared" si="154"/>
        <v>42480.573495370372</v>
      </c>
      <c r="T2457" s="12">
        <f t="shared" si="155"/>
        <v>42452.573495370372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0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1213</v>
      </c>
      <c r="Q2458" s="7" t="s">
        <v>8355</v>
      </c>
      <c r="R2458" s="7" t="s">
        <v>8371</v>
      </c>
      <c r="S2458" s="11">
        <f t="shared" si="154"/>
        <v>42791.752766203703</v>
      </c>
      <c r="T2458" s="12">
        <f t="shared" si="155"/>
        <v>42761.752766203703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0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530</v>
      </c>
      <c r="Q2459" s="7" t="s">
        <v>8355</v>
      </c>
      <c r="R2459" s="7" t="s">
        <v>8371</v>
      </c>
      <c r="S2459" s="11">
        <f t="shared" si="154"/>
        <v>42453.352500000001</v>
      </c>
      <c r="T2459" s="12">
        <f t="shared" si="155"/>
        <v>42423.394166666665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509</v>
      </c>
      <c r="Q2460" s="7" t="s">
        <v>8355</v>
      </c>
      <c r="R2460" s="7" t="s">
        <v>8371</v>
      </c>
      <c r="S2460" s="11">
        <f t="shared" si="154"/>
        <v>42530.583333333336</v>
      </c>
      <c r="T2460" s="12">
        <f t="shared" si="155"/>
        <v>42495.663402777776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0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675</v>
      </c>
      <c r="Q2461" s="7" t="s">
        <v>8355</v>
      </c>
      <c r="R2461" s="7" t="s">
        <v>8371</v>
      </c>
      <c r="S2461" s="11">
        <f t="shared" si="154"/>
        <v>42452.387557870366</v>
      </c>
      <c r="T2461" s="12">
        <f t="shared" si="155"/>
        <v>42407.429224537038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0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67</v>
      </c>
      <c r="Q2462" s="7" t="s">
        <v>8355</v>
      </c>
      <c r="R2462" s="7" t="s">
        <v>8371</v>
      </c>
      <c r="S2462" s="11">
        <f t="shared" si="154"/>
        <v>42737.970138888886</v>
      </c>
      <c r="T2462" s="12">
        <f t="shared" si="155"/>
        <v>42703.978784722225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0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285</v>
      </c>
      <c r="Q2463" s="7" t="s">
        <v>8344</v>
      </c>
      <c r="R2463" s="7" t="s">
        <v>8348</v>
      </c>
      <c r="S2463" s="11">
        <f t="shared" si="154"/>
        <v>40816.916666666664</v>
      </c>
      <c r="T2463" s="12">
        <f t="shared" si="155"/>
        <v>40783.804363425923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0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321.25</v>
      </c>
      <c r="Q2464" s="7" t="s">
        <v>8344</v>
      </c>
      <c r="R2464" s="7" t="s">
        <v>8348</v>
      </c>
      <c r="S2464" s="11">
        <f t="shared" si="154"/>
        <v>41108.977962962963</v>
      </c>
      <c r="T2464" s="12">
        <f t="shared" si="155"/>
        <v>41088.977962962963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0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325</v>
      </c>
      <c r="Q2465" s="7" t="s">
        <v>8344</v>
      </c>
      <c r="R2465" s="7" t="s">
        <v>8348</v>
      </c>
      <c r="S2465" s="11">
        <f t="shared" si="154"/>
        <v>41380.583333333328</v>
      </c>
      <c r="T2465" s="12">
        <f t="shared" si="155"/>
        <v>41340.903067129628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0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222</v>
      </c>
      <c r="Q2466" s="7" t="s">
        <v>8344</v>
      </c>
      <c r="R2466" s="7" t="s">
        <v>8348</v>
      </c>
      <c r="S2466" s="11">
        <f t="shared" si="154"/>
        <v>42277.603472222218</v>
      </c>
      <c r="T2466" s="12">
        <f t="shared" si="155"/>
        <v>42248.692094907405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0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561</v>
      </c>
      <c r="Q2467" s="7" t="s">
        <v>8344</v>
      </c>
      <c r="R2467" s="7" t="s">
        <v>8348</v>
      </c>
      <c r="S2467" s="11">
        <f t="shared" si="154"/>
        <v>41175.510972222219</v>
      </c>
      <c r="T2467" s="12">
        <f t="shared" si="155"/>
        <v>41145.510972222219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0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0</v>
      </c>
      <c r="Q2468" s="7" t="s">
        <v>8344</v>
      </c>
      <c r="R2468" s="7" t="s">
        <v>8348</v>
      </c>
      <c r="S2468" s="11">
        <f t="shared" si="154"/>
        <v>41402.894131944442</v>
      </c>
      <c r="T2468" s="12">
        <f t="shared" si="155"/>
        <v>41372.894131944442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0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185</v>
      </c>
      <c r="Q2469" s="7" t="s">
        <v>8344</v>
      </c>
      <c r="R2469" s="7" t="s">
        <v>8348</v>
      </c>
      <c r="S2469" s="11">
        <f t="shared" si="154"/>
        <v>41039.5</v>
      </c>
      <c r="T2469" s="12">
        <f t="shared" si="155"/>
        <v>41025.665868055556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144.34000000000015</v>
      </c>
      <c r="Q2470" s="7" t="s">
        <v>8344</v>
      </c>
      <c r="R2470" s="7" t="s">
        <v>8348</v>
      </c>
      <c r="S2470" s="11">
        <f t="shared" si="154"/>
        <v>41210</v>
      </c>
      <c r="T2470" s="12">
        <f t="shared" si="155"/>
        <v>41173.945844907408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0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164</v>
      </c>
      <c r="Q2471" s="7" t="s">
        <v>8344</v>
      </c>
      <c r="R2471" s="7" t="s">
        <v>8348</v>
      </c>
      <c r="S2471" s="11">
        <f t="shared" si="154"/>
        <v>40582.221400462957</v>
      </c>
      <c r="T2471" s="12">
        <f t="shared" si="155"/>
        <v>40557.221400462957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0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31.6400000000001</v>
      </c>
      <c r="Q2472" s="7" t="s">
        <v>8344</v>
      </c>
      <c r="R2472" s="7" t="s">
        <v>8348</v>
      </c>
      <c r="S2472" s="11">
        <f t="shared" si="154"/>
        <v>41052.866377314815</v>
      </c>
      <c r="T2472" s="12">
        <f t="shared" si="155"/>
        <v>41022.866377314815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0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140</v>
      </c>
      <c r="Q2473" s="7" t="s">
        <v>8344</v>
      </c>
      <c r="R2473" s="7" t="s">
        <v>8348</v>
      </c>
      <c r="S2473" s="11">
        <f t="shared" si="154"/>
        <v>40933.784629629627</v>
      </c>
      <c r="T2473" s="12">
        <f t="shared" si="155"/>
        <v>40893.784629629627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0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2682.0200000000004</v>
      </c>
      <c r="Q2474" s="7" t="s">
        <v>8344</v>
      </c>
      <c r="R2474" s="7" t="s">
        <v>8348</v>
      </c>
      <c r="S2474" s="11">
        <f t="shared" si="154"/>
        <v>40424.835416666661</v>
      </c>
      <c r="T2474" s="12">
        <f t="shared" si="155"/>
        <v>40353.907175925924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0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0</v>
      </c>
      <c r="Q2475" s="7" t="s">
        <v>8344</v>
      </c>
      <c r="R2475" s="7" t="s">
        <v>8348</v>
      </c>
      <c r="S2475" s="11">
        <f t="shared" si="154"/>
        <v>41223.581817129627</v>
      </c>
      <c r="T2475" s="12">
        <f t="shared" si="155"/>
        <v>41193.540150462963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0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0.18000000000029104</v>
      </c>
      <c r="Q2476" s="7" t="s">
        <v>8344</v>
      </c>
      <c r="R2476" s="7" t="s">
        <v>8348</v>
      </c>
      <c r="S2476" s="11">
        <f t="shared" si="154"/>
        <v>40461.80296296296</v>
      </c>
      <c r="T2476" s="12">
        <f t="shared" si="155"/>
        <v>40416.80296296296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0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118</v>
      </c>
      <c r="Q2477" s="7" t="s">
        <v>8344</v>
      </c>
      <c r="R2477" s="7" t="s">
        <v>8348</v>
      </c>
      <c r="S2477" s="11">
        <f t="shared" si="154"/>
        <v>40369.708333333328</v>
      </c>
      <c r="T2477" s="12">
        <f t="shared" si="155"/>
        <v>40310.079340277771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0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160.7199999999998</v>
      </c>
      <c r="Q2478" s="7" t="s">
        <v>8344</v>
      </c>
      <c r="R2478" s="7" t="s">
        <v>8348</v>
      </c>
      <c r="S2478" s="11">
        <f t="shared" si="154"/>
        <v>41946.161689814813</v>
      </c>
      <c r="T2478" s="12">
        <f t="shared" si="155"/>
        <v>41913.120023148142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0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535</v>
      </c>
      <c r="Q2479" s="7" t="s">
        <v>8344</v>
      </c>
      <c r="R2479" s="7" t="s">
        <v>8348</v>
      </c>
      <c r="S2479" s="11">
        <f t="shared" si="154"/>
        <v>41133.483159722222</v>
      </c>
      <c r="T2479" s="12">
        <f t="shared" si="155"/>
        <v>41088.483159722222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2200</v>
      </c>
      <c r="Q2480" s="7" t="s">
        <v>8344</v>
      </c>
      <c r="R2480" s="7" t="s">
        <v>8348</v>
      </c>
      <c r="S2480" s="11">
        <f t="shared" si="154"/>
        <v>41287.742048611108</v>
      </c>
      <c r="T2480" s="12">
        <f t="shared" si="155"/>
        <v>41257.742048611108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0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100.32999999999998</v>
      </c>
      <c r="Q2481" s="7" t="s">
        <v>8344</v>
      </c>
      <c r="R2481" s="7" t="s">
        <v>8348</v>
      </c>
      <c r="S2481" s="11">
        <f t="shared" si="154"/>
        <v>41117.875</v>
      </c>
      <c r="T2481" s="12">
        <f t="shared" si="155"/>
        <v>41107.518449074072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0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0</v>
      </c>
      <c r="Q2482" s="7" t="s">
        <v>8344</v>
      </c>
      <c r="R2482" s="7" t="s">
        <v>8348</v>
      </c>
      <c r="S2482" s="11">
        <f t="shared" si="154"/>
        <v>42287.727824074071</v>
      </c>
      <c r="T2482" s="12">
        <f t="shared" si="155"/>
        <v>42227.727824074071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0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516.4399999999996</v>
      </c>
      <c r="Q2483" s="7" t="s">
        <v>8344</v>
      </c>
      <c r="R2483" s="7" t="s">
        <v>8348</v>
      </c>
      <c r="S2483" s="11">
        <f t="shared" si="154"/>
        <v>41029.437592592592</v>
      </c>
      <c r="T2483" s="12">
        <f t="shared" si="155"/>
        <v>40999.437592592592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0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1</v>
      </c>
      <c r="Q2484" s="7" t="s">
        <v>8344</v>
      </c>
      <c r="R2484" s="7" t="s">
        <v>8348</v>
      </c>
      <c r="S2484" s="11">
        <f t="shared" si="154"/>
        <v>40756.573877314811</v>
      </c>
      <c r="T2484" s="12">
        <f t="shared" si="155"/>
        <v>40711.573877314811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0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151</v>
      </c>
      <c r="Q2485" s="7" t="s">
        <v>8344</v>
      </c>
      <c r="R2485" s="7" t="s">
        <v>8348</v>
      </c>
      <c r="S2485" s="11">
        <f t="shared" si="154"/>
        <v>41030.500034722216</v>
      </c>
      <c r="T2485" s="12">
        <f t="shared" si="155"/>
        <v>40970.541701388887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0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676.10999999999967</v>
      </c>
      <c r="Q2486" s="7" t="s">
        <v>8344</v>
      </c>
      <c r="R2486" s="7" t="s">
        <v>8348</v>
      </c>
      <c r="S2486" s="11">
        <f t="shared" si="154"/>
        <v>40801.708368055552</v>
      </c>
      <c r="T2486" s="12">
        <f t="shared" si="155"/>
        <v>40771.708368055552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0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65</v>
      </c>
      <c r="Q2487" s="7" t="s">
        <v>8344</v>
      </c>
      <c r="R2487" s="7" t="s">
        <v>8348</v>
      </c>
      <c r="S2487" s="11">
        <f t="shared" si="154"/>
        <v>40828.790266203701</v>
      </c>
      <c r="T2487" s="12">
        <f t="shared" si="155"/>
        <v>40793.790266203701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0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497</v>
      </c>
      <c r="Q2488" s="7" t="s">
        <v>8344</v>
      </c>
      <c r="R2488" s="7" t="s">
        <v>8348</v>
      </c>
      <c r="S2488" s="11">
        <f t="shared" si="154"/>
        <v>41021.499722222223</v>
      </c>
      <c r="T2488" s="12">
        <f t="shared" si="155"/>
        <v>40991.499722222223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0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0.75999999999999091</v>
      </c>
      <c r="Q2489" s="7" t="s">
        <v>8344</v>
      </c>
      <c r="R2489" s="7" t="s">
        <v>8348</v>
      </c>
      <c r="S2489" s="11">
        <f t="shared" si="154"/>
        <v>41055.874965277777</v>
      </c>
      <c r="T2489" s="12">
        <f t="shared" si="155"/>
        <v>41025.874965277777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201</v>
      </c>
      <c r="Q2490" s="7" t="s">
        <v>8344</v>
      </c>
      <c r="R2490" s="7" t="s">
        <v>8348</v>
      </c>
      <c r="S2490" s="11">
        <f t="shared" si="154"/>
        <v>40863.466527777775</v>
      </c>
      <c r="T2490" s="12">
        <f t="shared" si="155"/>
        <v>40833.424861111111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0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1178.5</v>
      </c>
      <c r="Q2491" s="7" t="s">
        <v>8344</v>
      </c>
      <c r="R2491" s="7" t="s">
        <v>8348</v>
      </c>
      <c r="S2491" s="11">
        <f t="shared" si="154"/>
        <v>41403.481932870367</v>
      </c>
      <c r="T2491" s="12">
        <f t="shared" si="155"/>
        <v>41373.481932870367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0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107</v>
      </c>
      <c r="Q2492" s="7" t="s">
        <v>8344</v>
      </c>
      <c r="R2492" s="7" t="s">
        <v>8348</v>
      </c>
      <c r="S2492" s="11">
        <f t="shared" si="154"/>
        <v>41083.01939814815</v>
      </c>
      <c r="T2492" s="12">
        <f t="shared" si="155"/>
        <v>41023.01939814815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0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16</v>
      </c>
      <c r="Q2493" s="7" t="s">
        <v>8344</v>
      </c>
      <c r="R2493" s="7" t="s">
        <v>8348</v>
      </c>
      <c r="S2493" s="11">
        <f t="shared" si="154"/>
        <v>40558.868750000001</v>
      </c>
      <c r="T2493" s="12">
        <f t="shared" si="155"/>
        <v>40542.630949074075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0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150</v>
      </c>
      <c r="Q2494" s="7" t="s">
        <v>8344</v>
      </c>
      <c r="R2494" s="7" t="s">
        <v>8348</v>
      </c>
      <c r="S2494" s="11">
        <f t="shared" si="154"/>
        <v>41076.207638888889</v>
      </c>
      <c r="T2494" s="12">
        <f t="shared" si="155"/>
        <v>41024.777638888889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0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5740</v>
      </c>
      <c r="Q2495" s="7" t="s">
        <v>8344</v>
      </c>
      <c r="R2495" s="7" t="s">
        <v>8348</v>
      </c>
      <c r="S2495" s="11">
        <f t="shared" si="154"/>
        <v>41392.959953703699</v>
      </c>
      <c r="T2495" s="12">
        <f t="shared" si="155"/>
        <v>41347.959953703699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0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15.079999999999927</v>
      </c>
      <c r="Q2496" s="7" t="s">
        <v>8344</v>
      </c>
      <c r="R2496" s="7" t="s">
        <v>8348</v>
      </c>
      <c r="S2496" s="11">
        <f t="shared" si="154"/>
        <v>41052.436851851853</v>
      </c>
      <c r="T2496" s="12">
        <f t="shared" si="155"/>
        <v>41022.436851851853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0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413.04999999999995</v>
      </c>
      <c r="Q2497" s="7" t="s">
        <v>8344</v>
      </c>
      <c r="R2497" s="7" t="s">
        <v>8348</v>
      </c>
      <c r="S2497" s="11">
        <f t="shared" si="154"/>
        <v>41066.738136574073</v>
      </c>
      <c r="T2497" s="12">
        <f t="shared" si="155"/>
        <v>41036.738136574073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0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0</v>
      </c>
      <c r="Q2498" s="7" t="s">
        <v>8344</v>
      </c>
      <c r="R2498" s="7" t="s">
        <v>8348</v>
      </c>
      <c r="S2498" s="11">
        <f t="shared" si="154"/>
        <v>41362.746435185181</v>
      </c>
      <c r="T2498" s="12">
        <f t="shared" si="155"/>
        <v>41327.788101851846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0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(E2499/D2499*100)</f>
        <v>112.7715</v>
      </c>
      <c r="P2499">
        <f t="shared" ref="P2499:P2562" si="157">AVERAGE(E2499-D2499)</f>
        <v>510.85999999999967</v>
      </c>
      <c r="Q2499" s="7" t="s">
        <v>8344</v>
      </c>
      <c r="R2499" s="7" t="s">
        <v>8348</v>
      </c>
      <c r="S2499" s="11">
        <f t="shared" ref="S2499:S2562" si="158">(I2499/86400)+25569+(-5/24)</f>
        <v>40760.670578703699</v>
      </c>
      <c r="T2499" s="12">
        <f t="shared" ref="T2499:T2562" si="159">(J2499/86400)+25569+(-5/24)</f>
        <v>40730.670578703699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56</v>
      </c>
      <c r="Q2500" s="7" t="s">
        <v>8344</v>
      </c>
      <c r="R2500" s="7" t="s">
        <v>8348</v>
      </c>
      <c r="S2500" s="11">
        <f t="shared" si="158"/>
        <v>42031.759108796294</v>
      </c>
      <c r="T2500" s="12">
        <f t="shared" si="159"/>
        <v>42017.759108796294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0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4105</v>
      </c>
      <c r="Q2501" s="7" t="s">
        <v>8344</v>
      </c>
      <c r="R2501" s="7" t="s">
        <v>8348</v>
      </c>
      <c r="S2501" s="11">
        <f t="shared" si="158"/>
        <v>41274.541666666664</v>
      </c>
      <c r="T2501" s="12">
        <f t="shared" si="159"/>
        <v>41226.440243055556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0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80</v>
      </c>
      <c r="Q2502" s="7" t="s">
        <v>8344</v>
      </c>
      <c r="R2502" s="7" t="s">
        <v>8348</v>
      </c>
      <c r="S2502" s="11">
        <f t="shared" si="158"/>
        <v>41083.564525462956</v>
      </c>
      <c r="T2502" s="12">
        <f t="shared" si="159"/>
        <v>41053.564525462956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-10719</v>
      </c>
      <c r="Q2503" s="7" t="s">
        <v>8355</v>
      </c>
      <c r="R2503" s="7" t="s">
        <v>8372</v>
      </c>
      <c r="S2503" s="11">
        <f t="shared" si="158"/>
        <v>42274.568333333336</v>
      </c>
      <c r="T2503" s="12">
        <f t="shared" si="159"/>
        <v>42244.568333333336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-109914</v>
      </c>
      <c r="Q2504" s="7" t="s">
        <v>8355</v>
      </c>
      <c r="R2504" s="7" t="s">
        <v>8372</v>
      </c>
      <c r="S2504" s="11">
        <f t="shared" si="158"/>
        <v>41903.617106481477</v>
      </c>
      <c r="T2504" s="12">
        <f t="shared" si="159"/>
        <v>41858.617106481477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-10000</v>
      </c>
      <c r="Q2505" s="7" t="s">
        <v>8355</v>
      </c>
      <c r="R2505" s="7" t="s">
        <v>8372</v>
      </c>
      <c r="S2505" s="11">
        <f t="shared" si="158"/>
        <v>42528.67083333333</v>
      </c>
      <c r="T2505" s="12">
        <f t="shared" si="159"/>
        <v>42498.691064814811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-35000</v>
      </c>
      <c r="Q2506" s="7" t="s">
        <v>8355</v>
      </c>
      <c r="R2506" s="7" t="s">
        <v>8372</v>
      </c>
      <c r="S2506" s="11">
        <f t="shared" si="158"/>
        <v>41957.848773148151</v>
      </c>
      <c r="T2506" s="12">
        <f t="shared" si="159"/>
        <v>41927.807106481479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-7000</v>
      </c>
      <c r="Q2507" s="7" t="s">
        <v>8355</v>
      </c>
      <c r="R2507" s="7" t="s">
        <v>8372</v>
      </c>
      <c r="S2507" s="11">
        <f t="shared" si="158"/>
        <v>42076.80574074074</v>
      </c>
      <c r="T2507" s="12">
        <f t="shared" si="159"/>
        <v>42046.847407407404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-4970</v>
      </c>
      <c r="Q2508" s="7" t="s">
        <v>8355</v>
      </c>
      <c r="R2508" s="7" t="s">
        <v>8372</v>
      </c>
      <c r="S2508" s="11">
        <f t="shared" si="158"/>
        <v>42280.666666666664</v>
      </c>
      <c r="T2508" s="12">
        <f t="shared" si="159"/>
        <v>42258.088761574072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-42850</v>
      </c>
      <c r="Q2509" s="7" t="s">
        <v>8355</v>
      </c>
      <c r="R2509" s="7" t="s">
        <v>8372</v>
      </c>
      <c r="S2509" s="11">
        <f t="shared" si="158"/>
        <v>42134.864629629628</v>
      </c>
      <c r="T2509" s="12">
        <f t="shared" si="159"/>
        <v>42104.864629629628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-20000</v>
      </c>
      <c r="Q2510" s="7" t="s">
        <v>8355</v>
      </c>
      <c r="R2510" s="7" t="s">
        <v>8372</v>
      </c>
      <c r="S2510" s="11">
        <f t="shared" si="158"/>
        <v>41865.743449074071</v>
      </c>
      <c r="T2510" s="12">
        <f t="shared" si="159"/>
        <v>41835.743449074071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-94000</v>
      </c>
      <c r="Q2511" s="7" t="s">
        <v>8355</v>
      </c>
      <c r="R2511" s="7" t="s">
        <v>8372</v>
      </c>
      <c r="S2511" s="11">
        <f t="shared" si="158"/>
        <v>42114.559594907405</v>
      </c>
      <c r="T2511" s="12">
        <f t="shared" si="159"/>
        <v>42058.601261574069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-49925</v>
      </c>
      <c r="Q2512" s="7" t="s">
        <v>8355</v>
      </c>
      <c r="R2512" s="7" t="s">
        <v>8372</v>
      </c>
      <c r="S2512" s="11">
        <f t="shared" si="158"/>
        <v>42138.789027777777</v>
      </c>
      <c r="T2512" s="12">
        <f t="shared" si="159"/>
        <v>42078.789027777777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-100000</v>
      </c>
      <c r="Q2513" s="7" t="s">
        <v>8355</v>
      </c>
      <c r="R2513" s="7" t="s">
        <v>8372</v>
      </c>
      <c r="S2513" s="11">
        <f t="shared" si="158"/>
        <v>42401.238576388881</v>
      </c>
      <c r="T2513" s="12">
        <f t="shared" si="159"/>
        <v>42371.238576388881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-1150</v>
      </c>
      <c r="Q2514" s="7" t="s">
        <v>8355</v>
      </c>
      <c r="R2514" s="7" t="s">
        <v>8372</v>
      </c>
      <c r="S2514" s="11">
        <f t="shared" si="158"/>
        <v>41986.668530092589</v>
      </c>
      <c r="T2514" s="12">
        <f t="shared" si="159"/>
        <v>41971.668530092589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-180000</v>
      </c>
      <c r="Q2515" s="7" t="s">
        <v>8355</v>
      </c>
      <c r="R2515" s="7" t="s">
        <v>8372</v>
      </c>
      <c r="S2515" s="11">
        <f t="shared" si="158"/>
        <v>42791.798483796294</v>
      </c>
      <c r="T2515" s="12">
        <f t="shared" si="159"/>
        <v>42731.798483796294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-11790</v>
      </c>
      <c r="Q2516" s="7" t="s">
        <v>8355</v>
      </c>
      <c r="R2516" s="7" t="s">
        <v>8372</v>
      </c>
      <c r="S2516" s="11">
        <f t="shared" si="158"/>
        <v>41871.181446759256</v>
      </c>
      <c r="T2516" s="12">
        <f t="shared" si="159"/>
        <v>41854.181446759256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-4070</v>
      </c>
      <c r="Q2517" s="7" t="s">
        <v>8355</v>
      </c>
      <c r="R2517" s="7" t="s">
        <v>8372</v>
      </c>
      <c r="S2517" s="11">
        <f t="shared" si="158"/>
        <v>42057.63140046296</v>
      </c>
      <c r="T2517" s="12">
        <f t="shared" si="159"/>
        <v>42027.63140046296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-22000</v>
      </c>
      <c r="Q2518" s="7" t="s">
        <v>8355</v>
      </c>
      <c r="R2518" s="7" t="s">
        <v>8372</v>
      </c>
      <c r="S2518" s="11">
        <f t="shared" si="158"/>
        <v>41972.486712962964</v>
      </c>
      <c r="T2518" s="12">
        <f t="shared" si="159"/>
        <v>41942.445046296292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-16233</v>
      </c>
      <c r="Q2519" s="7" t="s">
        <v>8355</v>
      </c>
      <c r="R2519" s="7" t="s">
        <v>8372</v>
      </c>
      <c r="S2519" s="11">
        <f t="shared" si="158"/>
        <v>42082.552430555552</v>
      </c>
      <c r="T2519" s="12">
        <f t="shared" si="159"/>
        <v>42052.594097222223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-5000</v>
      </c>
      <c r="Q2520" s="7" t="s">
        <v>8355</v>
      </c>
      <c r="R2520" s="7" t="s">
        <v>8372</v>
      </c>
      <c r="S2520" s="11">
        <f t="shared" si="158"/>
        <v>41956.51421296296</v>
      </c>
      <c r="T2520" s="12">
        <f t="shared" si="159"/>
        <v>41926.472546296296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-149935</v>
      </c>
      <c r="Q2521" s="7" t="s">
        <v>8355</v>
      </c>
      <c r="R2521" s="7" t="s">
        <v>8372</v>
      </c>
      <c r="S2521" s="11">
        <f t="shared" si="158"/>
        <v>41838.946805555555</v>
      </c>
      <c r="T2521" s="12">
        <f t="shared" si="159"/>
        <v>41808.946805555555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-100000</v>
      </c>
      <c r="Q2522" s="7" t="s">
        <v>8355</v>
      </c>
      <c r="R2522" s="7" t="s">
        <v>8372</v>
      </c>
      <c r="S2522" s="11">
        <f t="shared" si="158"/>
        <v>42658.597916666666</v>
      </c>
      <c r="T2522" s="12">
        <f t="shared" si="159"/>
        <v>42612.392187500001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0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1185.9899999999998</v>
      </c>
      <c r="Q2523" s="7" t="s">
        <v>8344</v>
      </c>
      <c r="R2523" s="7" t="s">
        <v>8373</v>
      </c>
      <c r="S2523" s="11">
        <f t="shared" si="158"/>
        <v>42290.75950231481</v>
      </c>
      <c r="T2523" s="12">
        <f t="shared" si="159"/>
        <v>42269.75950231481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0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0</v>
      </c>
      <c r="Q2524" s="7" t="s">
        <v>8344</v>
      </c>
      <c r="R2524" s="7" t="s">
        <v>8373</v>
      </c>
      <c r="S2524" s="11">
        <f t="shared" si="158"/>
        <v>42482.411111111105</v>
      </c>
      <c r="T2524" s="12">
        <f t="shared" si="159"/>
        <v>42460.365277777775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0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508</v>
      </c>
      <c r="Q2525" s="7" t="s">
        <v>8344</v>
      </c>
      <c r="R2525" s="7" t="s">
        <v>8373</v>
      </c>
      <c r="S2525" s="11">
        <f t="shared" si="158"/>
        <v>41960.808935185181</v>
      </c>
      <c r="T2525" s="12">
        <f t="shared" si="159"/>
        <v>41930.767268518517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0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120</v>
      </c>
      <c r="Q2526" s="7" t="s">
        <v>8344</v>
      </c>
      <c r="R2526" s="7" t="s">
        <v>8373</v>
      </c>
      <c r="S2526" s="11">
        <f t="shared" si="158"/>
        <v>41993.979166666664</v>
      </c>
      <c r="T2526" s="12">
        <f t="shared" si="159"/>
        <v>41961.599039351851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0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26</v>
      </c>
      <c r="Q2527" s="7" t="s">
        <v>8344</v>
      </c>
      <c r="R2527" s="7" t="s">
        <v>8373</v>
      </c>
      <c r="S2527" s="11">
        <f t="shared" si="158"/>
        <v>41088.636238425919</v>
      </c>
      <c r="T2527" s="12">
        <f t="shared" si="159"/>
        <v>41058.636238425919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0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518</v>
      </c>
      <c r="Q2528" s="7" t="s">
        <v>8344</v>
      </c>
      <c r="R2528" s="7" t="s">
        <v>8373</v>
      </c>
      <c r="S2528" s="11">
        <f t="shared" si="158"/>
        <v>41980.999305555553</v>
      </c>
      <c r="T2528" s="12">
        <f t="shared" si="159"/>
        <v>41952.882800925923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0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85</v>
      </c>
      <c r="Q2529" s="7" t="s">
        <v>8344</v>
      </c>
      <c r="R2529" s="7" t="s">
        <v>8373</v>
      </c>
      <c r="S2529" s="11">
        <f t="shared" si="158"/>
        <v>41564.957638888889</v>
      </c>
      <c r="T2529" s="12">
        <f t="shared" si="159"/>
        <v>41546.542719907404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289.98999999999978</v>
      </c>
      <c r="Q2530" s="7" t="s">
        <v>8344</v>
      </c>
      <c r="R2530" s="7" t="s">
        <v>8373</v>
      </c>
      <c r="S2530" s="11">
        <f t="shared" si="158"/>
        <v>42236.249999999993</v>
      </c>
      <c r="T2530" s="12">
        <f t="shared" si="159"/>
        <v>42217.626192129632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0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257</v>
      </c>
      <c r="Q2531" s="7" t="s">
        <v>8344</v>
      </c>
      <c r="R2531" s="7" t="s">
        <v>8373</v>
      </c>
      <c r="S2531" s="11">
        <f t="shared" si="158"/>
        <v>40992.830729166664</v>
      </c>
      <c r="T2531" s="12">
        <f t="shared" si="159"/>
        <v>40947.872395833328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0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0</v>
      </c>
      <c r="Q2532" s="7" t="s">
        <v>8344</v>
      </c>
      <c r="R2532" s="7" t="s">
        <v>8373</v>
      </c>
      <c r="S2532" s="11">
        <f t="shared" si="158"/>
        <v>42113.993055555555</v>
      </c>
      <c r="T2532" s="12">
        <f t="shared" si="159"/>
        <v>42081.656307870369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0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18</v>
      </c>
      <c r="Q2533" s="7" t="s">
        <v>8344</v>
      </c>
      <c r="R2533" s="7" t="s">
        <v>8373</v>
      </c>
      <c r="S2533" s="11">
        <f t="shared" si="158"/>
        <v>42230.957638888889</v>
      </c>
      <c r="T2533" s="12">
        <f t="shared" si="159"/>
        <v>42208.471689814811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0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1045</v>
      </c>
      <c r="Q2534" s="7" t="s">
        <v>8344</v>
      </c>
      <c r="R2534" s="7" t="s">
        <v>8373</v>
      </c>
      <c r="S2534" s="11">
        <f t="shared" si="158"/>
        <v>41137.640810185185</v>
      </c>
      <c r="T2534" s="12">
        <f t="shared" si="159"/>
        <v>41107.640810185185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0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800</v>
      </c>
      <c r="Q2535" s="7" t="s">
        <v>8344</v>
      </c>
      <c r="R2535" s="7" t="s">
        <v>8373</v>
      </c>
      <c r="S2535" s="11">
        <f t="shared" si="158"/>
        <v>41334.542453703703</v>
      </c>
      <c r="T2535" s="12">
        <f t="shared" si="159"/>
        <v>41304.542951388888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0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100</v>
      </c>
      <c r="Q2536" s="7" t="s">
        <v>8344</v>
      </c>
      <c r="R2536" s="7" t="s">
        <v>8373</v>
      </c>
      <c r="S2536" s="11">
        <f t="shared" si="158"/>
        <v>40179.041666666664</v>
      </c>
      <c r="T2536" s="12">
        <f t="shared" si="159"/>
        <v>40127.492037037031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0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755</v>
      </c>
      <c r="Q2537" s="7" t="s">
        <v>8344</v>
      </c>
      <c r="R2537" s="7" t="s">
        <v>8373</v>
      </c>
      <c r="S2537" s="11">
        <f t="shared" si="158"/>
        <v>41974.624363425923</v>
      </c>
      <c r="T2537" s="12">
        <f t="shared" si="159"/>
        <v>41943.582696759258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0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4</v>
      </c>
      <c r="Q2538" s="7" t="s">
        <v>8344</v>
      </c>
      <c r="R2538" s="7" t="s">
        <v>8373</v>
      </c>
      <c r="S2538" s="11">
        <f t="shared" si="158"/>
        <v>41484.89775462963</v>
      </c>
      <c r="T2538" s="12">
        <f t="shared" si="159"/>
        <v>41463.89775462963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0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s="7" t="s">
        <v>8344</v>
      </c>
      <c r="R2539" s="7" t="s">
        <v>8373</v>
      </c>
      <c r="S2539" s="11">
        <f t="shared" si="158"/>
        <v>40756.440451388888</v>
      </c>
      <c r="T2539" s="12">
        <f t="shared" si="159"/>
        <v>40696.440451388888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2343.1699999999983</v>
      </c>
      <c r="Q2540" s="7" t="s">
        <v>8344</v>
      </c>
      <c r="R2540" s="7" t="s">
        <v>8373</v>
      </c>
      <c r="S2540" s="11">
        <f t="shared" si="158"/>
        <v>41328.999305555553</v>
      </c>
      <c r="T2540" s="12">
        <f t="shared" si="159"/>
        <v>41298.301631944443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0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25</v>
      </c>
      <c r="Q2541" s="7" t="s">
        <v>8344</v>
      </c>
      <c r="R2541" s="7" t="s">
        <v>8373</v>
      </c>
      <c r="S2541" s="11">
        <f t="shared" si="158"/>
        <v>42037.693888888891</v>
      </c>
      <c r="T2541" s="12">
        <f t="shared" si="159"/>
        <v>41977.693888888891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0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85</v>
      </c>
      <c r="Q2542" s="7" t="s">
        <v>8344</v>
      </c>
      <c r="R2542" s="7" t="s">
        <v>8373</v>
      </c>
      <c r="S2542" s="11">
        <f t="shared" si="158"/>
        <v>40845.466678240737</v>
      </c>
      <c r="T2542" s="12">
        <f t="shared" si="159"/>
        <v>40785.466678240737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0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246</v>
      </c>
      <c r="Q2543" s="7" t="s">
        <v>8344</v>
      </c>
      <c r="R2543" s="7" t="s">
        <v>8373</v>
      </c>
      <c r="S2543" s="11">
        <f t="shared" si="158"/>
        <v>41543.240949074076</v>
      </c>
      <c r="T2543" s="12">
        <f t="shared" si="159"/>
        <v>41483.240949074076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0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25</v>
      </c>
      <c r="Q2544" s="7" t="s">
        <v>8344</v>
      </c>
      <c r="R2544" s="7" t="s">
        <v>8373</v>
      </c>
      <c r="S2544" s="11">
        <f t="shared" si="158"/>
        <v>41547.957638888889</v>
      </c>
      <c r="T2544" s="12">
        <f t="shared" si="159"/>
        <v>41509.218252314815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0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141</v>
      </c>
      <c r="Q2545" s="7" t="s">
        <v>8344</v>
      </c>
      <c r="R2545" s="7" t="s">
        <v>8373</v>
      </c>
      <c r="S2545" s="11">
        <f t="shared" si="158"/>
        <v>40544.916666666664</v>
      </c>
      <c r="T2545" s="12">
        <f t="shared" si="159"/>
        <v>40513.899282407401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0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41</v>
      </c>
      <c r="Q2546" s="7" t="s">
        <v>8344</v>
      </c>
      <c r="R2546" s="7" t="s">
        <v>8373</v>
      </c>
      <c r="S2546" s="11">
        <f t="shared" si="158"/>
        <v>41098.3121412037</v>
      </c>
      <c r="T2546" s="12">
        <f t="shared" si="159"/>
        <v>41068.3121412037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0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1906</v>
      </c>
      <c r="Q2547" s="7" t="s">
        <v>8344</v>
      </c>
      <c r="R2547" s="7" t="s">
        <v>8373</v>
      </c>
      <c r="S2547" s="11">
        <f t="shared" si="158"/>
        <v>42061.812499999993</v>
      </c>
      <c r="T2547" s="12">
        <f t="shared" si="159"/>
        <v>42026.929837962962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0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410</v>
      </c>
      <c r="Q2548" s="7" t="s">
        <v>8344</v>
      </c>
      <c r="R2548" s="7" t="s">
        <v>8373</v>
      </c>
      <c r="S2548" s="11">
        <f t="shared" si="158"/>
        <v>41552</v>
      </c>
      <c r="T2548" s="12">
        <f t="shared" si="159"/>
        <v>41524.650219907409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0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1092</v>
      </c>
      <c r="Q2549" s="7" t="s">
        <v>8344</v>
      </c>
      <c r="R2549" s="7" t="s">
        <v>8373</v>
      </c>
      <c r="S2549" s="11">
        <f t="shared" si="158"/>
        <v>41003.523182870369</v>
      </c>
      <c r="T2549" s="12">
        <f t="shared" si="159"/>
        <v>40973.564849537033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111</v>
      </c>
      <c r="Q2550" s="7" t="s">
        <v>8344</v>
      </c>
      <c r="R2550" s="7" t="s">
        <v>8373</v>
      </c>
      <c r="S2550" s="11">
        <f t="shared" si="158"/>
        <v>42642.977083333331</v>
      </c>
      <c r="T2550" s="12">
        <f t="shared" si="159"/>
        <v>42618.417094907403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0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44</v>
      </c>
      <c r="Q2551" s="7" t="s">
        <v>8344</v>
      </c>
      <c r="R2551" s="7" t="s">
        <v>8373</v>
      </c>
      <c r="S2551" s="11">
        <f t="shared" si="158"/>
        <v>41425.5</v>
      </c>
      <c r="T2551" s="12">
        <f t="shared" si="159"/>
        <v>41390.549421296295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0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55</v>
      </c>
      <c r="Q2552" s="7" t="s">
        <v>8344</v>
      </c>
      <c r="R2552" s="7" t="s">
        <v>8373</v>
      </c>
      <c r="S2552" s="11">
        <f t="shared" si="158"/>
        <v>42284.957638888889</v>
      </c>
      <c r="T2552" s="12">
        <f t="shared" si="159"/>
        <v>42228.425995370366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0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100.5</v>
      </c>
      <c r="Q2553" s="7" t="s">
        <v>8344</v>
      </c>
      <c r="R2553" s="7" t="s">
        <v>8373</v>
      </c>
      <c r="S2553" s="11">
        <f t="shared" si="158"/>
        <v>40989.658333333333</v>
      </c>
      <c r="T2553" s="12">
        <f t="shared" si="159"/>
        <v>40961.043807870366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0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195</v>
      </c>
      <c r="Q2554" s="7" t="s">
        <v>8344</v>
      </c>
      <c r="R2554" s="7" t="s">
        <v>8373</v>
      </c>
      <c r="S2554" s="11">
        <f t="shared" si="158"/>
        <v>42799.601631944439</v>
      </c>
      <c r="T2554" s="12">
        <f t="shared" si="159"/>
        <v>42769.601631944439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0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833</v>
      </c>
      <c r="Q2555" s="7" t="s">
        <v>8344</v>
      </c>
      <c r="R2555" s="7" t="s">
        <v>8373</v>
      </c>
      <c r="S2555" s="11">
        <f t="shared" si="158"/>
        <v>41172.990821759253</v>
      </c>
      <c r="T2555" s="12">
        <f t="shared" si="159"/>
        <v>41112.990821759253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0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684</v>
      </c>
      <c r="Q2556" s="7" t="s">
        <v>8344</v>
      </c>
      <c r="R2556" s="7" t="s">
        <v>8373</v>
      </c>
      <c r="S2556" s="11">
        <f t="shared" si="158"/>
        <v>42155.957638888889</v>
      </c>
      <c r="T2556" s="12">
        <f t="shared" si="159"/>
        <v>42124.869942129626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0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147</v>
      </c>
      <c r="Q2557" s="7" t="s">
        <v>8344</v>
      </c>
      <c r="R2557" s="7" t="s">
        <v>8373</v>
      </c>
      <c r="S2557" s="11">
        <f t="shared" si="158"/>
        <v>41057.44667824074</v>
      </c>
      <c r="T2557" s="12">
        <f t="shared" si="159"/>
        <v>41026.44667824074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0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41</v>
      </c>
      <c r="Q2558" s="7" t="s">
        <v>8344</v>
      </c>
      <c r="R2558" s="7" t="s">
        <v>8373</v>
      </c>
      <c r="S2558" s="11">
        <f t="shared" si="158"/>
        <v>41267.783067129625</v>
      </c>
      <c r="T2558" s="12">
        <f t="shared" si="159"/>
        <v>41222.783067129625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0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166</v>
      </c>
      <c r="Q2559" s="7" t="s">
        <v>8344</v>
      </c>
      <c r="R2559" s="7" t="s">
        <v>8373</v>
      </c>
      <c r="S2559" s="11">
        <f t="shared" si="158"/>
        <v>41774.536874999998</v>
      </c>
      <c r="T2559" s="12">
        <f t="shared" si="159"/>
        <v>41744.536874999998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111</v>
      </c>
      <c r="Q2560" s="7" t="s">
        <v>8344</v>
      </c>
      <c r="R2560" s="7" t="s">
        <v>8373</v>
      </c>
      <c r="S2560" s="11">
        <f t="shared" si="158"/>
        <v>42125.374305555553</v>
      </c>
      <c r="T2560" s="12">
        <f t="shared" si="159"/>
        <v>42093.651689814811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0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90</v>
      </c>
      <c r="Q2561" s="7" t="s">
        <v>8344</v>
      </c>
      <c r="R2561" s="7" t="s">
        <v>8373</v>
      </c>
      <c r="S2561" s="11">
        <f t="shared" si="158"/>
        <v>40862.609027777777</v>
      </c>
      <c r="T2561" s="12">
        <f t="shared" si="159"/>
        <v>40829.665324074071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0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3</v>
      </c>
      <c r="Q2562" s="7" t="s">
        <v>8344</v>
      </c>
      <c r="R2562" s="7" t="s">
        <v>8373</v>
      </c>
      <c r="S2562" s="11">
        <f t="shared" si="158"/>
        <v>42069.742754629631</v>
      </c>
      <c r="T2562" s="12">
        <f t="shared" si="159"/>
        <v>42039.742754629631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0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(E2563/D2563*100)</f>
        <v>0</v>
      </c>
      <c r="P2563">
        <f t="shared" ref="P2563:P2626" si="161">AVERAGE(E2563-D2563)</f>
        <v>-100000</v>
      </c>
      <c r="Q2563" s="7" t="s">
        <v>8355</v>
      </c>
      <c r="R2563" s="7" t="s">
        <v>8356</v>
      </c>
      <c r="S2563" s="11">
        <f t="shared" ref="S2563:S2626" si="162">(I2563/86400)+25569+(-5/24)</f>
        <v>42290.320474537039</v>
      </c>
      <c r="T2563" s="12">
        <f t="shared" ref="T2563:T2626" si="163">(J2563/86400)+25569+(-5/24)</f>
        <v>42260.320474537039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0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-9925</v>
      </c>
      <c r="Q2564" s="7" t="s">
        <v>8355</v>
      </c>
      <c r="R2564" s="7" t="s">
        <v>8356</v>
      </c>
      <c r="S2564" s="11">
        <f t="shared" si="162"/>
        <v>42654.316423611112</v>
      </c>
      <c r="T2564" s="12">
        <f t="shared" si="163"/>
        <v>42594.316423611112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0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-20000</v>
      </c>
      <c r="Q2565" s="7" t="s">
        <v>8355</v>
      </c>
      <c r="R2565" s="7" t="s">
        <v>8356</v>
      </c>
      <c r="S2565" s="11">
        <f t="shared" si="162"/>
        <v>42214.931145833332</v>
      </c>
      <c r="T2565" s="12">
        <f t="shared" si="163"/>
        <v>42154.931145833332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0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-40000</v>
      </c>
      <c r="Q2566" s="7" t="s">
        <v>8355</v>
      </c>
      <c r="R2566" s="7" t="s">
        <v>8356</v>
      </c>
      <c r="S2566" s="11">
        <f t="shared" si="162"/>
        <v>41851.83216435185</v>
      </c>
      <c r="T2566" s="12">
        <f t="shared" si="163"/>
        <v>41821.83216435185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0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-9900</v>
      </c>
      <c r="Q2567" s="7" t="s">
        <v>8355</v>
      </c>
      <c r="R2567" s="7" t="s">
        <v>8356</v>
      </c>
      <c r="S2567" s="11">
        <f t="shared" si="162"/>
        <v>42499.659722222219</v>
      </c>
      <c r="T2567" s="12">
        <f t="shared" si="163"/>
        <v>42440.442002314812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0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-35000</v>
      </c>
      <c r="Q2568" s="7" t="s">
        <v>8355</v>
      </c>
      <c r="R2568" s="7" t="s">
        <v>8356</v>
      </c>
      <c r="S2568" s="11">
        <f t="shared" si="162"/>
        <v>41872.772546296292</v>
      </c>
      <c r="T2568" s="12">
        <f t="shared" si="163"/>
        <v>41842.772546296292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0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-44880</v>
      </c>
      <c r="Q2569" s="7" t="s">
        <v>8355</v>
      </c>
      <c r="R2569" s="7" t="s">
        <v>8356</v>
      </c>
      <c r="S2569" s="11">
        <f t="shared" si="162"/>
        <v>42117.670578703699</v>
      </c>
      <c r="T2569" s="12">
        <f t="shared" si="163"/>
        <v>42087.670578703699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-9950</v>
      </c>
      <c r="Q2570" s="7" t="s">
        <v>8355</v>
      </c>
      <c r="R2570" s="7" t="s">
        <v>8356</v>
      </c>
      <c r="S2570" s="11">
        <f t="shared" si="162"/>
        <v>42614.45826388889</v>
      </c>
      <c r="T2570" s="12">
        <f t="shared" si="163"/>
        <v>42584.45826388889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0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-6355</v>
      </c>
      <c r="Q2571" s="7" t="s">
        <v>8355</v>
      </c>
      <c r="R2571" s="7" t="s">
        <v>8356</v>
      </c>
      <c r="S2571" s="11">
        <f t="shared" si="162"/>
        <v>42263.897129629629</v>
      </c>
      <c r="T2571" s="12">
        <f t="shared" si="163"/>
        <v>42233.897129629629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0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-6941</v>
      </c>
      <c r="Q2572" s="7" t="s">
        <v>8355</v>
      </c>
      <c r="R2572" s="7" t="s">
        <v>8356</v>
      </c>
      <c r="S2572" s="11">
        <f t="shared" si="162"/>
        <v>42774.694849537038</v>
      </c>
      <c r="T2572" s="12">
        <f t="shared" si="163"/>
        <v>42744.694849537038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0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-99750</v>
      </c>
      <c r="Q2573" s="7" t="s">
        <v>8355</v>
      </c>
      <c r="R2573" s="7" t="s">
        <v>8356</v>
      </c>
      <c r="S2573" s="11">
        <f t="shared" si="162"/>
        <v>42509.133344907408</v>
      </c>
      <c r="T2573" s="12">
        <f t="shared" si="163"/>
        <v>42449.133344907408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0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-30000</v>
      </c>
      <c r="Q2574" s="7" t="s">
        <v>8355</v>
      </c>
      <c r="R2574" s="7" t="s">
        <v>8356</v>
      </c>
      <c r="S2574" s="11">
        <f t="shared" si="162"/>
        <v>42106.911076388882</v>
      </c>
      <c r="T2574" s="12">
        <f t="shared" si="163"/>
        <v>42076.911076388882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0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-8000</v>
      </c>
      <c r="Q2575" s="7" t="s">
        <v>8355</v>
      </c>
      <c r="R2575" s="7" t="s">
        <v>8356</v>
      </c>
      <c r="S2575" s="11">
        <f t="shared" si="162"/>
        <v>41874.383668981478</v>
      </c>
      <c r="T2575" s="12">
        <f t="shared" si="163"/>
        <v>41829.383668981478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0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-10000</v>
      </c>
      <c r="Q2576" s="7" t="s">
        <v>8355</v>
      </c>
      <c r="R2576" s="7" t="s">
        <v>8356</v>
      </c>
      <c r="S2576" s="11">
        <f t="shared" si="162"/>
        <v>42508.617418981477</v>
      </c>
      <c r="T2576" s="12">
        <f t="shared" si="163"/>
        <v>42487.617418981477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0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-85000</v>
      </c>
      <c r="Q2577" s="7" t="s">
        <v>8355</v>
      </c>
      <c r="R2577" s="7" t="s">
        <v>8356</v>
      </c>
      <c r="S2577" s="11">
        <f t="shared" si="162"/>
        <v>42015.900393518517</v>
      </c>
      <c r="T2577" s="12">
        <f t="shared" si="163"/>
        <v>41985.900393518517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0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-10000</v>
      </c>
      <c r="Q2578" s="7" t="s">
        <v>8355</v>
      </c>
      <c r="R2578" s="7" t="s">
        <v>8356</v>
      </c>
      <c r="S2578" s="11">
        <f t="shared" si="162"/>
        <v>42104.759803240733</v>
      </c>
      <c r="T2578" s="12">
        <f t="shared" si="163"/>
        <v>42059.801469907405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0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-15000</v>
      </c>
      <c r="Q2579" s="7" t="s">
        <v>8355</v>
      </c>
      <c r="R2579" s="7" t="s">
        <v>8356</v>
      </c>
      <c r="S2579" s="11">
        <f t="shared" si="162"/>
        <v>41855.612233796295</v>
      </c>
      <c r="T2579" s="12">
        <f t="shared" si="163"/>
        <v>41830.612233796295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-6000</v>
      </c>
      <c r="Q2580" s="7" t="s">
        <v>8355</v>
      </c>
      <c r="R2580" s="7" t="s">
        <v>8356</v>
      </c>
      <c r="S2580" s="11">
        <f t="shared" si="162"/>
        <v>42286.499999999993</v>
      </c>
      <c r="T2580" s="12">
        <f t="shared" si="163"/>
        <v>42237.814571759256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0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-199723</v>
      </c>
      <c r="Q2581" s="7" t="s">
        <v>8355</v>
      </c>
      <c r="R2581" s="7" t="s">
        <v>8356</v>
      </c>
      <c r="S2581" s="11">
        <f t="shared" si="162"/>
        <v>41897.621562499997</v>
      </c>
      <c r="T2581" s="12">
        <f t="shared" si="163"/>
        <v>41837.621562499997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0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-8449</v>
      </c>
      <c r="Q2582" s="7" t="s">
        <v>8355</v>
      </c>
      <c r="R2582" s="7" t="s">
        <v>8356</v>
      </c>
      <c r="S2582" s="11">
        <f t="shared" si="162"/>
        <v>42139.916666666664</v>
      </c>
      <c r="T2582" s="12">
        <f t="shared" si="163"/>
        <v>42110.118090277778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-4470</v>
      </c>
      <c r="Q2583" s="7" t="s">
        <v>8355</v>
      </c>
      <c r="R2583" s="7" t="s">
        <v>8356</v>
      </c>
      <c r="S2583" s="11">
        <f t="shared" si="162"/>
        <v>42324.461782407401</v>
      </c>
      <c r="T2583" s="12">
        <f t="shared" si="163"/>
        <v>42294.420115740737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-89999</v>
      </c>
      <c r="Q2584" s="7" t="s">
        <v>8355</v>
      </c>
      <c r="R2584" s="7" t="s">
        <v>8356</v>
      </c>
      <c r="S2584" s="11">
        <f t="shared" si="162"/>
        <v>42672.780486111107</v>
      </c>
      <c r="T2584" s="12">
        <f t="shared" si="163"/>
        <v>42642.780486111107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-995</v>
      </c>
      <c r="Q2585" s="7" t="s">
        <v>8355</v>
      </c>
      <c r="R2585" s="7" t="s">
        <v>8356</v>
      </c>
      <c r="S2585" s="11">
        <f t="shared" si="162"/>
        <v>42079.519444444442</v>
      </c>
      <c r="T2585" s="12">
        <f t="shared" si="163"/>
        <v>42019.561111111114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-10000</v>
      </c>
      <c r="Q2586" s="7" t="s">
        <v>8355</v>
      </c>
      <c r="R2586" s="7" t="s">
        <v>8356</v>
      </c>
      <c r="S2586" s="11">
        <f t="shared" si="162"/>
        <v>42169.964918981474</v>
      </c>
      <c r="T2586" s="12">
        <f t="shared" si="163"/>
        <v>42139.964918981474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-29950</v>
      </c>
      <c r="Q2587" s="7" t="s">
        <v>8355</v>
      </c>
      <c r="R2587" s="7" t="s">
        <v>8356</v>
      </c>
      <c r="S2587" s="11">
        <f t="shared" si="162"/>
        <v>41825.754999999997</v>
      </c>
      <c r="T2587" s="12">
        <f t="shared" si="163"/>
        <v>41795.754999999997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-2995</v>
      </c>
      <c r="Q2588" s="7" t="s">
        <v>8355</v>
      </c>
      <c r="R2588" s="7" t="s">
        <v>8356</v>
      </c>
      <c r="S2588" s="11">
        <f t="shared" si="162"/>
        <v>42363.121944444443</v>
      </c>
      <c r="T2588" s="12">
        <f t="shared" si="163"/>
        <v>42333.121944444443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-48783</v>
      </c>
      <c r="Q2589" s="7" t="s">
        <v>8355</v>
      </c>
      <c r="R2589" s="7" t="s">
        <v>8356</v>
      </c>
      <c r="S2589" s="11">
        <f t="shared" si="162"/>
        <v>42368.467048611106</v>
      </c>
      <c r="T2589" s="12">
        <f t="shared" si="163"/>
        <v>42338.467048611106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-5767</v>
      </c>
      <c r="Q2590" s="7" t="s">
        <v>8355</v>
      </c>
      <c r="R2590" s="7" t="s">
        <v>8356</v>
      </c>
      <c r="S2590" s="11">
        <f t="shared" si="162"/>
        <v>42094.343055555553</v>
      </c>
      <c r="T2590" s="12">
        <f t="shared" si="163"/>
        <v>42042.467893518515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-49995</v>
      </c>
      <c r="Q2591" s="7" t="s">
        <v>8355</v>
      </c>
      <c r="R2591" s="7" t="s">
        <v>8356</v>
      </c>
      <c r="S2591" s="11">
        <f t="shared" si="162"/>
        <v>42452.286192129628</v>
      </c>
      <c r="T2591" s="12">
        <f t="shared" si="163"/>
        <v>42422.327858796292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-3000</v>
      </c>
      <c r="Q2592" s="7" t="s">
        <v>8355</v>
      </c>
      <c r="R2592" s="7" t="s">
        <v>8356</v>
      </c>
      <c r="S2592" s="11">
        <f t="shared" si="162"/>
        <v>42395.380752314813</v>
      </c>
      <c r="T2592" s="12">
        <f t="shared" si="163"/>
        <v>42388.380752314813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-1474</v>
      </c>
      <c r="Q2593" s="7" t="s">
        <v>8355</v>
      </c>
      <c r="R2593" s="7" t="s">
        <v>8356</v>
      </c>
      <c r="S2593" s="11">
        <f t="shared" si="162"/>
        <v>42442.656527777777</v>
      </c>
      <c r="T2593" s="12">
        <f t="shared" si="163"/>
        <v>42382.698194444441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-29950</v>
      </c>
      <c r="Q2594" s="7" t="s">
        <v>8355</v>
      </c>
      <c r="R2594" s="7" t="s">
        <v>8356</v>
      </c>
      <c r="S2594" s="11">
        <f t="shared" si="162"/>
        <v>41917.592835648145</v>
      </c>
      <c r="T2594" s="12">
        <f t="shared" si="163"/>
        <v>41887.592835648145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-10000</v>
      </c>
      <c r="Q2595" s="7" t="s">
        <v>8355</v>
      </c>
      <c r="R2595" s="7" t="s">
        <v>8356</v>
      </c>
      <c r="S2595" s="11">
        <f t="shared" si="162"/>
        <v>42119.636874999997</v>
      </c>
      <c r="T2595" s="12">
        <f t="shared" si="163"/>
        <v>42089.636874999997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-79999</v>
      </c>
      <c r="Q2596" s="7" t="s">
        <v>8355</v>
      </c>
      <c r="R2596" s="7" t="s">
        <v>8356</v>
      </c>
      <c r="S2596" s="11">
        <f t="shared" si="162"/>
        <v>41858.759583333333</v>
      </c>
      <c r="T2596" s="12">
        <f t="shared" si="163"/>
        <v>41828.759583333333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-13175</v>
      </c>
      <c r="Q2597" s="7" t="s">
        <v>8355</v>
      </c>
      <c r="R2597" s="7" t="s">
        <v>8356</v>
      </c>
      <c r="S2597" s="11">
        <f t="shared" si="162"/>
        <v>42790.035879629628</v>
      </c>
      <c r="T2597" s="12">
        <f t="shared" si="163"/>
        <v>42760.035879629628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-26744</v>
      </c>
      <c r="Q2598" s="7" t="s">
        <v>8355</v>
      </c>
      <c r="R2598" s="7" t="s">
        <v>8356</v>
      </c>
      <c r="S2598" s="11">
        <f t="shared" si="162"/>
        <v>41858.45612268518</v>
      </c>
      <c r="T2598" s="12">
        <f t="shared" si="163"/>
        <v>41828.45612268518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-1415</v>
      </c>
      <c r="Q2599" s="7" t="s">
        <v>8355</v>
      </c>
      <c r="R2599" s="7" t="s">
        <v>8356</v>
      </c>
      <c r="S2599" s="11">
        <f t="shared" si="162"/>
        <v>42540.133298611108</v>
      </c>
      <c r="T2599" s="12">
        <f t="shared" si="163"/>
        <v>42510.133298611108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-1830</v>
      </c>
      <c r="Q2600" s="7" t="s">
        <v>8355</v>
      </c>
      <c r="R2600" s="7" t="s">
        <v>8356</v>
      </c>
      <c r="S2600" s="11">
        <f t="shared" si="162"/>
        <v>42270.631956018515</v>
      </c>
      <c r="T2600" s="12">
        <f t="shared" si="163"/>
        <v>42240.631956018515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-8951</v>
      </c>
      <c r="Q2601" s="7" t="s">
        <v>8355</v>
      </c>
      <c r="R2601" s="7" t="s">
        <v>8356</v>
      </c>
      <c r="S2601" s="11">
        <f t="shared" si="162"/>
        <v>41854.545682870368</v>
      </c>
      <c r="T2601" s="12">
        <f t="shared" si="163"/>
        <v>41809.545682870368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-46534</v>
      </c>
      <c r="Q2602" s="7" t="s">
        <v>8355</v>
      </c>
      <c r="R2602" s="7" t="s">
        <v>8356</v>
      </c>
      <c r="S2602" s="11">
        <f t="shared" si="162"/>
        <v>42454.650462962956</v>
      </c>
      <c r="T2602" s="12">
        <f t="shared" si="163"/>
        <v>42394.692129629628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0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2807</v>
      </c>
      <c r="Q2603" s="7" t="s">
        <v>8338</v>
      </c>
      <c r="R2603" s="7" t="s">
        <v>8374</v>
      </c>
      <c r="S2603" s="11">
        <f t="shared" si="162"/>
        <v>41164.957638888889</v>
      </c>
      <c r="T2603" s="12">
        <f t="shared" si="163"/>
        <v>41150.693854166668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0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27131</v>
      </c>
      <c r="Q2604" s="7" t="s">
        <v>8338</v>
      </c>
      <c r="R2604" s="7" t="s">
        <v>8374</v>
      </c>
      <c r="S2604" s="11">
        <f t="shared" si="162"/>
        <v>41955.680555555555</v>
      </c>
      <c r="T2604" s="12">
        <f t="shared" si="163"/>
        <v>41915.538981481477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0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26</v>
      </c>
      <c r="Q2605" s="7" t="s">
        <v>8338</v>
      </c>
      <c r="R2605" s="7" t="s">
        <v>8374</v>
      </c>
      <c r="S2605" s="11">
        <f t="shared" si="162"/>
        <v>41631.704328703701</v>
      </c>
      <c r="T2605" s="12">
        <f t="shared" si="163"/>
        <v>41617.704328703701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0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843.59999999999854</v>
      </c>
      <c r="Q2606" s="7" t="s">
        <v>8338</v>
      </c>
      <c r="R2606" s="7" t="s">
        <v>8374</v>
      </c>
      <c r="S2606" s="11">
        <f t="shared" si="162"/>
        <v>41027.842858796292</v>
      </c>
      <c r="T2606" s="12">
        <f t="shared" si="163"/>
        <v>40997.842858796292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0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7421.570000000007</v>
      </c>
      <c r="Q2607" s="7" t="s">
        <v>8338</v>
      </c>
      <c r="R2607" s="7" t="s">
        <v>8374</v>
      </c>
      <c r="S2607" s="11">
        <f t="shared" si="162"/>
        <v>42538.33321759259</v>
      </c>
      <c r="T2607" s="12">
        <f t="shared" si="163"/>
        <v>42508.33321759259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0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1106</v>
      </c>
      <c r="Q2608" s="7" t="s">
        <v>8338</v>
      </c>
      <c r="R2608" s="7" t="s">
        <v>8374</v>
      </c>
      <c r="S2608" s="11">
        <f t="shared" si="162"/>
        <v>41758.504421296289</v>
      </c>
      <c r="T2608" s="12">
        <f t="shared" si="163"/>
        <v>41726.504421296289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0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24616</v>
      </c>
      <c r="Q2609" s="7" t="s">
        <v>8338</v>
      </c>
      <c r="R2609" s="7" t="s">
        <v>8374</v>
      </c>
      <c r="S2609" s="11">
        <f t="shared" si="162"/>
        <v>42227.874999999993</v>
      </c>
      <c r="T2609" s="12">
        <f t="shared" si="163"/>
        <v>42184.666342592587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9914</v>
      </c>
      <c r="Q2610" s="7" t="s">
        <v>8338</v>
      </c>
      <c r="R2610" s="7" t="s">
        <v>8374</v>
      </c>
      <c r="S2610" s="11">
        <f t="shared" si="162"/>
        <v>42808.791666666664</v>
      </c>
      <c r="T2610" s="12">
        <f t="shared" si="163"/>
        <v>42767.593379629623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0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71330.39</v>
      </c>
      <c r="Q2611" s="7" t="s">
        <v>8338</v>
      </c>
      <c r="R2611" s="7" t="s">
        <v>8374</v>
      </c>
      <c r="S2611" s="11">
        <f t="shared" si="162"/>
        <v>41105.02952546296</v>
      </c>
      <c r="T2611" s="12">
        <f t="shared" si="163"/>
        <v>41075.02952546296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0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9407.66</v>
      </c>
      <c r="Q2612" s="7" t="s">
        <v>8338</v>
      </c>
      <c r="R2612" s="7" t="s">
        <v>8374</v>
      </c>
      <c r="S2612" s="11">
        <f t="shared" si="162"/>
        <v>42604.082638888889</v>
      </c>
      <c r="T2612" s="12">
        <f t="shared" si="163"/>
        <v>42564.672743055555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0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295970</v>
      </c>
      <c r="Q2613" s="7" t="s">
        <v>8338</v>
      </c>
      <c r="R2613" s="7" t="s">
        <v>8374</v>
      </c>
      <c r="S2613" s="11">
        <f t="shared" si="162"/>
        <v>42737.749305555553</v>
      </c>
      <c r="T2613" s="12">
        <f t="shared" si="163"/>
        <v>42704.127476851849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0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7176.130000000001</v>
      </c>
      <c r="Q2614" s="7" t="s">
        <v>8338</v>
      </c>
      <c r="R2614" s="7" t="s">
        <v>8374</v>
      </c>
      <c r="S2614" s="11">
        <f t="shared" si="162"/>
        <v>42012.934837962959</v>
      </c>
      <c r="T2614" s="12">
        <f t="shared" si="163"/>
        <v>41981.934837962959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0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76</v>
      </c>
      <c r="Q2615" s="7" t="s">
        <v>8338</v>
      </c>
      <c r="R2615" s="7" t="s">
        <v>8374</v>
      </c>
      <c r="S2615" s="11">
        <f t="shared" si="162"/>
        <v>41173.609884259255</v>
      </c>
      <c r="T2615" s="12">
        <f t="shared" si="163"/>
        <v>41143.609884259255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0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210</v>
      </c>
      <c r="Q2616" s="7" t="s">
        <v>8338</v>
      </c>
      <c r="R2616" s="7" t="s">
        <v>8374</v>
      </c>
      <c r="S2616" s="11">
        <f t="shared" si="162"/>
        <v>41759</v>
      </c>
      <c r="T2616" s="12">
        <f t="shared" si="163"/>
        <v>41730.500138888885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0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1396</v>
      </c>
      <c r="Q2617" s="7" t="s">
        <v>8338</v>
      </c>
      <c r="R2617" s="7" t="s">
        <v>8374</v>
      </c>
      <c r="S2617" s="11">
        <f t="shared" si="162"/>
        <v>42490.291666666664</v>
      </c>
      <c r="T2617" s="12">
        <f t="shared" si="163"/>
        <v>42453.288935185185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0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3633.5</v>
      </c>
      <c r="Q2618" s="7" t="s">
        <v>8338</v>
      </c>
      <c r="R2618" s="7" t="s">
        <v>8374</v>
      </c>
      <c r="S2618" s="11">
        <f t="shared" si="162"/>
        <v>42241.786215277774</v>
      </c>
      <c r="T2618" s="12">
        <f t="shared" si="163"/>
        <v>42211.786215277774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0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3888</v>
      </c>
      <c r="Q2619" s="7" t="s">
        <v>8338</v>
      </c>
      <c r="R2619" s="7" t="s">
        <v>8374</v>
      </c>
      <c r="S2619" s="11">
        <f t="shared" si="162"/>
        <v>41932.666099537033</v>
      </c>
      <c r="T2619" s="12">
        <f t="shared" si="163"/>
        <v>41902.666099537033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808</v>
      </c>
      <c r="Q2620" s="7" t="s">
        <v>8338</v>
      </c>
      <c r="R2620" s="7" t="s">
        <v>8374</v>
      </c>
      <c r="S2620" s="11">
        <f t="shared" si="162"/>
        <v>42339.625706018516</v>
      </c>
      <c r="T2620" s="12">
        <f t="shared" si="163"/>
        <v>42279.584039351852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0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884</v>
      </c>
      <c r="Q2621" s="7" t="s">
        <v>8338</v>
      </c>
      <c r="R2621" s="7" t="s">
        <v>8374</v>
      </c>
      <c r="S2621" s="11">
        <f t="shared" si="162"/>
        <v>42300.249999999993</v>
      </c>
      <c r="T2621" s="12">
        <f t="shared" si="163"/>
        <v>42273.67597222222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0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28374</v>
      </c>
      <c r="Q2622" s="7" t="s">
        <v>8338</v>
      </c>
      <c r="R2622" s="7" t="s">
        <v>8374</v>
      </c>
      <c r="S2622" s="11">
        <f t="shared" si="162"/>
        <v>42287.833333333336</v>
      </c>
      <c r="T2622" s="12">
        <f t="shared" si="163"/>
        <v>42250.958819444444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0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6882</v>
      </c>
      <c r="Q2623" s="7" t="s">
        <v>8338</v>
      </c>
      <c r="R2623" s="7" t="s">
        <v>8374</v>
      </c>
      <c r="S2623" s="11">
        <f t="shared" si="162"/>
        <v>42145.539212962962</v>
      </c>
      <c r="T2623" s="12">
        <f t="shared" si="163"/>
        <v>42115.539212962962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0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467.76</v>
      </c>
      <c r="Q2624" s="7" t="s">
        <v>8338</v>
      </c>
      <c r="R2624" s="7" t="s">
        <v>8374</v>
      </c>
      <c r="S2624" s="11">
        <f t="shared" si="162"/>
        <v>42734.534907407404</v>
      </c>
      <c r="T2624" s="12">
        <f t="shared" si="163"/>
        <v>42689.534907407404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0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280</v>
      </c>
      <c r="Q2625" s="7" t="s">
        <v>8338</v>
      </c>
      <c r="R2625" s="7" t="s">
        <v>8374</v>
      </c>
      <c r="S2625" s="11">
        <f t="shared" si="162"/>
        <v>42706.048217592594</v>
      </c>
      <c r="T2625" s="12">
        <f t="shared" si="163"/>
        <v>42692.048217592594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0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102353.65</v>
      </c>
      <c r="Q2626" s="7" t="s">
        <v>8338</v>
      </c>
      <c r="R2626" s="7" t="s">
        <v>8374</v>
      </c>
      <c r="S2626" s="11">
        <f t="shared" si="162"/>
        <v>41165.213217592587</v>
      </c>
      <c r="T2626" s="12">
        <f t="shared" si="163"/>
        <v>41144.213217592587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0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(E2627/D2627*100)</f>
        <v>956</v>
      </c>
      <c r="P2627">
        <f t="shared" ref="P2627:P2690" si="165">AVERAGE(E2627-D2627)</f>
        <v>1284</v>
      </c>
      <c r="Q2627" s="7" t="s">
        <v>8338</v>
      </c>
      <c r="R2627" s="7" t="s">
        <v>8374</v>
      </c>
      <c r="S2627" s="11">
        <f t="shared" ref="S2627:S2690" si="166">(I2627/86400)+25569+(-5/24)</f>
        <v>42683.643611111103</v>
      </c>
      <c r="T2627" s="12">
        <f t="shared" ref="T2627:T2690" si="167">(J2627/86400)+25569+(-5/24)</f>
        <v>42658.601944444446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0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300</v>
      </c>
      <c r="Q2628" s="7" t="s">
        <v>8338</v>
      </c>
      <c r="R2628" s="7" t="s">
        <v>8374</v>
      </c>
      <c r="S2628" s="11">
        <f t="shared" si="166"/>
        <v>42158.41978009259</v>
      </c>
      <c r="T2628" s="12">
        <f t="shared" si="167"/>
        <v>42128.41978009259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0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820</v>
      </c>
      <c r="Q2629" s="7" t="s">
        <v>8338</v>
      </c>
      <c r="R2629" s="7" t="s">
        <v>8374</v>
      </c>
      <c r="S2629" s="11">
        <f t="shared" si="166"/>
        <v>42334.662743055553</v>
      </c>
      <c r="T2629" s="12">
        <f t="shared" si="167"/>
        <v>42304.621076388888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87</v>
      </c>
      <c r="Q2630" s="7" t="s">
        <v>8338</v>
      </c>
      <c r="R2630" s="7" t="s">
        <v>8374</v>
      </c>
      <c r="S2630" s="11">
        <f t="shared" si="166"/>
        <v>41973.757719907408</v>
      </c>
      <c r="T2630" s="12">
        <f t="shared" si="167"/>
        <v>41953.757719907408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0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1387</v>
      </c>
      <c r="Q2631" s="7" t="s">
        <v>8338</v>
      </c>
      <c r="R2631" s="7" t="s">
        <v>8374</v>
      </c>
      <c r="S2631" s="11">
        <f t="shared" si="166"/>
        <v>42138.330115740733</v>
      </c>
      <c r="T2631" s="12">
        <f t="shared" si="167"/>
        <v>42108.330115740733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0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1158</v>
      </c>
      <c r="Q2632" s="7" t="s">
        <v>8338</v>
      </c>
      <c r="R2632" s="7" t="s">
        <v>8374</v>
      </c>
      <c r="S2632" s="11">
        <f t="shared" si="166"/>
        <v>42551.208333333336</v>
      </c>
      <c r="T2632" s="12">
        <f t="shared" si="167"/>
        <v>42523.897129629629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0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2933.0499999999993</v>
      </c>
      <c r="Q2633" s="7" t="s">
        <v>8338</v>
      </c>
      <c r="R2633" s="7" t="s">
        <v>8374</v>
      </c>
      <c r="S2633" s="11">
        <f t="shared" si="166"/>
        <v>42245.960960648146</v>
      </c>
      <c r="T2633" s="12">
        <f t="shared" si="167"/>
        <v>42217.960960648146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0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396</v>
      </c>
      <c r="Q2634" s="7" t="s">
        <v>8338</v>
      </c>
      <c r="R2634" s="7" t="s">
        <v>8374</v>
      </c>
      <c r="S2634" s="11">
        <f t="shared" si="166"/>
        <v>42518.853460648148</v>
      </c>
      <c r="T2634" s="12">
        <f t="shared" si="167"/>
        <v>42493.853460648148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0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12731</v>
      </c>
      <c r="Q2635" s="7" t="s">
        <v>8338</v>
      </c>
      <c r="R2635" s="7" t="s">
        <v>8374</v>
      </c>
      <c r="S2635" s="11">
        <f t="shared" si="166"/>
        <v>41697.75</v>
      </c>
      <c r="T2635" s="12">
        <f t="shared" si="167"/>
        <v>41667.614953703705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0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56</v>
      </c>
      <c r="Q2636" s="7" t="s">
        <v>8338</v>
      </c>
      <c r="R2636" s="7" t="s">
        <v>8374</v>
      </c>
      <c r="S2636" s="11">
        <f t="shared" si="166"/>
        <v>42642.448159722218</v>
      </c>
      <c r="T2636" s="12">
        <f t="shared" si="167"/>
        <v>42612.448159722218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0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0</v>
      </c>
      <c r="Q2637" s="7" t="s">
        <v>8338</v>
      </c>
      <c r="R2637" s="7" t="s">
        <v>8374</v>
      </c>
      <c r="S2637" s="11">
        <f t="shared" si="166"/>
        <v>42072.700937499998</v>
      </c>
      <c r="T2637" s="12">
        <f t="shared" si="167"/>
        <v>42037.742604166669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0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873</v>
      </c>
      <c r="Q2638" s="7" t="s">
        <v>8338</v>
      </c>
      <c r="R2638" s="7" t="s">
        <v>8374</v>
      </c>
      <c r="S2638" s="11">
        <f t="shared" si="166"/>
        <v>42658.833333333336</v>
      </c>
      <c r="T2638" s="12">
        <f t="shared" si="167"/>
        <v>42636.406412037039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0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331</v>
      </c>
      <c r="Q2639" s="7" t="s">
        <v>8338</v>
      </c>
      <c r="R2639" s="7" t="s">
        <v>8374</v>
      </c>
      <c r="S2639" s="11">
        <f t="shared" si="166"/>
        <v>42655.341145833336</v>
      </c>
      <c r="T2639" s="12">
        <f t="shared" si="167"/>
        <v>42639.341145833336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6</v>
      </c>
      <c r="Q2640" s="7" t="s">
        <v>8338</v>
      </c>
      <c r="R2640" s="7" t="s">
        <v>8374</v>
      </c>
      <c r="S2640" s="11">
        <f t="shared" si="166"/>
        <v>42019.70480324074</v>
      </c>
      <c r="T2640" s="12">
        <f t="shared" si="167"/>
        <v>41989.70480324074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0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192</v>
      </c>
      <c r="Q2641" s="7" t="s">
        <v>8338</v>
      </c>
      <c r="R2641" s="7" t="s">
        <v>8374</v>
      </c>
      <c r="S2641" s="11">
        <f t="shared" si="166"/>
        <v>42054.656805555554</v>
      </c>
      <c r="T2641" s="12">
        <f t="shared" si="167"/>
        <v>42024.656805555554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0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170</v>
      </c>
      <c r="Q2642" s="7" t="s">
        <v>8338</v>
      </c>
      <c r="R2642" s="7" t="s">
        <v>8374</v>
      </c>
      <c r="S2642" s="11">
        <f t="shared" si="166"/>
        <v>42162.952245370368</v>
      </c>
      <c r="T2642" s="12">
        <f t="shared" si="167"/>
        <v>42102.952245370368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-1485</v>
      </c>
      <c r="Q2643" s="7" t="s">
        <v>8338</v>
      </c>
      <c r="R2643" s="7" t="s">
        <v>8374</v>
      </c>
      <c r="S2643" s="11">
        <f t="shared" si="166"/>
        <v>41897.631249999999</v>
      </c>
      <c r="T2643" s="12">
        <f t="shared" si="167"/>
        <v>41880.618784722217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-500000</v>
      </c>
      <c r="Q2644" s="7" t="s">
        <v>8338</v>
      </c>
      <c r="R2644" s="7" t="s">
        <v>8374</v>
      </c>
      <c r="S2644" s="11">
        <f t="shared" si="166"/>
        <v>42566.081249999996</v>
      </c>
      <c r="T2644" s="12">
        <f t="shared" si="167"/>
        <v>42536.03828703703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0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-664402.68999999994</v>
      </c>
      <c r="Q2645" s="7" t="s">
        <v>8338</v>
      </c>
      <c r="R2645" s="7" t="s">
        <v>8374</v>
      </c>
      <c r="S2645" s="11">
        <f t="shared" si="166"/>
        <v>42725.124305555553</v>
      </c>
      <c r="T2645" s="12">
        <f t="shared" si="167"/>
        <v>42689.374016203707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0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-97947</v>
      </c>
      <c r="Q2646" s="7" t="s">
        <v>8338</v>
      </c>
      <c r="R2646" s="7" t="s">
        <v>8374</v>
      </c>
      <c r="S2646" s="11">
        <f t="shared" si="166"/>
        <v>42804.583738425928</v>
      </c>
      <c r="T2646" s="12">
        <f t="shared" si="167"/>
        <v>42774.583738425928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0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-17900</v>
      </c>
      <c r="Q2647" s="7" t="s">
        <v>8338</v>
      </c>
      <c r="R2647" s="7" t="s">
        <v>8374</v>
      </c>
      <c r="S2647" s="11">
        <f t="shared" si="166"/>
        <v>41951.675960648143</v>
      </c>
      <c r="T2647" s="12">
        <f t="shared" si="167"/>
        <v>41921.634293981479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0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-457913.58</v>
      </c>
      <c r="Q2648" s="7" t="s">
        <v>8338</v>
      </c>
      <c r="R2648" s="7" t="s">
        <v>8374</v>
      </c>
      <c r="S2648" s="11">
        <f t="shared" si="166"/>
        <v>42256.10496527778</v>
      </c>
      <c r="T2648" s="12">
        <f t="shared" si="167"/>
        <v>42226.10496527778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0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-2464</v>
      </c>
      <c r="Q2649" s="7" t="s">
        <v>8338</v>
      </c>
      <c r="R2649" s="7" t="s">
        <v>8374</v>
      </c>
      <c r="S2649" s="11">
        <f t="shared" si="166"/>
        <v>42230.053460648145</v>
      </c>
      <c r="T2649" s="12">
        <f t="shared" si="167"/>
        <v>42200.053460648145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-11894</v>
      </c>
      <c r="Q2650" s="7" t="s">
        <v>8338</v>
      </c>
      <c r="R2650" s="7" t="s">
        <v>8374</v>
      </c>
      <c r="S2650" s="11">
        <f t="shared" si="166"/>
        <v>42438.506481481476</v>
      </c>
      <c r="T2650" s="12">
        <f t="shared" si="167"/>
        <v>42408.506481481476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0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-124876</v>
      </c>
      <c r="Q2651" s="7" t="s">
        <v>8338</v>
      </c>
      <c r="R2651" s="7" t="s">
        <v>8374</v>
      </c>
      <c r="S2651" s="11">
        <f t="shared" si="166"/>
        <v>42401.788668981484</v>
      </c>
      <c r="T2651" s="12">
        <f t="shared" si="167"/>
        <v>42341.788668981484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0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-59642</v>
      </c>
      <c r="Q2652" s="7" t="s">
        <v>8338</v>
      </c>
      <c r="R2652" s="7" t="s">
        <v>8374</v>
      </c>
      <c r="S2652" s="11">
        <f t="shared" si="166"/>
        <v>42725.416006944441</v>
      </c>
      <c r="T2652" s="12">
        <f t="shared" si="167"/>
        <v>42695.416006944441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0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-274767</v>
      </c>
      <c r="Q2653" s="7" t="s">
        <v>8338</v>
      </c>
      <c r="R2653" s="7" t="s">
        <v>8374</v>
      </c>
      <c r="S2653" s="11">
        <f t="shared" si="166"/>
        <v>42355.597326388888</v>
      </c>
      <c r="T2653" s="12">
        <f t="shared" si="167"/>
        <v>42327.597326388888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0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-99115</v>
      </c>
      <c r="Q2654" s="7" t="s">
        <v>8338</v>
      </c>
      <c r="R2654" s="7" t="s">
        <v>8374</v>
      </c>
      <c r="S2654" s="11">
        <f t="shared" si="166"/>
        <v>41982.950520833336</v>
      </c>
      <c r="T2654" s="12">
        <f t="shared" si="167"/>
        <v>41952.950520833336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0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-45124</v>
      </c>
      <c r="Q2655" s="7" t="s">
        <v>8338</v>
      </c>
      <c r="R2655" s="7" t="s">
        <v>8374</v>
      </c>
      <c r="S2655" s="11">
        <f t="shared" si="166"/>
        <v>41802.958333333328</v>
      </c>
      <c r="T2655" s="12">
        <f t="shared" si="167"/>
        <v>41771.443599537037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0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-99949</v>
      </c>
      <c r="Q2656" s="7" t="s">
        <v>8338</v>
      </c>
      <c r="R2656" s="7" t="s">
        <v>8374</v>
      </c>
      <c r="S2656" s="11">
        <f t="shared" si="166"/>
        <v>42115.350995370369</v>
      </c>
      <c r="T2656" s="12">
        <f t="shared" si="167"/>
        <v>42055.392662037033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0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-11845</v>
      </c>
      <c r="Q2657" s="7" t="s">
        <v>8338</v>
      </c>
      <c r="R2657" s="7" t="s">
        <v>8374</v>
      </c>
      <c r="S2657" s="11">
        <f t="shared" si="166"/>
        <v>42409.624999999993</v>
      </c>
      <c r="T2657" s="12">
        <f t="shared" si="167"/>
        <v>42381.657951388886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0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-132845</v>
      </c>
      <c r="Q2658" s="7" t="s">
        <v>8338</v>
      </c>
      <c r="R2658" s="7" t="s">
        <v>8374</v>
      </c>
      <c r="S2658" s="11">
        <f t="shared" si="166"/>
        <v>42806.583333333336</v>
      </c>
      <c r="T2658" s="12">
        <f t="shared" si="167"/>
        <v>42767.480185185188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0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-24378.62</v>
      </c>
      <c r="Q2659" s="7" t="s">
        <v>8338</v>
      </c>
      <c r="R2659" s="7" t="s">
        <v>8374</v>
      </c>
      <c r="S2659" s="11">
        <f t="shared" si="166"/>
        <v>42584.854166666664</v>
      </c>
      <c r="T2659" s="12">
        <f t="shared" si="167"/>
        <v>42551.720520833333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-97909</v>
      </c>
      <c r="Q2660" s="7" t="s">
        <v>8338</v>
      </c>
      <c r="R2660" s="7" t="s">
        <v>8374</v>
      </c>
      <c r="S2660" s="11">
        <f t="shared" si="166"/>
        <v>42581.675856481474</v>
      </c>
      <c r="T2660" s="12">
        <f t="shared" si="167"/>
        <v>42551.675856481474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0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-47667</v>
      </c>
      <c r="Q2661" s="7" t="s">
        <v>8338</v>
      </c>
      <c r="R2661" s="7" t="s">
        <v>8374</v>
      </c>
      <c r="S2661" s="11">
        <f t="shared" si="166"/>
        <v>42111.861226851848</v>
      </c>
      <c r="T2661" s="12">
        <f t="shared" si="167"/>
        <v>42081.861226851848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0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-19981</v>
      </c>
      <c r="Q2662" s="7" t="s">
        <v>8338</v>
      </c>
      <c r="R2662" s="7" t="s">
        <v>8374</v>
      </c>
      <c r="S2662" s="11">
        <f t="shared" si="166"/>
        <v>42332.546504629623</v>
      </c>
      <c r="T2662" s="12">
        <f t="shared" si="167"/>
        <v>42272.504837962959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0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145</v>
      </c>
      <c r="Q2663" s="7" t="s">
        <v>8338</v>
      </c>
      <c r="R2663" s="7" t="s">
        <v>8375</v>
      </c>
      <c r="S2663" s="11">
        <f t="shared" si="166"/>
        <v>41572.750115740739</v>
      </c>
      <c r="T2663" s="12">
        <f t="shared" si="167"/>
        <v>41542.750115740739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0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1360</v>
      </c>
      <c r="Q2664" s="7" t="s">
        <v>8338</v>
      </c>
      <c r="R2664" s="7" t="s">
        <v>8375</v>
      </c>
      <c r="S2664" s="11">
        <f t="shared" si="166"/>
        <v>42237.538344907407</v>
      </c>
      <c r="T2664" s="12">
        <f t="shared" si="167"/>
        <v>42207.538344907407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0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919.25</v>
      </c>
      <c r="Q2665" s="7" t="s">
        <v>8338</v>
      </c>
      <c r="R2665" s="7" t="s">
        <v>8375</v>
      </c>
      <c r="S2665" s="11">
        <f t="shared" si="166"/>
        <v>42251.416666666664</v>
      </c>
      <c r="T2665" s="12">
        <f t="shared" si="167"/>
        <v>42222.41443287037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0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600</v>
      </c>
      <c r="Q2666" s="7" t="s">
        <v>8338</v>
      </c>
      <c r="R2666" s="7" t="s">
        <v>8375</v>
      </c>
      <c r="S2666" s="11">
        <f t="shared" si="166"/>
        <v>42347.082638888889</v>
      </c>
      <c r="T2666" s="12">
        <f t="shared" si="167"/>
        <v>42312.817094907405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0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810</v>
      </c>
      <c r="Q2667" s="7" t="s">
        <v>8338</v>
      </c>
      <c r="R2667" s="7" t="s">
        <v>8375</v>
      </c>
      <c r="S2667" s="11">
        <f t="shared" si="166"/>
        <v>42128.687199074069</v>
      </c>
      <c r="T2667" s="12">
        <f t="shared" si="167"/>
        <v>42083.687199074069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0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5929.51</v>
      </c>
      <c r="Q2668" s="7" t="s">
        <v>8338</v>
      </c>
      <c r="R2668" s="7" t="s">
        <v>8375</v>
      </c>
      <c r="S2668" s="11">
        <f t="shared" si="166"/>
        <v>42272.666666666664</v>
      </c>
      <c r="T2668" s="12">
        <f t="shared" si="167"/>
        <v>42235.55600694444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0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160</v>
      </c>
      <c r="Q2669" s="7" t="s">
        <v>8338</v>
      </c>
      <c r="R2669" s="7" t="s">
        <v>8375</v>
      </c>
      <c r="S2669" s="11">
        <f t="shared" si="166"/>
        <v>42410.717777777776</v>
      </c>
      <c r="T2669" s="12">
        <f t="shared" si="167"/>
        <v>42380.717777777776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707</v>
      </c>
      <c r="Q2670" s="7" t="s">
        <v>8338</v>
      </c>
      <c r="R2670" s="7" t="s">
        <v>8375</v>
      </c>
      <c r="S2670" s="11">
        <f t="shared" si="166"/>
        <v>42317.397222222215</v>
      </c>
      <c r="T2670" s="12">
        <f t="shared" si="167"/>
        <v>42275.380381944444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0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201</v>
      </c>
      <c r="Q2671" s="7" t="s">
        <v>8338</v>
      </c>
      <c r="R2671" s="7" t="s">
        <v>8375</v>
      </c>
      <c r="S2671" s="11">
        <f t="shared" si="166"/>
        <v>42378.827499999992</v>
      </c>
      <c r="T2671" s="12">
        <f t="shared" si="167"/>
        <v>42318.827499999992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-36393</v>
      </c>
      <c r="Q2672" s="7" t="s">
        <v>8338</v>
      </c>
      <c r="R2672" s="7" t="s">
        <v>8375</v>
      </c>
      <c r="S2672" s="11">
        <f t="shared" si="166"/>
        <v>41848.812268518515</v>
      </c>
      <c r="T2672" s="12">
        <f t="shared" si="167"/>
        <v>41820.812268518515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-22164</v>
      </c>
      <c r="Q2673" s="7" t="s">
        <v>8338</v>
      </c>
      <c r="R2673" s="7" t="s">
        <v>8375</v>
      </c>
      <c r="S2673" s="11">
        <f t="shared" si="166"/>
        <v>41992.609722222223</v>
      </c>
      <c r="T2673" s="12">
        <f t="shared" si="167"/>
        <v>41962.54069444444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-6681</v>
      </c>
      <c r="Q2674" s="7" t="s">
        <v>8338</v>
      </c>
      <c r="R2674" s="7" t="s">
        <v>8375</v>
      </c>
      <c r="S2674" s="11">
        <f t="shared" si="166"/>
        <v>42366.041666666664</v>
      </c>
      <c r="T2674" s="12">
        <f t="shared" si="167"/>
        <v>42344.675810185181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-28968</v>
      </c>
      <c r="Q2675" s="7" t="s">
        <v>8338</v>
      </c>
      <c r="R2675" s="7" t="s">
        <v>8375</v>
      </c>
      <c r="S2675" s="11">
        <f t="shared" si="166"/>
        <v>41941.739583333328</v>
      </c>
      <c r="T2675" s="12">
        <f t="shared" si="167"/>
        <v>41912.333321759259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-13006</v>
      </c>
      <c r="Q2676" s="7" t="s">
        <v>8338</v>
      </c>
      <c r="R2676" s="7" t="s">
        <v>8375</v>
      </c>
      <c r="S2676" s="11">
        <f t="shared" si="166"/>
        <v>42555.999305555553</v>
      </c>
      <c r="T2676" s="12">
        <f t="shared" si="167"/>
        <v>42529.424421296295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-23103</v>
      </c>
      <c r="Q2677" s="7" t="s">
        <v>8338</v>
      </c>
      <c r="R2677" s="7" t="s">
        <v>8375</v>
      </c>
      <c r="S2677" s="11">
        <f t="shared" si="166"/>
        <v>41953.690844907404</v>
      </c>
      <c r="T2677" s="12">
        <f t="shared" si="167"/>
        <v>41923.649178240739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-1042</v>
      </c>
      <c r="Q2678" s="7" t="s">
        <v>8338</v>
      </c>
      <c r="R2678" s="7" t="s">
        <v>8375</v>
      </c>
      <c r="S2678" s="11">
        <f t="shared" si="166"/>
        <v>42512.416365740741</v>
      </c>
      <c r="T2678" s="12">
        <f t="shared" si="167"/>
        <v>42482.416365740741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-16085</v>
      </c>
      <c r="Q2679" s="7" t="s">
        <v>8338</v>
      </c>
      <c r="R2679" s="7" t="s">
        <v>8375</v>
      </c>
      <c r="S2679" s="11">
        <f t="shared" si="166"/>
        <v>41822.821099537039</v>
      </c>
      <c r="T2679" s="12">
        <f t="shared" si="167"/>
        <v>41792.821099537039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-7998900</v>
      </c>
      <c r="Q2680" s="7" t="s">
        <v>8338</v>
      </c>
      <c r="R2680" s="7" t="s">
        <v>8375</v>
      </c>
      <c r="S2680" s="11">
        <f t="shared" si="166"/>
        <v>42271.589872685181</v>
      </c>
      <c r="T2680" s="12">
        <f t="shared" si="167"/>
        <v>42241.589872685181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-39868</v>
      </c>
      <c r="Q2681" s="7" t="s">
        <v>8338</v>
      </c>
      <c r="R2681" s="7" t="s">
        <v>8375</v>
      </c>
      <c r="S2681" s="11">
        <f t="shared" si="166"/>
        <v>42062.792754629627</v>
      </c>
      <c r="T2681" s="12">
        <f t="shared" si="167"/>
        <v>42032.792754629627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-31724</v>
      </c>
      <c r="Q2682" s="7" t="s">
        <v>8338</v>
      </c>
      <c r="R2682" s="7" t="s">
        <v>8375</v>
      </c>
      <c r="S2682" s="11">
        <f t="shared" si="166"/>
        <v>42465.961701388886</v>
      </c>
      <c r="T2682" s="12">
        <f t="shared" si="167"/>
        <v>42436.003368055557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-7945</v>
      </c>
      <c r="Q2683" s="7" t="s">
        <v>8355</v>
      </c>
      <c r="R2683" s="7" t="s">
        <v>8356</v>
      </c>
      <c r="S2683" s="11">
        <f t="shared" si="166"/>
        <v>41830.686921296292</v>
      </c>
      <c r="T2683" s="12">
        <f t="shared" si="167"/>
        <v>41805.686921296292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-4302</v>
      </c>
      <c r="Q2684" s="7" t="s">
        <v>8355</v>
      </c>
      <c r="R2684" s="7" t="s">
        <v>8356</v>
      </c>
      <c r="S2684" s="11">
        <f t="shared" si="166"/>
        <v>41965.040972222218</v>
      </c>
      <c r="T2684" s="12">
        <f t="shared" si="167"/>
        <v>41932.663657407407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-14964</v>
      </c>
      <c r="Q2685" s="7" t="s">
        <v>8355</v>
      </c>
      <c r="R2685" s="7" t="s">
        <v>8356</v>
      </c>
      <c r="S2685" s="11">
        <f t="shared" si="166"/>
        <v>42064.546759259254</v>
      </c>
      <c r="T2685" s="12">
        <f t="shared" si="167"/>
        <v>42034.546759259254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-69200</v>
      </c>
      <c r="Q2686" s="7" t="s">
        <v>8355</v>
      </c>
      <c r="R2686" s="7" t="s">
        <v>8356</v>
      </c>
      <c r="S2686" s="11">
        <f t="shared" si="166"/>
        <v>41860.706307870372</v>
      </c>
      <c r="T2686" s="12">
        <f t="shared" si="167"/>
        <v>41820.706307870372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-49990</v>
      </c>
      <c r="Q2687" s="7" t="s">
        <v>8355</v>
      </c>
      <c r="R2687" s="7" t="s">
        <v>8356</v>
      </c>
      <c r="S2687" s="11">
        <f t="shared" si="166"/>
        <v>42121.44594907407</v>
      </c>
      <c r="T2687" s="12">
        <f t="shared" si="167"/>
        <v>42061.487615740734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-30000</v>
      </c>
      <c r="Q2688" s="7" t="s">
        <v>8355</v>
      </c>
      <c r="R2688" s="7" t="s">
        <v>8356</v>
      </c>
      <c r="S2688" s="11">
        <f t="shared" si="166"/>
        <v>41912.766469907401</v>
      </c>
      <c r="T2688" s="12">
        <f t="shared" si="167"/>
        <v>41892.766469907401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-15000</v>
      </c>
      <c r="Q2689" s="7" t="s">
        <v>8355</v>
      </c>
      <c r="R2689" s="7" t="s">
        <v>8356</v>
      </c>
      <c r="S2689" s="11">
        <f t="shared" si="166"/>
        <v>42184.431921296295</v>
      </c>
      <c r="T2689" s="12">
        <f t="shared" si="167"/>
        <v>42154.431921296295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-49926</v>
      </c>
      <c r="Q2690" s="7" t="s">
        <v>8355</v>
      </c>
      <c r="R2690" s="7" t="s">
        <v>8356</v>
      </c>
      <c r="S2690" s="11">
        <f t="shared" si="166"/>
        <v>42058.916666666664</v>
      </c>
      <c r="T2690" s="12">
        <f t="shared" si="167"/>
        <v>42027.910532407404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(E2691/D2691*100)</f>
        <v>2.8571428571428571E-3</v>
      </c>
      <c r="P2691">
        <f t="shared" ref="P2691:P2754" si="169">AVERAGE(E2691-D2691)</f>
        <v>-34999</v>
      </c>
      <c r="Q2691" s="7" t="s">
        <v>8355</v>
      </c>
      <c r="R2691" s="7" t="s">
        <v>8356</v>
      </c>
      <c r="S2691" s="11">
        <f t="shared" ref="S2691:S2754" si="170">(I2691/86400)+25569+(-5/24)</f>
        <v>42581.75335648148</v>
      </c>
      <c r="T2691" s="12">
        <f t="shared" ref="T2691:T2754" si="171">(J2691/86400)+25569+(-5/24)</f>
        <v>42551.75335648148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-71414</v>
      </c>
      <c r="Q2692" s="7" t="s">
        <v>8355</v>
      </c>
      <c r="R2692" s="7" t="s">
        <v>8356</v>
      </c>
      <c r="S2692" s="11">
        <f t="shared" si="170"/>
        <v>42157.89671296296</v>
      </c>
      <c r="T2692" s="12">
        <f t="shared" si="171"/>
        <v>42112.89671296296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-64965</v>
      </c>
      <c r="Q2693" s="7" t="s">
        <v>8355</v>
      </c>
      <c r="R2693" s="7" t="s">
        <v>8356</v>
      </c>
      <c r="S2693" s="11">
        <f t="shared" si="170"/>
        <v>42134.515706018516</v>
      </c>
      <c r="T2693" s="12">
        <f t="shared" si="171"/>
        <v>42089.515706018516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-3475</v>
      </c>
      <c r="Q2694" s="7" t="s">
        <v>8355</v>
      </c>
      <c r="R2694" s="7" t="s">
        <v>8356</v>
      </c>
      <c r="S2694" s="11">
        <f t="shared" si="170"/>
        <v>42088.084027777775</v>
      </c>
      <c r="T2694" s="12">
        <f t="shared" si="171"/>
        <v>42058.125694444439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-4960</v>
      </c>
      <c r="Q2695" s="7" t="s">
        <v>8355</v>
      </c>
      <c r="R2695" s="7" t="s">
        <v>8356</v>
      </c>
      <c r="S2695" s="11">
        <f t="shared" si="170"/>
        <v>41863.930162037032</v>
      </c>
      <c r="T2695" s="12">
        <f t="shared" si="171"/>
        <v>41833.930162037032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-29999</v>
      </c>
      <c r="Q2696" s="7" t="s">
        <v>8355</v>
      </c>
      <c r="R2696" s="7" t="s">
        <v>8356</v>
      </c>
      <c r="S2696" s="11">
        <f t="shared" si="170"/>
        <v>41907.932164351849</v>
      </c>
      <c r="T2696" s="12">
        <f t="shared" si="171"/>
        <v>41877.932164351849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-14929</v>
      </c>
      <c r="Q2697" s="7" t="s">
        <v>8355</v>
      </c>
      <c r="R2697" s="7" t="s">
        <v>8356</v>
      </c>
      <c r="S2697" s="11">
        <f t="shared" si="170"/>
        <v>42107.931921296295</v>
      </c>
      <c r="T2697" s="12">
        <f t="shared" si="171"/>
        <v>42047.973587962959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-56610</v>
      </c>
      <c r="Q2698" s="7" t="s">
        <v>8355</v>
      </c>
      <c r="R2698" s="7" t="s">
        <v>8356</v>
      </c>
      <c r="S2698" s="11">
        <f t="shared" si="170"/>
        <v>41998.636111111111</v>
      </c>
      <c r="T2698" s="12">
        <f t="shared" si="171"/>
        <v>41964.636111111111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-16939</v>
      </c>
      <c r="Q2699" s="7" t="s">
        <v>8355</v>
      </c>
      <c r="R2699" s="7" t="s">
        <v>8356</v>
      </c>
      <c r="S2699" s="11">
        <f t="shared" si="170"/>
        <v>42218.708333333336</v>
      </c>
      <c r="T2699" s="12">
        <f t="shared" si="171"/>
        <v>42187.731747685182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-7973.99</v>
      </c>
      <c r="Q2700" s="7" t="s">
        <v>8355</v>
      </c>
      <c r="R2700" s="7" t="s">
        <v>8356</v>
      </c>
      <c r="S2700" s="11">
        <f t="shared" si="170"/>
        <v>41817.689907407403</v>
      </c>
      <c r="T2700" s="12">
        <f t="shared" si="171"/>
        <v>41787.689907407403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-2</v>
      </c>
      <c r="Q2701" s="7" t="s">
        <v>8355</v>
      </c>
      <c r="R2701" s="7" t="s">
        <v>8356</v>
      </c>
      <c r="S2701" s="11">
        <f t="shared" si="170"/>
        <v>41859.688229166662</v>
      </c>
      <c r="T2701" s="12">
        <f t="shared" si="171"/>
        <v>41829.688229166662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-9929</v>
      </c>
      <c r="Q2702" s="7" t="s">
        <v>8355</v>
      </c>
      <c r="R2702" s="7" t="s">
        <v>8356</v>
      </c>
      <c r="S2702" s="11">
        <f t="shared" si="170"/>
        <v>41900.666342592587</v>
      </c>
      <c r="T2702" s="12">
        <f t="shared" si="171"/>
        <v>41870.666342592587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0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-1830</v>
      </c>
      <c r="Q2703" s="7" t="s">
        <v>8336</v>
      </c>
      <c r="R2703" s="7" t="s">
        <v>8376</v>
      </c>
      <c r="S2703" s="11">
        <f t="shared" si="170"/>
        <v>42832.524699074071</v>
      </c>
      <c r="T2703" s="12">
        <f t="shared" si="171"/>
        <v>42801.566365740735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0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-6559</v>
      </c>
      <c r="Q2704" s="7" t="s">
        <v>8336</v>
      </c>
      <c r="R2704" s="7" t="s">
        <v>8376</v>
      </c>
      <c r="S2704" s="11">
        <f t="shared" si="170"/>
        <v>42830.551817129628</v>
      </c>
      <c r="T2704" s="12">
        <f t="shared" si="171"/>
        <v>42800.593483796292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0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1500</v>
      </c>
      <c r="Q2705" s="7" t="s">
        <v>8336</v>
      </c>
      <c r="R2705" s="7" t="s">
        <v>8376</v>
      </c>
      <c r="S2705" s="11">
        <f t="shared" si="170"/>
        <v>42816.440162037034</v>
      </c>
      <c r="T2705" s="12">
        <f t="shared" si="171"/>
        <v>42756.481828703698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0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-17855</v>
      </c>
      <c r="Q2706" s="7" t="s">
        <v>8336</v>
      </c>
      <c r="R2706" s="7" t="s">
        <v>8376</v>
      </c>
      <c r="S2706" s="11">
        <f t="shared" si="170"/>
        <v>42830.61243055555</v>
      </c>
      <c r="T2706" s="12">
        <f t="shared" si="171"/>
        <v>42787.654097222221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0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-14761</v>
      </c>
      <c r="Q2707" s="7" t="s">
        <v>8336</v>
      </c>
      <c r="R2707" s="7" t="s">
        <v>8376</v>
      </c>
      <c r="S2707" s="11">
        <f t="shared" si="170"/>
        <v>42818.666180555556</v>
      </c>
      <c r="T2707" s="12">
        <f t="shared" si="171"/>
        <v>42773.70784722222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0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4304</v>
      </c>
      <c r="Q2708" s="7" t="s">
        <v>8336</v>
      </c>
      <c r="R2708" s="7" t="s">
        <v>8376</v>
      </c>
      <c r="S2708" s="11">
        <f t="shared" si="170"/>
        <v>41928.082638888889</v>
      </c>
      <c r="T2708" s="12">
        <f t="shared" si="171"/>
        <v>41899.086608796293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0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20067.57</v>
      </c>
      <c r="Q2709" s="7" t="s">
        <v>8336</v>
      </c>
      <c r="R2709" s="7" t="s">
        <v>8376</v>
      </c>
      <c r="S2709" s="11">
        <f t="shared" si="170"/>
        <v>41421.082638888889</v>
      </c>
      <c r="T2709" s="12">
        <f t="shared" si="171"/>
        <v>41391.574571759258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26643.07</v>
      </c>
      <c r="Q2710" s="7" t="s">
        <v>8336</v>
      </c>
      <c r="R2710" s="7" t="s">
        <v>8376</v>
      </c>
      <c r="S2710" s="11">
        <f t="shared" si="170"/>
        <v>42572.489884259259</v>
      </c>
      <c r="T2710" s="12">
        <f t="shared" si="171"/>
        <v>42512.489884259259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0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803</v>
      </c>
      <c r="Q2711" s="7" t="s">
        <v>8336</v>
      </c>
      <c r="R2711" s="7" t="s">
        <v>8376</v>
      </c>
      <c r="S2711" s="11">
        <f t="shared" si="170"/>
        <v>42646.957638888889</v>
      </c>
      <c r="T2711" s="12">
        <f t="shared" si="171"/>
        <v>42611.941446759258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0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32340.210000000006</v>
      </c>
      <c r="Q2712" s="7" t="s">
        <v>8336</v>
      </c>
      <c r="R2712" s="7" t="s">
        <v>8376</v>
      </c>
      <c r="S2712" s="11">
        <f t="shared" si="170"/>
        <v>41859.875</v>
      </c>
      <c r="T2712" s="12">
        <f t="shared" si="171"/>
        <v>41828.021157407406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0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28</v>
      </c>
      <c r="Q2713" s="7" t="s">
        <v>8336</v>
      </c>
      <c r="R2713" s="7" t="s">
        <v>8376</v>
      </c>
      <c r="S2713" s="11">
        <f t="shared" si="170"/>
        <v>41810.709027777775</v>
      </c>
      <c r="T2713" s="12">
        <f t="shared" si="171"/>
        <v>41780.536921296291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0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1726</v>
      </c>
      <c r="Q2714" s="7" t="s">
        <v>8336</v>
      </c>
      <c r="R2714" s="7" t="s">
        <v>8376</v>
      </c>
      <c r="S2714" s="11">
        <f t="shared" si="170"/>
        <v>41468.541666666664</v>
      </c>
      <c r="T2714" s="12">
        <f t="shared" si="171"/>
        <v>41431.853703703702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0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3362</v>
      </c>
      <c r="Q2715" s="7" t="s">
        <v>8336</v>
      </c>
      <c r="R2715" s="7" t="s">
        <v>8376</v>
      </c>
      <c r="S2715" s="11">
        <f t="shared" si="170"/>
        <v>42362.445416666662</v>
      </c>
      <c r="T2715" s="12">
        <f t="shared" si="171"/>
        <v>42322.445416666662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0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4089</v>
      </c>
      <c r="Q2716" s="7" t="s">
        <v>8336</v>
      </c>
      <c r="R2716" s="7" t="s">
        <v>8376</v>
      </c>
      <c r="S2716" s="11">
        <f t="shared" si="170"/>
        <v>42657.749999999993</v>
      </c>
      <c r="T2716" s="12">
        <f t="shared" si="171"/>
        <v>42629.446712962956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0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19754.689999999999</v>
      </c>
      <c r="Q2717" s="7" t="s">
        <v>8336</v>
      </c>
      <c r="R2717" s="7" t="s">
        <v>8376</v>
      </c>
      <c r="S2717" s="11">
        <f t="shared" si="170"/>
        <v>42421.190138888887</v>
      </c>
      <c r="T2717" s="12">
        <f t="shared" si="171"/>
        <v>42387.190138888887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0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1998.0100000000002</v>
      </c>
      <c r="Q2718" s="7" t="s">
        <v>8336</v>
      </c>
      <c r="R2718" s="7" t="s">
        <v>8376</v>
      </c>
      <c r="S2718" s="11">
        <f t="shared" si="170"/>
        <v>42285.124918981477</v>
      </c>
      <c r="T2718" s="12">
        <f t="shared" si="171"/>
        <v>42255.124918981477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0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5026</v>
      </c>
      <c r="Q2719" s="7" t="s">
        <v>8336</v>
      </c>
      <c r="R2719" s="7" t="s">
        <v>8376</v>
      </c>
      <c r="S2719" s="11">
        <f t="shared" si="170"/>
        <v>41979.748252314814</v>
      </c>
      <c r="T2719" s="12">
        <f t="shared" si="171"/>
        <v>41934.706585648142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645</v>
      </c>
      <c r="Q2720" s="7" t="s">
        <v>8336</v>
      </c>
      <c r="R2720" s="7" t="s">
        <v>8376</v>
      </c>
      <c r="S2720" s="11">
        <f t="shared" si="170"/>
        <v>42493.749999999993</v>
      </c>
      <c r="T2720" s="12">
        <f t="shared" si="171"/>
        <v>42465.388252314813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0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530</v>
      </c>
      <c r="Q2721" s="7" t="s">
        <v>8336</v>
      </c>
      <c r="R2721" s="7" t="s">
        <v>8376</v>
      </c>
      <c r="S2721" s="11">
        <f t="shared" si="170"/>
        <v>42477.781180555554</v>
      </c>
      <c r="T2721" s="12">
        <f t="shared" si="171"/>
        <v>42417.822847222218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0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4531</v>
      </c>
      <c r="Q2722" s="7" t="s">
        <v>8336</v>
      </c>
      <c r="R2722" s="7" t="s">
        <v>8376</v>
      </c>
      <c r="S2722" s="11">
        <f t="shared" si="170"/>
        <v>42685.299224537033</v>
      </c>
      <c r="T2722" s="12">
        <f t="shared" si="171"/>
        <v>42655.257557870369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0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10215</v>
      </c>
      <c r="Q2723" s="7" t="s">
        <v>8338</v>
      </c>
      <c r="R2723" s="7" t="s">
        <v>8368</v>
      </c>
      <c r="S2723" s="11">
        <f t="shared" si="170"/>
        <v>41523.583333333328</v>
      </c>
      <c r="T2723" s="12">
        <f t="shared" si="171"/>
        <v>41493.335625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0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7627</v>
      </c>
      <c r="Q2724" s="7" t="s">
        <v>8338</v>
      </c>
      <c r="R2724" s="7" t="s">
        <v>8368</v>
      </c>
      <c r="S2724" s="11">
        <f t="shared" si="170"/>
        <v>42764.64876157407</v>
      </c>
      <c r="T2724" s="12">
        <f t="shared" si="171"/>
        <v>42704.64876157407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0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4806</v>
      </c>
      <c r="Q2725" s="7" t="s">
        <v>8338</v>
      </c>
      <c r="R2725" s="7" t="s">
        <v>8368</v>
      </c>
      <c r="S2725" s="11">
        <f t="shared" si="170"/>
        <v>42004.672314814808</v>
      </c>
      <c r="T2725" s="12">
        <f t="shared" si="171"/>
        <v>41944.630648148144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0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4858.88</v>
      </c>
      <c r="Q2726" s="7" t="s">
        <v>8338</v>
      </c>
      <c r="R2726" s="7" t="s">
        <v>8368</v>
      </c>
      <c r="S2726" s="11">
        <f t="shared" si="170"/>
        <v>42231.118738425925</v>
      </c>
      <c r="T2726" s="12">
        <f t="shared" si="171"/>
        <v>42199.118738425925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0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17817</v>
      </c>
      <c r="Q2727" s="7" t="s">
        <v>8338</v>
      </c>
      <c r="R2727" s="7" t="s">
        <v>8368</v>
      </c>
      <c r="S2727" s="11">
        <f t="shared" si="170"/>
        <v>42795.53628472222</v>
      </c>
      <c r="T2727" s="12">
        <f t="shared" si="171"/>
        <v>42745.53628472222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0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5745</v>
      </c>
      <c r="Q2728" s="7" t="s">
        <v>8338</v>
      </c>
      <c r="R2728" s="7" t="s">
        <v>8368</v>
      </c>
      <c r="S2728" s="11">
        <f t="shared" si="170"/>
        <v>42482.371655092589</v>
      </c>
      <c r="T2728" s="12">
        <f t="shared" si="171"/>
        <v>42452.371655092589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0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39321</v>
      </c>
      <c r="Q2729" s="7" t="s">
        <v>8338</v>
      </c>
      <c r="R2729" s="7" t="s">
        <v>8368</v>
      </c>
      <c r="S2729" s="11">
        <f t="shared" si="170"/>
        <v>42223.468321759261</v>
      </c>
      <c r="T2729" s="12">
        <f t="shared" si="171"/>
        <v>42198.468321759261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15274</v>
      </c>
      <c r="Q2730" s="7" t="s">
        <v>8338</v>
      </c>
      <c r="R2730" s="7" t="s">
        <v>8368</v>
      </c>
      <c r="S2730" s="11">
        <f t="shared" si="170"/>
        <v>42368.391597222224</v>
      </c>
      <c r="T2730" s="12">
        <f t="shared" si="171"/>
        <v>42333.391597222224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0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333</v>
      </c>
      <c r="Q2731" s="7" t="s">
        <v>8338</v>
      </c>
      <c r="R2731" s="7" t="s">
        <v>8368</v>
      </c>
      <c r="S2731" s="11">
        <f t="shared" si="170"/>
        <v>42125.032372685186</v>
      </c>
      <c r="T2731" s="12">
        <f t="shared" si="171"/>
        <v>42095.032372685186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0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18979.010000000002</v>
      </c>
      <c r="Q2732" s="7" t="s">
        <v>8338</v>
      </c>
      <c r="R2732" s="7" t="s">
        <v>8368</v>
      </c>
      <c r="S2732" s="11">
        <f t="shared" si="170"/>
        <v>41386.333043981482</v>
      </c>
      <c r="T2732" s="12">
        <f t="shared" si="171"/>
        <v>41351.333043981482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0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1291</v>
      </c>
      <c r="Q2733" s="7" t="s">
        <v>8338</v>
      </c>
      <c r="R2733" s="7" t="s">
        <v>8368</v>
      </c>
      <c r="S2733" s="11">
        <f t="shared" si="170"/>
        <v>41929.958333333328</v>
      </c>
      <c r="T2733" s="12">
        <f t="shared" si="171"/>
        <v>41872.317384259259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0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2190</v>
      </c>
      <c r="Q2734" s="7" t="s">
        <v>8338</v>
      </c>
      <c r="R2734" s="7" t="s">
        <v>8368</v>
      </c>
      <c r="S2734" s="11">
        <f t="shared" si="170"/>
        <v>41421.791666666664</v>
      </c>
      <c r="T2734" s="12">
        <f t="shared" si="171"/>
        <v>41389.599861111106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0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3769</v>
      </c>
      <c r="Q2735" s="7" t="s">
        <v>8338</v>
      </c>
      <c r="R2735" s="7" t="s">
        <v>8368</v>
      </c>
      <c r="S2735" s="11">
        <f t="shared" si="170"/>
        <v>42104.022847222215</v>
      </c>
      <c r="T2735" s="12">
        <f t="shared" si="171"/>
        <v>42044.064513888887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0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22602</v>
      </c>
      <c r="Q2736" s="7" t="s">
        <v>8338</v>
      </c>
      <c r="R2736" s="7" t="s">
        <v>8368</v>
      </c>
      <c r="S2736" s="11">
        <f t="shared" si="170"/>
        <v>42656.707638888889</v>
      </c>
      <c r="T2736" s="12">
        <f t="shared" si="171"/>
        <v>42626.460555555554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0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6586.01</v>
      </c>
      <c r="Q2737" s="7" t="s">
        <v>8338</v>
      </c>
      <c r="R2737" s="7" t="s">
        <v>8368</v>
      </c>
      <c r="S2737" s="11">
        <f t="shared" si="170"/>
        <v>41346.625</v>
      </c>
      <c r="T2737" s="12">
        <f t="shared" si="171"/>
        <v>41315.912615740737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0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1832</v>
      </c>
      <c r="Q2738" s="7" t="s">
        <v>8338</v>
      </c>
      <c r="R2738" s="7" t="s">
        <v>8368</v>
      </c>
      <c r="S2738" s="11">
        <f t="shared" si="170"/>
        <v>41752.458020833328</v>
      </c>
      <c r="T2738" s="12">
        <f t="shared" si="171"/>
        <v>41722.458020833328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0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43818.240000000005</v>
      </c>
      <c r="Q2739" s="7" t="s">
        <v>8338</v>
      </c>
      <c r="R2739" s="7" t="s">
        <v>8368</v>
      </c>
      <c r="S2739" s="11">
        <f t="shared" si="170"/>
        <v>41654.583333333328</v>
      </c>
      <c r="T2739" s="12">
        <f t="shared" si="171"/>
        <v>41611.709340277775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2397</v>
      </c>
      <c r="Q2740" s="7" t="s">
        <v>8338</v>
      </c>
      <c r="R2740" s="7" t="s">
        <v>8368</v>
      </c>
      <c r="S2740" s="11">
        <f t="shared" si="170"/>
        <v>42679.935231481482</v>
      </c>
      <c r="T2740" s="12">
        <f t="shared" si="171"/>
        <v>42619.935231481482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0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3125</v>
      </c>
      <c r="Q2741" s="7" t="s">
        <v>8338</v>
      </c>
      <c r="R2741" s="7" t="s">
        <v>8368</v>
      </c>
      <c r="S2741" s="11">
        <f t="shared" si="170"/>
        <v>41764.679594907408</v>
      </c>
      <c r="T2741" s="12">
        <f t="shared" si="171"/>
        <v>41719.679594907408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0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10</v>
      </c>
      <c r="Q2742" s="7" t="s">
        <v>8338</v>
      </c>
      <c r="R2742" s="7" t="s">
        <v>8368</v>
      </c>
      <c r="S2742" s="11">
        <f t="shared" si="170"/>
        <v>42074.781851851854</v>
      </c>
      <c r="T2742" s="12">
        <f t="shared" si="171"/>
        <v>42044.823518518511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-7965</v>
      </c>
      <c r="Q2743" s="7" t="s">
        <v>8341</v>
      </c>
      <c r="R2743" s="7" t="s">
        <v>8377</v>
      </c>
      <c r="S2743" s="11">
        <f t="shared" si="170"/>
        <v>41931.879861111105</v>
      </c>
      <c r="T2743" s="12">
        <f t="shared" si="171"/>
        <v>41911.449097222219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-1769</v>
      </c>
      <c r="Q2744" s="7" t="s">
        <v>8341</v>
      </c>
      <c r="R2744" s="7" t="s">
        <v>8377</v>
      </c>
      <c r="S2744" s="11">
        <f t="shared" si="170"/>
        <v>41044.511423611111</v>
      </c>
      <c r="T2744" s="12">
        <f t="shared" si="171"/>
        <v>41030.511423611111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-5999</v>
      </c>
      <c r="Q2745" s="7" t="s">
        <v>8341</v>
      </c>
      <c r="R2745" s="7" t="s">
        <v>8377</v>
      </c>
      <c r="S2745" s="11">
        <f t="shared" si="170"/>
        <v>42662.120451388888</v>
      </c>
      <c r="T2745" s="12">
        <f t="shared" si="171"/>
        <v>42632.120451388888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-15165</v>
      </c>
      <c r="Q2746" s="7" t="s">
        <v>8341</v>
      </c>
      <c r="R2746" s="7" t="s">
        <v>8377</v>
      </c>
      <c r="S2746" s="11">
        <f t="shared" si="170"/>
        <v>40967.854143518518</v>
      </c>
      <c r="T2746" s="12">
        <f t="shared" si="171"/>
        <v>40937.854143518518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-6249</v>
      </c>
      <c r="Q2747" s="7" t="s">
        <v>8341</v>
      </c>
      <c r="R2747" s="7" t="s">
        <v>8377</v>
      </c>
      <c r="S2747" s="11">
        <f t="shared" si="170"/>
        <v>41104.779722222222</v>
      </c>
      <c r="T2747" s="12">
        <f t="shared" si="171"/>
        <v>41044.779722222222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-2199</v>
      </c>
      <c r="Q2748" s="7" t="s">
        <v>8341</v>
      </c>
      <c r="R2748" s="7" t="s">
        <v>8377</v>
      </c>
      <c r="S2748" s="11">
        <f t="shared" si="170"/>
        <v>41880.57304398148</v>
      </c>
      <c r="T2748" s="12">
        <f t="shared" si="171"/>
        <v>41850.57304398148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-360</v>
      </c>
      <c r="Q2749" s="7" t="s">
        <v>8341</v>
      </c>
      <c r="R2749" s="7" t="s">
        <v>8377</v>
      </c>
      <c r="S2749" s="11">
        <f t="shared" si="170"/>
        <v>41075.923611111109</v>
      </c>
      <c r="T2749" s="12">
        <f t="shared" si="171"/>
        <v>41044.439780092587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-4947</v>
      </c>
      <c r="Q2750" s="7" t="s">
        <v>8341</v>
      </c>
      <c r="R2750" s="7" t="s">
        <v>8377</v>
      </c>
      <c r="S2750" s="11">
        <f t="shared" si="170"/>
        <v>42615.502337962964</v>
      </c>
      <c r="T2750" s="12">
        <f t="shared" si="171"/>
        <v>42585.502337962964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-9890</v>
      </c>
      <c r="Q2751" s="7" t="s">
        <v>8341</v>
      </c>
      <c r="R2751" s="7" t="s">
        <v>8377</v>
      </c>
      <c r="S2751" s="11">
        <f t="shared" si="170"/>
        <v>42098.549039351848</v>
      </c>
      <c r="T2751" s="12">
        <f t="shared" si="171"/>
        <v>42068.59070601852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-1999</v>
      </c>
      <c r="Q2752" s="7" t="s">
        <v>8341</v>
      </c>
      <c r="R2752" s="7" t="s">
        <v>8377</v>
      </c>
      <c r="S2752" s="11">
        <f t="shared" si="170"/>
        <v>41090.625</v>
      </c>
      <c r="T2752" s="12">
        <f t="shared" si="171"/>
        <v>41078.691493055558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-3274</v>
      </c>
      <c r="Q2753" s="7" t="s">
        <v>8341</v>
      </c>
      <c r="R2753" s="7" t="s">
        <v>8377</v>
      </c>
      <c r="S2753" s="11">
        <f t="shared" si="170"/>
        <v>41807.678726851846</v>
      </c>
      <c r="T2753" s="12">
        <f t="shared" si="171"/>
        <v>41747.678726851846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-4250</v>
      </c>
      <c r="Q2754" s="7" t="s">
        <v>8341</v>
      </c>
      <c r="R2754" s="7" t="s">
        <v>8377</v>
      </c>
      <c r="S2754" s="11">
        <f t="shared" si="170"/>
        <v>40895.556759259256</v>
      </c>
      <c r="T2754" s="12">
        <f t="shared" si="171"/>
        <v>40855.556759259256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(E2755/D2755*100)</f>
        <v>19</v>
      </c>
      <c r="P2755">
        <f t="shared" ref="P2755:P2818" si="173">AVERAGE(E2755-D2755)</f>
        <v>-1620</v>
      </c>
      <c r="Q2755" s="7" t="s">
        <v>8341</v>
      </c>
      <c r="R2755" s="7" t="s">
        <v>8377</v>
      </c>
      <c r="S2755" s="11">
        <f t="shared" ref="S2755:S2818" si="174">(I2755/86400)+25569+(-5/24)</f>
        <v>41147.692395833328</v>
      </c>
      <c r="T2755" s="12">
        <f t="shared" ref="T2755:T2818" si="175">(J2755/86400)+25569+(-5/24)</f>
        <v>41117.692395833328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-10000</v>
      </c>
      <c r="Q2756" s="7" t="s">
        <v>8341</v>
      </c>
      <c r="R2756" s="7" t="s">
        <v>8377</v>
      </c>
      <c r="S2756" s="11">
        <f t="shared" si="174"/>
        <v>41893.427673611106</v>
      </c>
      <c r="T2756" s="12">
        <f t="shared" si="175"/>
        <v>41863.427673611106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-240</v>
      </c>
      <c r="Q2757" s="7" t="s">
        <v>8341</v>
      </c>
      <c r="R2757" s="7" t="s">
        <v>8377</v>
      </c>
      <c r="S2757" s="11">
        <f t="shared" si="174"/>
        <v>42102.582488425927</v>
      </c>
      <c r="T2757" s="12">
        <f t="shared" si="175"/>
        <v>42072.582488425927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-8952</v>
      </c>
      <c r="Q2758" s="7" t="s">
        <v>8341</v>
      </c>
      <c r="R2758" s="7" t="s">
        <v>8377</v>
      </c>
      <c r="S2758" s="11">
        <f t="shared" si="174"/>
        <v>41650.692141203697</v>
      </c>
      <c r="T2758" s="12">
        <f t="shared" si="175"/>
        <v>41620.692141203697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-1490</v>
      </c>
      <c r="Q2759" s="7" t="s">
        <v>8341</v>
      </c>
      <c r="R2759" s="7" t="s">
        <v>8377</v>
      </c>
      <c r="S2759" s="11">
        <f t="shared" si="174"/>
        <v>42588.448287037034</v>
      </c>
      <c r="T2759" s="12">
        <f t="shared" si="175"/>
        <v>42573.448287037034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-1766</v>
      </c>
      <c r="Q2760" s="7" t="s">
        <v>8341</v>
      </c>
      <c r="R2760" s="7" t="s">
        <v>8377</v>
      </c>
      <c r="S2760" s="11">
        <f t="shared" si="174"/>
        <v>42653.23359953703</v>
      </c>
      <c r="T2760" s="12">
        <f t="shared" si="175"/>
        <v>42639.23359953703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-895</v>
      </c>
      <c r="Q2761" s="7" t="s">
        <v>8341</v>
      </c>
      <c r="R2761" s="7" t="s">
        <v>8377</v>
      </c>
      <c r="S2761" s="11">
        <f t="shared" si="174"/>
        <v>42567.158171296294</v>
      </c>
      <c r="T2761" s="12">
        <f t="shared" si="175"/>
        <v>42524.158171296294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-5000</v>
      </c>
      <c r="Q2762" s="7" t="s">
        <v>8341</v>
      </c>
      <c r="R2762" s="7" t="s">
        <v>8377</v>
      </c>
      <c r="S2762" s="11">
        <f t="shared" si="174"/>
        <v>41445.252986111111</v>
      </c>
      <c r="T2762" s="12">
        <f t="shared" si="175"/>
        <v>41415.252986111111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-4964</v>
      </c>
      <c r="Q2763" s="7" t="s">
        <v>8341</v>
      </c>
      <c r="R2763" s="7" t="s">
        <v>8377</v>
      </c>
      <c r="S2763" s="11">
        <f t="shared" si="174"/>
        <v>41276.85524305555</v>
      </c>
      <c r="T2763" s="12">
        <f t="shared" si="175"/>
        <v>41246.85524305555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-3225</v>
      </c>
      <c r="Q2764" s="7" t="s">
        <v>8341</v>
      </c>
      <c r="R2764" s="7" t="s">
        <v>8377</v>
      </c>
      <c r="S2764" s="11">
        <f t="shared" si="174"/>
        <v>40986.786979166667</v>
      </c>
      <c r="T2764" s="12">
        <f t="shared" si="175"/>
        <v>40926.828645833331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-39310</v>
      </c>
      <c r="Q2765" s="7" t="s">
        <v>8341</v>
      </c>
      <c r="R2765" s="7" t="s">
        <v>8377</v>
      </c>
      <c r="S2765" s="11">
        <f t="shared" si="174"/>
        <v>41418.371342592589</v>
      </c>
      <c r="T2765" s="12">
        <f t="shared" si="175"/>
        <v>41373.371342592589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-3955</v>
      </c>
      <c r="Q2766" s="7" t="s">
        <v>8341</v>
      </c>
      <c r="R2766" s="7" t="s">
        <v>8377</v>
      </c>
      <c r="S2766" s="11">
        <f t="shared" si="174"/>
        <v>41059.583333333328</v>
      </c>
      <c r="T2766" s="12">
        <f t="shared" si="175"/>
        <v>41030.083692129629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-4000</v>
      </c>
      <c r="Q2767" s="7" t="s">
        <v>8341</v>
      </c>
      <c r="R2767" s="7" t="s">
        <v>8377</v>
      </c>
      <c r="S2767" s="11">
        <f t="shared" si="174"/>
        <v>41210.370694444442</v>
      </c>
      <c r="T2767" s="12">
        <f t="shared" si="175"/>
        <v>41194.370694444442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-4900</v>
      </c>
      <c r="Q2768" s="7" t="s">
        <v>8341</v>
      </c>
      <c r="R2768" s="7" t="s">
        <v>8377</v>
      </c>
      <c r="S2768" s="11">
        <f t="shared" si="174"/>
        <v>40766.459699074076</v>
      </c>
      <c r="T2768" s="12">
        <f t="shared" si="175"/>
        <v>40736.459699074076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-3966</v>
      </c>
      <c r="Q2769" s="7" t="s">
        <v>8341</v>
      </c>
      <c r="R2769" s="7" t="s">
        <v>8377</v>
      </c>
      <c r="S2769" s="11">
        <f t="shared" si="174"/>
        <v>42232.750578703701</v>
      </c>
      <c r="T2769" s="12">
        <f t="shared" si="175"/>
        <v>42172.750578703701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-5998</v>
      </c>
      <c r="Q2770" s="7" t="s">
        <v>8341</v>
      </c>
      <c r="R2770" s="7" t="s">
        <v>8377</v>
      </c>
      <c r="S2770" s="11">
        <f t="shared" si="174"/>
        <v>40997.364849537036</v>
      </c>
      <c r="T2770" s="12">
        <f t="shared" si="175"/>
        <v>40967.4065162037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-798</v>
      </c>
      <c r="Q2771" s="7" t="s">
        <v>8341</v>
      </c>
      <c r="R2771" s="7" t="s">
        <v>8377</v>
      </c>
      <c r="S2771" s="11">
        <f t="shared" si="174"/>
        <v>41795.617939814816</v>
      </c>
      <c r="T2771" s="12">
        <f t="shared" si="175"/>
        <v>41745.617939814816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-17917.75</v>
      </c>
      <c r="Q2772" s="7" t="s">
        <v>8341</v>
      </c>
      <c r="R2772" s="7" t="s">
        <v>8377</v>
      </c>
      <c r="S2772" s="11">
        <f t="shared" si="174"/>
        <v>41716.455208333333</v>
      </c>
      <c r="T2772" s="12">
        <f t="shared" si="175"/>
        <v>41686.496874999997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-19980</v>
      </c>
      <c r="Q2773" s="7" t="s">
        <v>8341</v>
      </c>
      <c r="R2773" s="7" t="s">
        <v>8377</v>
      </c>
      <c r="S2773" s="11">
        <f t="shared" si="174"/>
        <v>41306.5</v>
      </c>
      <c r="T2773" s="12">
        <f t="shared" si="175"/>
        <v>41257.323379629626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-8000</v>
      </c>
      <c r="Q2774" s="7" t="s">
        <v>8341</v>
      </c>
      <c r="R2774" s="7" t="s">
        <v>8377</v>
      </c>
      <c r="S2774" s="11">
        <f t="shared" si="174"/>
        <v>41552.660810185182</v>
      </c>
      <c r="T2774" s="12">
        <f t="shared" si="175"/>
        <v>41537.660810185182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-529</v>
      </c>
      <c r="Q2775" s="7" t="s">
        <v>8341</v>
      </c>
      <c r="R2775" s="7" t="s">
        <v>8377</v>
      </c>
      <c r="S2775" s="11">
        <f t="shared" si="174"/>
        <v>42484.656493055554</v>
      </c>
      <c r="T2775" s="12">
        <f t="shared" si="175"/>
        <v>42474.656493055554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-3430</v>
      </c>
      <c r="Q2776" s="7" t="s">
        <v>8341</v>
      </c>
      <c r="R2776" s="7" t="s">
        <v>8377</v>
      </c>
      <c r="S2776" s="11">
        <f t="shared" si="174"/>
        <v>41340.918148148143</v>
      </c>
      <c r="T2776" s="12">
        <f t="shared" si="175"/>
        <v>41310.918148148143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-4850</v>
      </c>
      <c r="Q2777" s="7" t="s">
        <v>8341</v>
      </c>
      <c r="R2777" s="7" t="s">
        <v>8377</v>
      </c>
      <c r="S2777" s="11">
        <f t="shared" si="174"/>
        <v>40892.805023148147</v>
      </c>
      <c r="T2777" s="12">
        <f t="shared" si="175"/>
        <v>40862.805023148147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-19345</v>
      </c>
      <c r="Q2778" s="7" t="s">
        <v>8341</v>
      </c>
      <c r="R2778" s="7" t="s">
        <v>8377</v>
      </c>
      <c r="S2778" s="11">
        <f t="shared" si="174"/>
        <v>42167.088842592588</v>
      </c>
      <c r="T2778" s="12">
        <f t="shared" si="175"/>
        <v>42136.088842592588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-2990</v>
      </c>
      <c r="Q2779" s="7" t="s">
        <v>8341</v>
      </c>
      <c r="R2779" s="7" t="s">
        <v>8377</v>
      </c>
      <c r="S2779" s="11">
        <f t="shared" si="174"/>
        <v>42202.460694444446</v>
      </c>
      <c r="T2779" s="12">
        <f t="shared" si="175"/>
        <v>42172.460694444446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-4095</v>
      </c>
      <c r="Q2780" s="7" t="s">
        <v>8341</v>
      </c>
      <c r="R2780" s="7" t="s">
        <v>8377</v>
      </c>
      <c r="S2780" s="11">
        <f t="shared" si="174"/>
        <v>41876.769745370366</v>
      </c>
      <c r="T2780" s="12">
        <f t="shared" si="175"/>
        <v>41846.769745370366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-2447</v>
      </c>
      <c r="Q2781" s="7" t="s">
        <v>8341</v>
      </c>
      <c r="R2781" s="7" t="s">
        <v>8377</v>
      </c>
      <c r="S2781" s="11">
        <f t="shared" si="174"/>
        <v>42330.419224537036</v>
      </c>
      <c r="T2781" s="12">
        <f t="shared" si="175"/>
        <v>42300.377557870372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-100000</v>
      </c>
      <c r="Q2782" s="7" t="s">
        <v>8341</v>
      </c>
      <c r="R2782" s="7" t="s">
        <v>8377</v>
      </c>
      <c r="S2782" s="11">
        <f t="shared" si="174"/>
        <v>42804.239444444444</v>
      </c>
      <c r="T2782" s="12">
        <f t="shared" si="175"/>
        <v>42774.239444444444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0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66</v>
      </c>
      <c r="Q2783" s="7" t="s">
        <v>8336</v>
      </c>
      <c r="R2783" s="7" t="s">
        <v>8337</v>
      </c>
      <c r="S2783" s="11">
        <f t="shared" si="174"/>
        <v>42047.083333333336</v>
      </c>
      <c r="T2783" s="12">
        <f t="shared" si="175"/>
        <v>42018.733263888884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0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200</v>
      </c>
      <c r="Q2784" s="7" t="s">
        <v>8336</v>
      </c>
      <c r="R2784" s="7" t="s">
        <v>8337</v>
      </c>
      <c r="S2784" s="11">
        <f t="shared" si="174"/>
        <v>42051.999305555553</v>
      </c>
      <c r="T2784" s="12">
        <f t="shared" si="175"/>
        <v>42026.716643518514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0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145</v>
      </c>
      <c r="Q2785" s="7" t="s">
        <v>8336</v>
      </c>
      <c r="R2785" s="7" t="s">
        <v>8337</v>
      </c>
      <c r="S2785" s="11">
        <f t="shared" si="174"/>
        <v>42117.326921296299</v>
      </c>
      <c r="T2785" s="12">
        <f t="shared" si="175"/>
        <v>42103.326921296299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0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1140</v>
      </c>
      <c r="Q2786" s="7" t="s">
        <v>8336</v>
      </c>
      <c r="R2786" s="7" t="s">
        <v>8337</v>
      </c>
      <c r="S2786" s="11">
        <f t="shared" si="174"/>
        <v>41941.579201388886</v>
      </c>
      <c r="T2786" s="12">
        <f t="shared" si="175"/>
        <v>41920.579201388886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0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234</v>
      </c>
      <c r="Q2787" s="7" t="s">
        <v>8336</v>
      </c>
      <c r="R2787" s="7" t="s">
        <v>8337</v>
      </c>
      <c r="S2787" s="11">
        <f t="shared" si="174"/>
        <v>42587.666666666664</v>
      </c>
      <c r="T2787" s="12">
        <f t="shared" si="175"/>
        <v>42557.981099537035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0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446</v>
      </c>
      <c r="Q2788" s="7" t="s">
        <v>8336</v>
      </c>
      <c r="R2788" s="7" t="s">
        <v>8337</v>
      </c>
      <c r="S2788" s="11">
        <f t="shared" si="174"/>
        <v>41829.360879629625</v>
      </c>
      <c r="T2788" s="12">
        <f t="shared" si="175"/>
        <v>41815.360879629625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0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197</v>
      </c>
      <c r="Q2789" s="7" t="s">
        <v>8336</v>
      </c>
      <c r="R2789" s="7" t="s">
        <v>8337</v>
      </c>
      <c r="S2789" s="11">
        <f t="shared" si="174"/>
        <v>41837.990185185183</v>
      </c>
      <c r="T2789" s="12">
        <f t="shared" si="175"/>
        <v>41807.990185185183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50</v>
      </c>
      <c r="Q2790" s="7" t="s">
        <v>8336</v>
      </c>
      <c r="R2790" s="7" t="s">
        <v>8337</v>
      </c>
      <c r="S2790" s="11">
        <f t="shared" si="174"/>
        <v>42580.49355324074</v>
      </c>
      <c r="T2790" s="12">
        <f t="shared" si="175"/>
        <v>42550.49355324074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0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35</v>
      </c>
      <c r="Q2791" s="7" t="s">
        <v>8336</v>
      </c>
      <c r="R2791" s="7" t="s">
        <v>8337</v>
      </c>
      <c r="S2791" s="11">
        <f t="shared" si="174"/>
        <v>42074.958333333336</v>
      </c>
      <c r="T2791" s="12">
        <f t="shared" si="175"/>
        <v>42055.804791666662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0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160</v>
      </c>
      <c r="Q2792" s="7" t="s">
        <v>8336</v>
      </c>
      <c r="R2792" s="7" t="s">
        <v>8337</v>
      </c>
      <c r="S2792" s="11">
        <f t="shared" si="174"/>
        <v>42046.730358796289</v>
      </c>
      <c r="T2792" s="12">
        <f t="shared" si="175"/>
        <v>42016.730358796289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0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50</v>
      </c>
      <c r="Q2793" s="7" t="s">
        <v>8336</v>
      </c>
      <c r="R2793" s="7" t="s">
        <v>8337</v>
      </c>
      <c r="S2793" s="11">
        <f t="shared" si="174"/>
        <v>42621.958333333336</v>
      </c>
      <c r="T2793" s="12">
        <f t="shared" si="175"/>
        <v>42591.691655092589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0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152</v>
      </c>
      <c r="Q2794" s="7" t="s">
        <v>8336</v>
      </c>
      <c r="R2794" s="7" t="s">
        <v>8337</v>
      </c>
      <c r="S2794" s="11">
        <f t="shared" si="174"/>
        <v>42228.022673611107</v>
      </c>
      <c r="T2794" s="12">
        <f t="shared" si="175"/>
        <v>42183.022673611107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0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1056.75</v>
      </c>
      <c r="Q2795" s="7" t="s">
        <v>8336</v>
      </c>
      <c r="R2795" s="7" t="s">
        <v>8337</v>
      </c>
      <c r="S2795" s="11">
        <f t="shared" si="174"/>
        <v>42206.210706018515</v>
      </c>
      <c r="T2795" s="12">
        <f t="shared" si="175"/>
        <v>42176.210706018515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0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s="7" t="s">
        <v>8336</v>
      </c>
      <c r="R2796" s="7" t="s">
        <v>8337</v>
      </c>
      <c r="S2796" s="11">
        <f t="shared" si="174"/>
        <v>42432.583333333336</v>
      </c>
      <c r="T2796" s="12">
        <f t="shared" si="175"/>
        <v>42416.48332175926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0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30</v>
      </c>
      <c r="Q2797" s="7" t="s">
        <v>8336</v>
      </c>
      <c r="R2797" s="7" t="s">
        <v>8337</v>
      </c>
      <c r="S2797" s="11">
        <f t="shared" si="174"/>
        <v>41796.75</v>
      </c>
      <c r="T2797" s="12">
        <f t="shared" si="175"/>
        <v>41780.317604166667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0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124</v>
      </c>
      <c r="Q2798" s="7" t="s">
        <v>8336</v>
      </c>
      <c r="R2798" s="7" t="s">
        <v>8337</v>
      </c>
      <c r="S2798" s="11">
        <f t="shared" si="174"/>
        <v>41825.319768518515</v>
      </c>
      <c r="T2798" s="12">
        <f t="shared" si="175"/>
        <v>41795.319768518515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0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211.61000000000058</v>
      </c>
      <c r="Q2799" s="7" t="s">
        <v>8336</v>
      </c>
      <c r="R2799" s="7" t="s">
        <v>8337</v>
      </c>
      <c r="S2799" s="11">
        <f t="shared" si="174"/>
        <v>41828.731944444444</v>
      </c>
      <c r="T2799" s="12">
        <f t="shared" si="175"/>
        <v>41798.731944444444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70</v>
      </c>
      <c r="Q2800" s="7" t="s">
        <v>8336</v>
      </c>
      <c r="R2800" s="7" t="s">
        <v>8337</v>
      </c>
      <c r="S2800" s="11">
        <f t="shared" si="174"/>
        <v>42216.458333333336</v>
      </c>
      <c r="T2800" s="12">
        <f t="shared" si="175"/>
        <v>42201.466678240737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0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831.73999999999978</v>
      </c>
      <c r="Q2801" s="7" t="s">
        <v>8336</v>
      </c>
      <c r="R2801" s="7" t="s">
        <v>8337</v>
      </c>
      <c r="S2801" s="11">
        <f t="shared" si="174"/>
        <v>42538.458333333336</v>
      </c>
      <c r="T2801" s="12">
        <f t="shared" si="175"/>
        <v>42507.05636574074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0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330</v>
      </c>
      <c r="Q2802" s="7" t="s">
        <v>8336</v>
      </c>
      <c r="R2802" s="7" t="s">
        <v>8337</v>
      </c>
      <c r="S2802" s="11">
        <f t="shared" si="174"/>
        <v>42008.344513888886</v>
      </c>
      <c r="T2802" s="12">
        <f t="shared" si="175"/>
        <v>41948.344513888886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0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166</v>
      </c>
      <c r="Q2803" s="7" t="s">
        <v>8336</v>
      </c>
      <c r="R2803" s="7" t="s">
        <v>8337</v>
      </c>
      <c r="S2803" s="11">
        <f t="shared" si="174"/>
        <v>41922.25</v>
      </c>
      <c r="T2803" s="12">
        <f t="shared" si="175"/>
        <v>41900.034826388888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0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55</v>
      </c>
      <c r="Q2804" s="7" t="s">
        <v>8336</v>
      </c>
      <c r="R2804" s="7" t="s">
        <v>8337</v>
      </c>
      <c r="S2804" s="11">
        <f t="shared" si="174"/>
        <v>42222.438738425924</v>
      </c>
      <c r="T2804" s="12">
        <f t="shared" si="175"/>
        <v>42192.438738425924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0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2795</v>
      </c>
      <c r="Q2805" s="7" t="s">
        <v>8336</v>
      </c>
      <c r="R2805" s="7" t="s">
        <v>8337</v>
      </c>
      <c r="S2805" s="11">
        <f t="shared" si="174"/>
        <v>42200.791666666664</v>
      </c>
      <c r="T2805" s="12">
        <f t="shared" si="175"/>
        <v>42157.857361111113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0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150</v>
      </c>
      <c r="Q2806" s="7" t="s">
        <v>8336</v>
      </c>
      <c r="R2806" s="7" t="s">
        <v>8337</v>
      </c>
      <c r="S2806" s="11">
        <f t="shared" si="174"/>
        <v>41911.245254629626</v>
      </c>
      <c r="T2806" s="12">
        <f t="shared" si="175"/>
        <v>41881.245254629626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0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40</v>
      </c>
      <c r="Q2807" s="7" t="s">
        <v>8336</v>
      </c>
      <c r="R2807" s="7" t="s">
        <v>8337</v>
      </c>
      <c r="S2807" s="11">
        <f t="shared" si="174"/>
        <v>42238.2971412037</v>
      </c>
      <c r="T2807" s="12">
        <f t="shared" si="175"/>
        <v>42213.2971412037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0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363</v>
      </c>
      <c r="Q2808" s="7" t="s">
        <v>8336</v>
      </c>
      <c r="R2808" s="7" t="s">
        <v>8337</v>
      </c>
      <c r="S2808" s="11">
        <f t="shared" si="174"/>
        <v>42221.249999999993</v>
      </c>
      <c r="T2808" s="12">
        <f t="shared" si="175"/>
        <v>42185.058912037035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0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1300</v>
      </c>
      <c r="Q2809" s="7" t="s">
        <v>8336</v>
      </c>
      <c r="R2809" s="7" t="s">
        <v>8337</v>
      </c>
      <c r="S2809" s="11">
        <f t="shared" si="174"/>
        <v>42184.664791666662</v>
      </c>
      <c r="T2809" s="12">
        <f t="shared" si="175"/>
        <v>42154.664791666662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11</v>
      </c>
      <c r="Q2810" s="7" t="s">
        <v>8336</v>
      </c>
      <c r="R2810" s="7" t="s">
        <v>8337</v>
      </c>
      <c r="S2810" s="11">
        <f t="shared" si="174"/>
        <v>42238.638136574074</v>
      </c>
      <c r="T2810" s="12">
        <f t="shared" si="175"/>
        <v>42208.638136574074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0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60</v>
      </c>
      <c r="Q2811" s="7" t="s">
        <v>8336</v>
      </c>
      <c r="R2811" s="7" t="s">
        <v>8337</v>
      </c>
      <c r="S2811" s="11">
        <f t="shared" si="174"/>
        <v>42459.402083333327</v>
      </c>
      <c r="T2811" s="12">
        <f t="shared" si="175"/>
        <v>42451.288483796299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0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205</v>
      </c>
      <c r="Q2812" s="7" t="s">
        <v>8336</v>
      </c>
      <c r="R2812" s="7" t="s">
        <v>8337</v>
      </c>
      <c r="S2812" s="11">
        <f t="shared" si="174"/>
        <v>41790.957638888889</v>
      </c>
      <c r="T2812" s="12">
        <f t="shared" si="175"/>
        <v>41758.931296296294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0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27</v>
      </c>
      <c r="Q2813" s="7" t="s">
        <v>8336</v>
      </c>
      <c r="R2813" s="7" t="s">
        <v>8337</v>
      </c>
      <c r="S2813" s="11">
        <f t="shared" si="174"/>
        <v>42058.288229166668</v>
      </c>
      <c r="T2813" s="12">
        <f t="shared" si="175"/>
        <v>42028.288229166668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0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665</v>
      </c>
      <c r="Q2814" s="7" t="s">
        <v>8336</v>
      </c>
      <c r="R2814" s="7" t="s">
        <v>8337</v>
      </c>
      <c r="S2814" s="11">
        <f t="shared" si="174"/>
        <v>42099.958333333336</v>
      </c>
      <c r="T2814" s="12">
        <f t="shared" si="175"/>
        <v>42054.535856481474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0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772.11999999999989</v>
      </c>
      <c r="Q2815" s="7" t="s">
        <v>8336</v>
      </c>
      <c r="R2815" s="7" t="s">
        <v>8337</v>
      </c>
      <c r="S2815" s="11">
        <f t="shared" si="174"/>
        <v>42718.534270833326</v>
      </c>
      <c r="T2815" s="12">
        <f t="shared" si="175"/>
        <v>42693.534270833326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0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116</v>
      </c>
      <c r="Q2816" s="7" t="s">
        <v>8336</v>
      </c>
      <c r="R2816" s="7" t="s">
        <v>8337</v>
      </c>
      <c r="S2816" s="11">
        <f t="shared" si="174"/>
        <v>42133.191145833327</v>
      </c>
      <c r="T2816" s="12">
        <f t="shared" si="175"/>
        <v>42103.191145833327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0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355</v>
      </c>
      <c r="Q2817" s="7" t="s">
        <v>8336</v>
      </c>
      <c r="R2817" s="7" t="s">
        <v>8337</v>
      </c>
      <c r="S2817" s="11">
        <f t="shared" si="174"/>
        <v>42589.568391203698</v>
      </c>
      <c r="T2817" s="12">
        <f t="shared" si="175"/>
        <v>42559.568391203698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0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1247</v>
      </c>
      <c r="Q2818" s="7" t="s">
        <v>8336</v>
      </c>
      <c r="R2818" s="7" t="s">
        <v>8337</v>
      </c>
      <c r="S2818" s="11">
        <f t="shared" si="174"/>
        <v>42218.458333333336</v>
      </c>
      <c r="T2818" s="12">
        <f t="shared" si="175"/>
        <v>42188.259166666663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0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(E2819/D2819*100)</f>
        <v>130</v>
      </c>
      <c r="P2819">
        <f t="shared" ref="P2819:P2882" si="177">AVERAGE(E2819-D2819)</f>
        <v>180</v>
      </c>
      <c r="Q2819" s="7" t="s">
        <v>8336</v>
      </c>
      <c r="R2819" s="7" t="s">
        <v>8337</v>
      </c>
      <c r="S2819" s="11">
        <f t="shared" ref="S2819:S2882" si="178">(I2819/86400)+25569+(-5/24)</f>
        <v>42063.42664351852</v>
      </c>
      <c r="T2819" s="12">
        <f t="shared" ref="T2819:T2882" si="179">(J2819/86400)+25569+(-5/24)</f>
        <v>42023.42664351852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603</v>
      </c>
      <c r="Q2820" s="7" t="s">
        <v>8336</v>
      </c>
      <c r="R2820" s="7" t="s">
        <v>8337</v>
      </c>
      <c r="S2820" s="11">
        <f t="shared" si="178"/>
        <v>42270.389884259253</v>
      </c>
      <c r="T2820" s="12">
        <f t="shared" si="179"/>
        <v>42250.389884259253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0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240</v>
      </c>
      <c r="Q2821" s="7" t="s">
        <v>8336</v>
      </c>
      <c r="R2821" s="7" t="s">
        <v>8337</v>
      </c>
      <c r="S2821" s="11">
        <f t="shared" si="178"/>
        <v>42169.317233796297</v>
      </c>
      <c r="T2821" s="12">
        <f t="shared" si="179"/>
        <v>42139.317233796297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0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72</v>
      </c>
      <c r="Q2822" s="7" t="s">
        <v>8336</v>
      </c>
      <c r="R2822" s="7" t="s">
        <v>8337</v>
      </c>
      <c r="S2822" s="11">
        <f t="shared" si="178"/>
        <v>42425.791666666664</v>
      </c>
      <c r="T2822" s="12">
        <f t="shared" si="179"/>
        <v>42401.402650462966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0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0</v>
      </c>
      <c r="Q2823" s="7" t="s">
        <v>8336</v>
      </c>
      <c r="R2823" s="7" t="s">
        <v>8337</v>
      </c>
      <c r="S2823" s="11">
        <f t="shared" si="178"/>
        <v>41905.714525462965</v>
      </c>
      <c r="T2823" s="12">
        <f t="shared" si="179"/>
        <v>41875.714525462965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0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0</v>
      </c>
      <c r="Q2824" s="7" t="s">
        <v>8336</v>
      </c>
      <c r="R2824" s="7" t="s">
        <v>8337</v>
      </c>
      <c r="S2824" s="11">
        <f t="shared" si="178"/>
        <v>42090.433935185181</v>
      </c>
      <c r="T2824" s="12">
        <f t="shared" si="179"/>
        <v>42060.475601851846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0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24</v>
      </c>
      <c r="Q2825" s="7" t="s">
        <v>8336</v>
      </c>
      <c r="R2825" s="7" t="s">
        <v>8337</v>
      </c>
      <c r="S2825" s="11">
        <f t="shared" si="178"/>
        <v>42094.749305555553</v>
      </c>
      <c r="T2825" s="12">
        <f t="shared" si="179"/>
        <v>42066.803310185183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0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110</v>
      </c>
      <c r="Q2826" s="7" t="s">
        <v>8336</v>
      </c>
      <c r="R2826" s="7" t="s">
        <v>8337</v>
      </c>
      <c r="S2826" s="11">
        <f t="shared" si="178"/>
        <v>42167.863194444442</v>
      </c>
      <c r="T2826" s="12">
        <f t="shared" si="179"/>
        <v>42136.0624537037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0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100</v>
      </c>
      <c r="Q2827" s="7" t="s">
        <v>8336</v>
      </c>
      <c r="R2827" s="7" t="s">
        <v>8337</v>
      </c>
      <c r="S2827" s="11">
        <f t="shared" si="178"/>
        <v>42342.584328703706</v>
      </c>
      <c r="T2827" s="12">
        <f t="shared" si="179"/>
        <v>42312.584328703706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0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155</v>
      </c>
      <c r="Q2828" s="7" t="s">
        <v>8336</v>
      </c>
      <c r="R2828" s="7" t="s">
        <v>8337</v>
      </c>
      <c r="S2828" s="11">
        <f t="shared" si="178"/>
        <v>42195.083333333336</v>
      </c>
      <c r="T2828" s="12">
        <f t="shared" si="179"/>
        <v>42170.826527777775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0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405</v>
      </c>
      <c r="Q2829" s="7" t="s">
        <v>8336</v>
      </c>
      <c r="R2829" s="7" t="s">
        <v>8337</v>
      </c>
      <c r="S2829" s="11">
        <f t="shared" si="178"/>
        <v>42524.479166666664</v>
      </c>
      <c r="T2829" s="12">
        <f t="shared" si="179"/>
        <v>42494.475300925922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36</v>
      </c>
      <c r="Q2830" s="7" t="s">
        <v>8336</v>
      </c>
      <c r="R2830" s="7" t="s">
        <v>8337</v>
      </c>
      <c r="S2830" s="11">
        <f t="shared" si="178"/>
        <v>42279.749999999993</v>
      </c>
      <c r="T2830" s="12">
        <f t="shared" si="179"/>
        <v>42254.056354166663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0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163</v>
      </c>
      <c r="Q2831" s="7" t="s">
        <v>8336</v>
      </c>
      <c r="R2831" s="7" t="s">
        <v>8337</v>
      </c>
      <c r="S2831" s="11">
        <f t="shared" si="178"/>
        <v>42523.225902777776</v>
      </c>
      <c r="T2831" s="12">
        <f t="shared" si="179"/>
        <v>42495.225902777776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0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0</v>
      </c>
      <c r="Q2832" s="7" t="s">
        <v>8336</v>
      </c>
      <c r="R2832" s="7" t="s">
        <v>8337</v>
      </c>
      <c r="S2832" s="11">
        <f t="shared" si="178"/>
        <v>41770.957638888889</v>
      </c>
      <c r="T2832" s="12">
        <f t="shared" si="179"/>
        <v>41758.631342592591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0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320</v>
      </c>
      <c r="Q2833" s="7" t="s">
        <v>8336</v>
      </c>
      <c r="R2833" s="7" t="s">
        <v>8337</v>
      </c>
      <c r="S2833" s="11">
        <f t="shared" si="178"/>
        <v>42201.616550925923</v>
      </c>
      <c r="T2833" s="12">
        <f t="shared" si="179"/>
        <v>42171.616550925923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0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367.98999999999978</v>
      </c>
      <c r="Q2834" s="7" t="s">
        <v>8336</v>
      </c>
      <c r="R2834" s="7" t="s">
        <v>8337</v>
      </c>
      <c r="S2834" s="11">
        <f t="shared" si="178"/>
        <v>41966.708333333336</v>
      </c>
      <c r="T2834" s="12">
        <f t="shared" si="179"/>
        <v>41938.501087962963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0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223</v>
      </c>
      <c r="Q2835" s="7" t="s">
        <v>8336</v>
      </c>
      <c r="R2835" s="7" t="s">
        <v>8337</v>
      </c>
      <c r="S2835" s="11">
        <f t="shared" si="178"/>
        <v>42287.874999999993</v>
      </c>
      <c r="T2835" s="12">
        <f t="shared" si="179"/>
        <v>42267.919363425921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0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560</v>
      </c>
      <c r="Q2836" s="7" t="s">
        <v>8336</v>
      </c>
      <c r="R2836" s="7" t="s">
        <v>8337</v>
      </c>
      <c r="S2836" s="11">
        <f t="shared" si="178"/>
        <v>42034.751504629625</v>
      </c>
      <c r="T2836" s="12">
        <f t="shared" si="179"/>
        <v>42019.751504629625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0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870.99</v>
      </c>
      <c r="Q2837" s="7" t="s">
        <v>8336</v>
      </c>
      <c r="R2837" s="7" t="s">
        <v>8337</v>
      </c>
      <c r="S2837" s="11">
        <f t="shared" si="178"/>
        <v>42342.791666666664</v>
      </c>
      <c r="T2837" s="12">
        <f t="shared" si="179"/>
        <v>42313.495567129627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0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35</v>
      </c>
      <c r="Q2838" s="7" t="s">
        <v>8336</v>
      </c>
      <c r="R2838" s="7" t="s">
        <v>8337</v>
      </c>
      <c r="S2838" s="11">
        <f t="shared" si="178"/>
        <v>42783.999305555553</v>
      </c>
      <c r="T2838" s="12">
        <f t="shared" si="179"/>
        <v>42746.053449074076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0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0</v>
      </c>
      <c r="Q2839" s="7" t="s">
        <v>8336</v>
      </c>
      <c r="R2839" s="7" t="s">
        <v>8337</v>
      </c>
      <c r="S2839" s="11">
        <f t="shared" si="178"/>
        <v>42347.741712962961</v>
      </c>
      <c r="T2839" s="12">
        <f t="shared" si="179"/>
        <v>42307.700046296297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405</v>
      </c>
      <c r="Q2840" s="7" t="s">
        <v>8336</v>
      </c>
      <c r="R2840" s="7" t="s">
        <v>8337</v>
      </c>
      <c r="S2840" s="11">
        <f t="shared" si="178"/>
        <v>41864.708333333328</v>
      </c>
      <c r="T2840" s="12">
        <f t="shared" si="179"/>
        <v>41842.399259259255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0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400</v>
      </c>
      <c r="Q2841" s="7" t="s">
        <v>8336</v>
      </c>
      <c r="R2841" s="7" t="s">
        <v>8337</v>
      </c>
      <c r="S2841" s="11">
        <f t="shared" si="178"/>
        <v>41875.999305555553</v>
      </c>
      <c r="T2841" s="12">
        <f t="shared" si="179"/>
        <v>41853.031874999993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0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100</v>
      </c>
      <c r="Q2842" s="7" t="s">
        <v>8336</v>
      </c>
      <c r="R2842" s="7" t="s">
        <v>8337</v>
      </c>
      <c r="S2842" s="11">
        <f t="shared" si="178"/>
        <v>42081.499999999993</v>
      </c>
      <c r="T2842" s="12">
        <f t="shared" si="179"/>
        <v>42059.827303240738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-990</v>
      </c>
      <c r="Q2843" s="7" t="s">
        <v>8336</v>
      </c>
      <c r="R2843" s="7" t="s">
        <v>8337</v>
      </c>
      <c r="S2843" s="11">
        <f t="shared" si="178"/>
        <v>42351.572881944441</v>
      </c>
      <c r="T2843" s="12">
        <f t="shared" si="179"/>
        <v>42291.531215277777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-1500</v>
      </c>
      <c r="Q2844" s="7" t="s">
        <v>8336</v>
      </c>
      <c r="R2844" s="7" t="s">
        <v>8337</v>
      </c>
      <c r="S2844" s="11">
        <f t="shared" si="178"/>
        <v>41811.25</v>
      </c>
      <c r="T2844" s="12">
        <f t="shared" si="179"/>
        <v>41784.744155092594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-1200</v>
      </c>
      <c r="Q2845" s="7" t="s">
        <v>8336</v>
      </c>
      <c r="R2845" s="7" t="s">
        <v>8337</v>
      </c>
      <c r="S2845" s="11">
        <f t="shared" si="178"/>
        <v>42533.958333333336</v>
      </c>
      <c r="T2845" s="12">
        <f t="shared" si="179"/>
        <v>42492.529513888883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-520</v>
      </c>
      <c r="Q2846" s="7" t="s">
        <v>8336</v>
      </c>
      <c r="R2846" s="7" t="s">
        <v>8337</v>
      </c>
      <c r="S2846" s="11">
        <f t="shared" si="178"/>
        <v>42739.337731481479</v>
      </c>
      <c r="T2846" s="12">
        <f t="shared" si="179"/>
        <v>42709.337731481479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-5134</v>
      </c>
      <c r="Q2847" s="7" t="s">
        <v>8336</v>
      </c>
      <c r="R2847" s="7" t="s">
        <v>8337</v>
      </c>
      <c r="S2847" s="11">
        <f t="shared" si="178"/>
        <v>42162.808252314811</v>
      </c>
      <c r="T2847" s="12">
        <f t="shared" si="179"/>
        <v>42102.808252314811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-8000</v>
      </c>
      <c r="Q2848" s="7" t="s">
        <v>8336</v>
      </c>
      <c r="R2848" s="7" t="s">
        <v>8337</v>
      </c>
      <c r="S2848" s="11">
        <f t="shared" si="178"/>
        <v>42153.483726851853</v>
      </c>
      <c r="T2848" s="12">
        <f t="shared" si="179"/>
        <v>42108.483726851853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-2000</v>
      </c>
      <c r="Q2849" s="7" t="s">
        <v>8336</v>
      </c>
      <c r="R2849" s="7" t="s">
        <v>8337</v>
      </c>
      <c r="S2849" s="11">
        <f t="shared" si="178"/>
        <v>42513.597974537035</v>
      </c>
      <c r="T2849" s="12">
        <f t="shared" si="179"/>
        <v>42453.597974537035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-34930</v>
      </c>
      <c r="Q2850" s="7" t="s">
        <v>8336</v>
      </c>
      <c r="R2850" s="7" t="s">
        <v>8337</v>
      </c>
      <c r="S2850" s="11">
        <f t="shared" si="178"/>
        <v>42153.440497685187</v>
      </c>
      <c r="T2850" s="12">
        <f t="shared" si="179"/>
        <v>42123.440497685187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-495</v>
      </c>
      <c r="Q2851" s="7" t="s">
        <v>8336</v>
      </c>
      <c r="R2851" s="7" t="s">
        <v>8337</v>
      </c>
      <c r="S2851" s="11">
        <f t="shared" si="178"/>
        <v>42483.219907407409</v>
      </c>
      <c r="T2851" s="12">
        <f t="shared" si="179"/>
        <v>42453.219907407409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-7689</v>
      </c>
      <c r="Q2852" s="7" t="s">
        <v>8336</v>
      </c>
      <c r="R2852" s="7" t="s">
        <v>8337</v>
      </c>
      <c r="S2852" s="11">
        <f t="shared" si="178"/>
        <v>41887.798738425925</v>
      </c>
      <c r="T2852" s="12">
        <f t="shared" si="179"/>
        <v>41857.798738425925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-4500</v>
      </c>
      <c r="Q2853" s="7" t="s">
        <v>8336</v>
      </c>
      <c r="R2853" s="7" t="s">
        <v>8337</v>
      </c>
      <c r="S2853" s="11">
        <f t="shared" si="178"/>
        <v>42398.761805555558</v>
      </c>
      <c r="T2853" s="12">
        <f t="shared" si="179"/>
        <v>42389.794317129628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-4905</v>
      </c>
      <c r="Q2854" s="7" t="s">
        <v>8336</v>
      </c>
      <c r="R2854" s="7" t="s">
        <v>8337</v>
      </c>
      <c r="S2854" s="11">
        <f t="shared" si="178"/>
        <v>41810.836840277778</v>
      </c>
      <c r="T2854" s="12">
        <f t="shared" si="179"/>
        <v>41780.836840277778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-9500</v>
      </c>
      <c r="Q2855" s="7" t="s">
        <v>8336</v>
      </c>
      <c r="R2855" s="7" t="s">
        <v>8337</v>
      </c>
      <c r="S2855" s="11">
        <f t="shared" si="178"/>
        <v>41895.98260416666</v>
      </c>
      <c r="T2855" s="12">
        <f t="shared" si="179"/>
        <v>41835.98260416666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-583</v>
      </c>
      <c r="Q2856" s="7" t="s">
        <v>8336</v>
      </c>
      <c r="R2856" s="7" t="s">
        <v>8337</v>
      </c>
      <c r="S2856" s="11">
        <f t="shared" si="178"/>
        <v>42131.508321759255</v>
      </c>
      <c r="T2856" s="12">
        <f t="shared" si="179"/>
        <v>42111.508321759255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-300</v>
      </c>
      <c r="Q2857" s="7" t="s">
        <v>8336</v>
      </c>
      <c r="R2857" s="7" t="s">
        <v>8337</v>
      </c>
      <c r="S2857" s="11">
        <f t="shared" si="178"/>
        <v>42398.773611111108</v>
      </c>
      <c r="T2857" s="12">
        <f t="shared" si="179"/>
        <v>42369.799432870372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-2854</v>
      </c>
      <c r="Q2858" s="7" t="s">
        <v>8336</v>
      </c>
      <c r="R2858" s="7" t="s">
        <v>8337</v>
      </c>
      <c r="S2858" s="11">
        <f t="shared" si="178"/>
        <v>42224.69027777778</v>
      </c>
      <c r="T2858" s="12">
        <f t="shared" si="179"/>
        <v>42164.829247685186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-30500</v>
      </c>
      <c r="Q2859" s="7" t="s">
        <v>8336</v>
      </c>
      <c r="R2859" s="7" t="s">
        <v>8337</v>
      </c>
      <c r="S2859" s="11">
        <f t="shared" si="178"/>
        <v>42786.541666666664</v>
      </c>
      <c r="T2859" s="12">
        <f t="shared" si="179"/>
        <v>42726.711747685178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-1000</v>
      </c>
      <c r="Q2860" s="7" t="s">
        <v>8336</v>
      </c>
      <c r="R2860" s="7" t="s">
        <v>8337</v>
      </c>
      <c r="S2860" s="11">
        <f t="shared" si="178"/>
        <v>41978.269444444442</v>
      </c>
      <c r="T2860" s="12">
        <f t="shared" si="179"/>
        <v>41954.336747685178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-1965</v>
      </c>
      <c r="Q2861" s="7" t="s">
        <v>8336</v>
      </c>
      <c r="R2861" s="7" t="s">
        <v>8337</v>
      </c>
      <c r="S2861" s="11">
        <f t="shared" si="178"/>
        <v>42293.153981481482</v>
      </c>
      <c r="T2861" s="12">
        <f t="shared" si="179"/>
        <v>42233.153981481482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-3734</v>
      </c>
      <c r="Q2862" s="7" t="s">
        <v>8336</v>
      </c>
      <c r="R2862" s="7" t="s">
        <v>8337</v>
      </c>
      <c r="S2862" s="11">
        <f t="shared" si="178"/>
        <v>42540.592314814814</v>
      </c>
      <c r="T2862" s="12">
        <f t="shared" si="179"/>
        <v>42480.592314814814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-170</v>
      </c>
      <c r="Q2863" s="7" t="s">
        <v>8336</v>
      </c>
      <c r="R2863" s="7" t="s">
        <v>8337</v>
      </c>
      <c r="S2863" s="11">
        <f t="shared" si="178"/>
        <v>42271.3825</v>
      </c>
      <c r="T2863" s="12">
        <f t="shared" si="179"/>
        <v>42257.3825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-12645</v>
      </c>
      <c r="Q2864" s="7" t="s">
        <v>8336</v>
      </c>
      <c r="R2864" s="7" t="s">
        <v>8337</v>
      </c>
      <c r="S2864" s="11">
        <f t="shared" si="178"/>
        <v>41814.581354166665</v>
      </c>
      <c r="T2864" s="12">
        <f t="shared" si="179"/>
        <v>41784.581354166665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-49980</v>
      </c>
      <c r="Q2865" s="7" t="s">
        <v>8336</v>
      </c>
      <c r="R2865" s="7" t="s">
        <v>8337</v>
      </c>
      <c r="S2865" s="11">
        <f t="shared" si="178"/>
        <v>41891.46670138889</v>
      </c>
      <c r="T2865" s="12">
        <f t="shared" si="179"/>
        <v>41831.46670138889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-2460</v>
      </c>
      <c r="Q2866" s="7" t="s">
        <v>8336</v>
      </c>
      <c r="R2866" s="7" t="s">
        <v>8337</v>
      </c>
      <c r="S2866" s="11">
        <f t="shared" si="178"/>
        <v>42202.345833333333</v>
      </c>
      <c r="T2866" s="12">
        <f t="shared" si="179"/>
        <v>42172.405173611107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-2888</v>
      </c>
      <c r="Q2867" s="7" t="s">
        <v>8336</v>
      </c>
      <c r="R2867" s="7" t="s">
        <v>8337</v>
      </c>
      <c r="S2867" s="11">
        <f t="shared" si="178"/>
        <v>42009.905775462961</v>
      </c>
      <c r="T2867" s="12">
        <f t="shared" si="179"/>
        <v>41949.905775462961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-4955</v>
      </c>
      <c r="Q2868" s="7" t="s">
        <v>8336</v>
      </c>
      <c r="R2868" s="7" t="s">
        <v>8337</v>
      </c>
      <c r="S2868" s="11">
        <f t="shared" si="178"/>
        <v>42657.708333333336</v>
      </c>
      <c r="T2868" s="12">
        <f t="shared" si="179"/>
        <v>42627.746770833335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-1996</v>
      </c>
      <c r="Q2869" s="7" t="s">
        <v>8336</v>
      </c>
      <c r="R2869" s="7" t="s">
        <v>8337</v>
      </c>
      <c r="S2869" s="11">
        <f t="shared" si="178"/>
        <v>42554.958333333336</v>
      </c>
      <c r="T2869" s="12">
        <f t="shared" si="179"/>
        <v>42530.986944444441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-8698.24</v>
      </c>
      <c r="Q2870" s="7" t="s">
        <v>8336</v>
      </c>
      <c r="R2870" s="7" t="s">
        <v>8337</v>
      </c>
      <c r="S2870" s="11">
        <f t="shared" si="178"/>
        <v>42648.618680555555</v>
      </c>
      <c r="T2870" s="12">
        <f t="shared" si="179"/>
        <v>42618.618680555555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-19823</v>
      </c>
      <c r="Q2871" s="7" t="s">
        <v>8336</v>
      </c>
      <c r="R2871" s="7" t="s">
        <v>8337</v>
      </c>
      <c r="S2871" s="11">
        <f t="shared" si="178"/>
        <v>42570.385196759256</v>
      </c>
      <c r="T2871" s="12">
        <f t="shared" si="179"/>
        <v>42540.385196759256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-4250</v>
      </c>
      <c r="Q2872" s="7" t="s">
        <v>8336</v>
      </c>
      <c r="R2872" s="7" t="s">
        <v>8337</v>
      </c>
      <c r="S2872" s="11">
        <f t="shared" si="178"/>
        <v>41775.981076388889</v>
      </c>
      <c r="T2872" s="12">
        <f t="shared" si="179"/>
        <v>41745.981076388889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-9533</v>
      </c>
      <c r="Q2873" s="7" t="s">
        <v>8336</v>
      </c>
      <c r="R2873" s="7" t="s">
        <v>8337</v>
      </c>
      <c r="S2873" s="11">
        <f t="shared" si="178"/>
        <v>41994.530243055553</v>
      </c>
      <c r="T2873" s="12">
        <f t="shared" si="179"/>
        <v>41974.530243055553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-3000</v>
      </c>
      <c r="Q2874" s="7" t="s">
        <v>8336</v>
      </c>
      <c r="R2874" s="7" t="s">
        <v>8337</v>
      </c>
      <c r="S2874" s="11">
        <f t="shared" si="178"/>
        <v>42174.907847222225</v>
      </c>
      <c r="T2874" s="12">
        <f t="shared" si="179"/>
        <v>42114.907847222225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-1547</v>
      </c>
      <c r="Q2875" s="7" t="s">
        <v>8336</v>
      </c>
      <c r="R2875" s="7" t="s">
        <v>8337</v>
      </c>
      <c r="S2875" s="11">
        <f t="shared" si="178"/>
        <v>42032.609155092585</v>
      </c>
      <c r="T2875" s="12">
        <f t="shared" si="179"/>
        <v>42002.609155092585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-4729</v>
      </c>
      <c r="Q2876" s="7" t="s">
        <v>8336</v>
      </c>
      <c r="R2876" s="7" t="s">
        <v>8337</v>
      </c>
      <c r="S2876" s="11">
        <f t="shared" si="178"/>
        <v>42752.636412037034</v>
      </c>
      <c r="T2876" s="12">
        <f t="shared" si="179"/>
        <v>42722.636412037034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-19993</v>
      </c>
      <c r="Q2877" s="7" t="s">
        <v>8336</v>
      </c>
      <c r="R2877" s="7" t="s">
        <v>8337</v>
      </c>
      <c r="S2877" s="11">
        <f t="shared" si="178"/>
        <v>42494.920057870368</v>
      </c>
      <c r="T2877" s="12">
        <f t="shared" si="179"/>
        <v>42464.920057870368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-150000</v>
      </c>
      <c r="Q2878" s="7" t="s">
        <v>8336</v>
      </c>
      <c r="R2878" s="7" t="s">
        <v>8337</v>
      </c>
      <c r="S2878" s="11">
        <f t="shared" si="178"/>
        <v>42201.535636574066</v>
      </c>
      <c r="T2878" s="12">
        <f t="shared" si="179"/>
        <v>42171.535636574066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-5350</v>
      </c>
      <c r="Q2879" s="7" t="s">
        <v>8336</v>
      </c>
      <c r="R2879" s="7" t="s">
        <v>8337</v>
      </c>
      <c r="S2879" s="11">
        <f t="shared" si="178"/>
        <v>42704.499999999993</v>
      </c>
      <c r="T2879" s="12">
        <f t="shared" si="179"/>
        <v>42672.746805555558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-2937</v>
      </c>
      <c r="Q2880" s="7" t="s">
        <v>8336</v>
      </c>
      <c r="R2880" s="7" t="s">
        <v>8337</v>
      </c>
      <c r="S2880" s="11">
        <f t="shared" si="178"/>
        <v>42188.407349537032</v>
      </c>
      <c r="T2880" s="12">
        <f t="shared" si="179"/>
        <v>42128.407349537032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-11171</v>
      </c>
      <c r="Q2881" s="7" t="s">
        <v>8336</v>
      </c>
      <c r="R2881" s="7" t="s">
        <v>8337</v>
      </c>
      <c r="S2881" s="11">
        <f t="shared" si="178"/>
        <v>42389.516909722217</v>
      </c>
      <c r="T2881" s="12">
        <f t="shared" si="179"/>
        <v>42359.516909722217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-9200</v>
      </c>
      <c r="Q2882" s="7" t="s">
        <v>8336</v>
      </c>
      <c r="R2882" s="7" t="s">
        <v>8337</v>
      </c>
      <c r="S2882" s="11">
        <f t="shared" si="178"/>
        <v>42236.503472222219</v>
      </c>
      <c r="T2882" s="12">
        <f t="shared" si="179"/>
        <v>42192.69736111111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(E2883/D2883*100)</f>
        <v>0</v>
      </c>
      <c r="P2883">
        <f t="shared" ref="P2883:P2946" si="181">AVERAGE(E2883-D2883)</f>
        <v>-5500</v>
      </c>
      <c r="Q2883" s="7" t="s">
        <v>8336</v>
      </c>
      <c r="R2883" s="7" t="s">
        <v>8337</v>
      </c>
      <c r="S2883" s="11">
        <f t="shared" ref="S2883:S2946" si="182">(I2883/86400)+25569+(-5/24)</f>
        <v>41976.430972222217</v>
      </c>
      <c r="T2883" s="12">
        <f t="shared" ref="T2883:T2946" si="183">(J2883/86400)+25569+(-5/24)</f>
        <v>41916.389305555553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-498</v>
      </c>
      <c r="Q2884" s="7" t="s">
        <v>8336</v>
      </c>
      <c r="R2884" s="7" t="s">
        <v>8337</v>
      </c>
      <c r="S2884" s="11">
        <f t="shared" si="182"/>
        <v>42491.387939814813</v>
      </c>
      <c r="T2884" s="12">
        <f t="shared" si="183"/>
        <v>42461.387939814813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-8092</v>
      </c>
      <c r="Q2885" s="7" t="s">
        <v>8336</v>
      </c>
      <c r="R2885" s="7" t="s">
        <v>8337</v>
      </c>
      <c r="S2885" s="11">
        <f t="shared" si="182"/>
        <v>42405.999305555553</v>
      </c>
      <c r="T2885" s="12">
        <f t="shared" si="183"/>
        <v>42370.694872685184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-44815</v>
      </c>
      <c r="Q2886" s="7" t="s">
        <v>8336</v>
      </c>
      <c r="R2886" s="7" t="s">
        <v>8337</v>
      </c>
      <c r="S2886" s="11">
        <f t="shared" si="182"/>
        <v>41978.518923611111</v>
      </c>
      <c r="T2886" s="12">
        <f t="shared" si="183"/>
        <v>41948.518923611111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-270</v>
      </c>
      <c r="Q2887" s="7" t="s">
        <v>8336</v>
      </c>
      <c r="R2887" s="7" t="s">
        <v>8337</v>
      </c>
      <c r="S2887" s="11">
        <f t="shared" si="182"/>
        <v>42076.82640046296</v>
      </c>
      <c r="T2887" s="12">
        <f t="shared" si="183"/>
        <v>42046.868067129624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-190</v>
      </c>
      <c r="Q2888" s="7" t="s">
        <v>8336</v>
      </c>
      <c r="R2888" s="7" t="s">
        <v>8337</v>
      </c>
      <c r="S2888" s="11">
        <f t="shared" si="182"/>
        <v>42265.957638888889</v>
      </c>
      <c r="T2888" s="12">
        <f t="shared" si="183"/>
        <v>42261.424583333333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-2995</v>
      </c>
      <c r="Q2889" s="7" t="s">
        <v>8336</v>
      </c>
      <c r="R2889" s="7" t="s">
        <v>8337</v>
      </c>
      <c r="S2889" s="11">
        <f t="shared" si="182"/>
        <v>42015.219027777777</v>
      </c>
      <c r="T2889" s="12">
        <f t="shared" si="183"/>
        <v>41985.219027777777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-30000</v>
      </c>
      <c r="Q2890" s="7" t="s">
        <v>8336</v>
      </c>
      <c r="R2890" s="7" t="s">
        <v>8337</v>
      </c>
      <c r="S2890" s="11">
        <f t="shared" si="182"/>
        <v>41929.999305555553</v>
      </c>
      <c r="T2890" s="12">
        <f t="shared" si="183"/>
        <v>41922.326851851853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-1858</v>
      </c>
      <c r="Q2891" s="7" t="s">
        <v>8336</v>
      </c>
      <c r="R2891" s="7" t="s">
        <v>8337</v>
      </c>
      <c r="S2891" s="11">
        <f t="shared" si="182"/>
        <v>41880.654918981476</v>
      </c>
      <c r="T2891" s="12">
        <f t="shared" si="183"/>
        <v>41850.654918981476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-1979</v>
      </c>
      <c r="Q2892" s="7" t="s">
        <v>8336</v>
      </c>
      <c r="R2892" s="7" t="s">
        <v>8337</v>
      </c>
      <c r="S2892" s="11">
        <f t="shared" si="182"/>
        <v>41859.916666666664</v>
      </c>
      <c r="T2892" s="12">
        <f t="shared" si="183"/>
        <v>41831.534629629627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-9727</v>
      </c>
      <c r="Q2893" s="7" t="s">
        <v>8336</v>
      </c>
      <c r="R2893" s="7" t="s">
        <v>8337</v>
      </c>
      <c r="S2893" s="11">
        <f t="shared" si="182"/>
        <v>42475.633425925924</v>
      </c>
      <c r="T2893" s="12">
        <f t="shared" si="183"/>
        <v>42415.675092592595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-5000</v>
      </c>
      <c r="Q2894" s="7" t="s">
        <v>8336</v>
      </c>
      <c r="R2894" s="7" t="s">
        <v>8337</v>
      </c>
      <c r="S2894" s="11">
        <f t="shared" si="182"/>
        <v>41876.666666666664</v>
      </c>
      <c r="T2894" s="12">
        <f t="shared" si="183"/>
        <v>41869.505833333329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-4975</v>
      </c>
      <c r="Q2895" s="7" t="s">
        <v>8336</v>
      </c>
      <c r="R2895" s="7" t="s">
        <v>8337</v>
      </c>
      <c r="S2895" s="11">
        <f t="shared" si="182"/>
        <v>42012.874999999993</v>
      </c>
      <c r="T2895" s="12">
        <f t="shared" si="183"/>
        <v>41953.564756944441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-50000</v>
      </c>
      <c r="Q2896" s="7" t="s">
        <v>8336</v>
      </c>
      <c r="R2896" s="7" t="s">
        <v>8337</v>
      </c>
      <c r="S2896" s="11">
        <f t="shared" si="182"/>
        <v>42097.736284722218</v>
      </c>
      <c r="T2896" s="12">
        <f t="shared" si="183"/>
        <v>42037.777951388889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-477</v>
      </c>
      <c r="Q2897" s="7" t="s">
        <v>8336</v>
      </c>
      <c r="R2897" s="7" t="s">
        <v>8337</v>
      </c>
      <c r="S2897" s="11">
        <f t="shared" si="182"/>
        <v>41812.666666666664</v>
      </c>
      <c r="T2897" s="12">
        <f t="shared" si="183"/>
        <v>41811.347129629627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-2375</v>
      </c>
      <c r="Q2898" s="7" t="s">
        <v>8336</v>
      </c>
      <c r="R2898" s="7" t="s">
        <v>8337</v>
      </c>
      <c r="S2898" s="11">
        <f t="shared" si="182"/>
        <v>42716.041666666664</v>
      </c>
      <c r="T2898" s="12">
        <f t="shared" si="183"/>
        <v>42701.700474537036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-11450</v>
      </c>
      <c r="Q2899" s="7" t="s">
        <v>8336</v>
      </c>
      <c r="R2899" s="7" t="s">
        <v>8337</v>
      </c>
      <c r="S2899" s="11">
        <f t="shared" si="182"/>
        <v>42288.436863425923</v>
      </c>
      <c r="T2899" s="12">
        <f t="shared" si="183"/>
        <v>42258.438171296293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-7184</v>
      </c>
      <c r="Q2900" s="7" t="s">
        <v>8336</v>
      </c>
      <c r="R2900" s="7" t="s">
        <v>8337</v>
      </c>
      <c r="S2900" s="11">
        <f t="shared" si="182"/>
        <v>42308.456631944442</v>
      </c>
      <c r="T2900" s="12">
        <f t="shared" si="183"/>
        <v>42278.456631944442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-10000</v>
      </c>
      <c r="Q2901" s="7" t="s">
        <v>8336</v>
      </c>
      <c r="R2901" s="7" t="s">
        <v>8337</v>
      </c>
      <c r="S2901" s="11">
        <f t="shared" si="182"/>
        <v>42574.869884259257</v>
      </c>
      <c r="T2901" s="12">
        <f t="shared" si="183"/>
        <v>42514.869884259257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-2095</v>
      </c>
      <c r="Q2902" s="7" t="s">
        <v>8336</v>
      </c>
      <c r="R2902" s="7" t="s">
        <v>8337</v>
      </c>
      <c r="S2902" s="11">
        <f t="shared" si="182"/>
        <v>41860.025833333333</v>
      </c>
      <c r="T2902" s="12">
        <f t="shared" si="183"/>
        <v>41830.025833333333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-744</v>
      </c>
      <c r="Q2903" s="7" t="s">
        <v>8336</v>
      </c>
      <c r="R2903" s="7" t="s">
        <v>8337</v>
      </c>
      <c r="S2903" s="11">
        <f t="shared" si="182"/>
        <v>42042.696053240739</v>
      </c>
      <c r="T2903" s="12">
        <f t="shared" si="183"/>
        <v>41982.696053240739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-149975</v>
      </c>
      <c r="Q2904" s="7" t="s">
        <v>8336</v>
      </c>
      <c r="R2904" s="7" t="s">
        <v>8337</v>
      </c>
      <c r="S2904" s="11">
        <f t="shared" si="182"/>
        <v>42240.231435185182</v>
      </c>
      <c r="T2904" s="12">
        <f t="shared" si="183"/>
        <v>42210.231435185182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-4961</v>
      </c>
      <c r="Q2905" s="7" t="s">
        <v>8336</v>
      </c>
      <c r="R2905" s="7" t="s">
        <v>8337</v>
      </c>
      <c r="S2905" s="11">
        <f t="shared" si="182"/>
        <v>42255.95854166666</v>
      </c>
      <c r="T2905" s="12">
        <f t="shared" si="183"/>
        <v>42195.95854166666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-1425</v>
      </c>
      <c r="Q2906" s="7" t="s">
        <v>8336</v>
      </c>
      <c r="R2906" s="7" t="s">
        <v>8337</v>
      </c>
      <c r="S2906" s="11">
        <f t="shared" si="182"/>
        <v>41952.291666666664</v>
      </c>
      <c r="T2906" s="12">
        <f t="shared" si="183"/>
        <v>41940.759618055556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-2878</v>
      </c>
      <c r="Q2907" s="7" t="s">
        <v>8336</v>
      </c>
      <c r="R2907" s="7" t="s">
        <v>8337</v>
      </c>
      <c r="S2907" s="11">
        <f t="shared" si="182"/>
        <v>42619.848530092589</v>
      </c>
      <c r="T2907" s="12">
        <f t="shared" si="183"/>
        <v>42605.848530092589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-5435</v>
      </c>
      <c r="Q2908" s="7" t="s">
        <v>8336</v>
      </c>
      <c r="R2908" s="7" t="s">
        <v>8337</v>
      </c>
      <c r="S2908" s="11">
        <f t="shared" si="182"/>
        <v>42216.833333333336</v>
      </c>
      <c r="T2908" s="12">
        <f t="shared" si="183"/>
        <v>42199.440578703703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-2498</v>
      </c>
      <c r="Q2909" s="7" t="s">
        <v>8336</v>
      </c>
      <c r="R2909" s="7" t="s">
        <v>8337</v>
      </c>
      <c r="S2909" s="11">
        <f t="shared" si="182"/>
        <v>42504.669409722221</v>
      </c>
      <c r="T2909" s="12">
        <f t="shared" si="183"/>
        <v>42444.669409722221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-9336</v>
      </c>
      <c r="Q2910" s="7" t="s">
        <v>8336</v>
      </c>
      <c r="R2910" s="7" t="s">
        <v>8337</v>
      </c>
      <c r="S2910" s="11">
        <f t="shared" si="182"/>
        <v>42529.523368055554</v>
      </c>
      <c r="T2910" s="12">
        <f t="shared" si="183"/>
        <v>42499.523368055554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-179980</v>
      </c>
      <c r="Q2911" s="7" t="s">
        <v>8336</v>
      </c>
      <c r="R2911" s="7" t="s">
        <v>8337</v>
      </c>
      <c r="S2911" s="11">
        <f t="shared" si="182"/>
        <v>41968.615277777775</v>
      </c>
      <c r="T2911" s="12">
        <f t="shared" si="183"/>
        <v>41929.057881944442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-29999</v>
      </c>
      <c r="Q2912" s="7" t="s">
        <v>8336</v>
      </c>
      <c r="R2912" s="7" t="s">
        <v>8337</v>
      </c>
      <c r="S2912" s="11">
        <f t="shared" si="182"/>
        <v>42167.632951388885</v>
      </c>
      <c r="T2912" s="12">
        <f t="shared" si="183"/>
        <v>42107.632951388885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-1143</v>
      </c>
      <c r="Q2913" s="7" t="s">
        <v>8336</v>
      </c>
      <c r="R2913" s="7" t="s">
        <v>8337</v>
      </c>
      <c r="S2913" s="11">
        <f t="shared" si="182"/>
        <v>42182.560486111113</v>
      </c>
      <c r="T2913" s="12">
        <f t="shared" si="183"/>
        <v>42142.560486111113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-12410</v>
      </c>
      <c r="Q2914" s="7" t="s">
        <v>8336</v>
      </c>
      <c r="R2914" s="7" t="s">
        <v>8337</v>
      </c>
      <c r="S2914" s="11">
        <f t="shared" si="182"/>
        <v>42383.923310185179</v>
      </c>
      <c r="T2914" s="12">
        <f t="shared" si="183"/>
        <v>42353.923310185179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-9998</v>
      </c>
      <c r="Q2915" s="7" t="s">
        <v>8336</v>
      </c>
      <c r="R2915" s="7" t="s">
        <v>8337</v>
      </c>
      <c r="S2915" s="11">
        <f t="shared" si="182"/>
        <v>41888.714571759258</v>
      </c>
      <c r="T2915" s="12">
        <f t="shared" si="183"/>
        <v>41828.714571759258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-24999</v>
      </c>
      <c r="Q2916" s="7" t="s">
        <v>8336</v>
      </c>
      <c r="R2916" s="7" t="s">
        <v>8337</v>
      </c>
      <c r="S2916" s="11">
        <f t="shared" si="182"/>
        <v>42077.657337962963</v>
      </c>
      <c r="T2916" s="12">
        <f t="shared" si="183"/>
        <v>42017.699004629627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-389</v>
      </c>
      <c r="Q2917" s="7" t="s">
        <v>8336</v>
      </c>
      <c r="R2917" s="7" t="s">
        <v>8337</v>
      </c>
      <c r="S2917" s="11">
        <f t="shared" si="182"/>
        <v>42445.1480324074</v>
      </c>
      <c r="T2917" s="12">
        <f t="shared" si="183"/>
        <v>42415.189699074072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-1705</v>
      </c>
      <c r="Q2918" s="7" t="s">
        <v>8336</v>
      </c>
      <c r="R2918" s="7" t="s">
        <v>8337</v>
      </c>
      <c r="S2918" s="11">
        <f t="shared" si="182"/>
        <v>41778.268391203703</v>
      </c>
      <c r="T2918" s="12">
        <f t="shared" si="183"/>
        <v>41755.268391203703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-1563</v>
      </c>
      <c r="Q2919" s="7" t="s">
        <v>8336</v>
      </c>
      <c r="R2919" s="7" t="s">
        <v>8337</v>
      </c>
      <c r="S2919" s="11">
        <f t="shared" si="182"/>
        <v>42263.026006944441</v>
      </c>
      <c r="T2919" s="12">
        <f t="shared" si="183"/>
        <v>42245.026006944441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-3638</v>
      </c>
      <c r="Q2920" s="7" t="s">
        <v>8336</v>
      </c>
      <c r="R2920" s="7" t="s">
        <v>8337</v>
      </c>
      <c r="S2920" s="11">
        <f t="shared" si="182"/>
        <v>42306.421377314815</v>
      </c>
      <c r="T2920" s="12">
        <f t="shared" si="183"/>
        <v>42278.421377314815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-549</v>
      </c>
      <c r="Q2921" s="7" t="s">
        <v>8336</v>
      </c>
      <c r="R2921" s="7" t="s">
        <v>8337</v>
      </c>
      <c r="S2921" s="11">
        <f t="shared" si="182"/>
        <v>41856.411215277774</v>
      </c>
      <c r="T2921" s="12">
        <f t="shared" si="183"/>
        <v>41826.411215277774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-1829</v>
      </c>
      <c r="Q2922" s="7" t="s">
        <v>8336</v>
      </c>
      <c r="R2922" s="7" t="s">
        <v>8337</v>
      </c>
      <c r="S2922" s="11">
        <f t="shared" si="182"/>
        <v>42088.54247685185</v>
      </c>
      <c r="T2922" s="12">
        <f t="shared" si="183"/>
        <v>42058.584143518521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0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29</v>
      </c>
      <c r="Q2923" s="7" t="s">
        <v>8336</v>
      </c>
      <c r="R2923" s="7" t="s">
        <v>8378</v>
      </c>
      <c r="S2923" s="11">
        <f t="shared" si="182"/>
        <v>41907.678287037037</v>
      </c>
      <c r="T2923" s="12">
        <f t="shared" si="183"/>
        <v>41877.678287037037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0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0</v>
      </c>
      <c r="Q2924" s="7" t="s">
        <v>8336</v>
      </c>
      <c r="R2924" s="7" t="s">
        <v>8378</v>
      </c>
      <c r="S2924" s="11">
        <f t="shared" si="182"/>
        <v>42142.665821759256</v>
      </c>
      <c r="T2924" s="12">
        <f t="shared" si="183"/>
        <v>42097.665821759256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0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0</v>
      </c>
      <c r="Q2925" s="7" t="s">
        <v>8336</v>
      </c>
      <c r="R2925" s="7" t="s">
        <v>8378</v>
      </c>
      <c r="S2925" s="11">
        <f t="shared" si="182"/>
        <v>42027.916666666664</v>
      </c>
      <c r="T2925" s="12">
        <f t="shared" si="183"/>
        <v>42012.944201388884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0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800</v>
      </c>
      <c r="Q2926" s="7" t="s">
        <v>8336</v>
      </c>
      <c r="R2926" s="7" t="s">
        <v>8378</v>
      </c>
      <c r="S2926" s="11">
        <f t="shared" si="182"/>
        <v>42132.957638888889</v>
      </c>
      <c r="T2926" s="12">
        <f t="shared" si="183"/>
        <v>42103.348495370366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0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1100.6900000000023</v>
      </c>
      <c r="Q2927" s="7" t="s">
        <v>8336</v>
      </c>
      <c r="R2927" s="7" t="s">
        <v>8378</v>
      </c>
      <c r="S2927" s="11">
        <f t="shared" si="182"/>
        <v>41893.375787037039</v>
      </c>
      <c r="T2927" s="12">
        <f t="shared" si="183"/>
        <v>41863.375787037039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0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750</v>
      </c>
      <c r="Q2928" s="7" t="s">
        <v>8336</v>
      </c>
      <c r="R2928" s="7" t="s">
        <v>8378</v>
      </c>
      <c r="S2928" s="11">
        <f t="shared" si="182"/>
        <v>42058.557627314811</v>
      </c>
      <c r="T2928" s="12">
        <f t="shared" si="183"/>
        <v>42044.557627314811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0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555</v>
      </c>
      <c r="Q2929" s="7" t="s">
        <v>8336</v>
      </c>
      <c r="R2929" s="7" t="s">
        <v>8378</v>
      </c>
      <c r="S2929" s="11">
        <f t="shared" si="182"/>
        <v>41835</v>
      </c>
      <c r="T2929" s="12">
        <f t="shared" si="183"/>
        <v>41806.460983796293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0</v>
      </c>
      <c r="Q2930" s="7" t="s">
        <v>8336</v>
      </c>
      <c r="R2930" s="7" t="s">
        <v>8378</v>
      </c>
      <c r="S2930" s="11">
        <f t="shared" si="182"/>
        <v>42433.789884259262</v>
      </c>
      <c r="T2930" s="12">
        <f t="shared" si="183"/>
        <v>42403.789884259262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0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165.55000000000018</v>
      </c>
      <c r="Q2931" s="7" t="s">
        <v>8336</v>
      </c>
      <c r="R2931" s="7" t="s">
        <v>8378</v>
      </c>
      <c r="S2931" s="11">
        <f t="shared" si="182"/>
        <v>41784.355995370366</v>
      </c>
      <c r="T2931" s="12">
        <f t="shared" si="183"/>
        <v>41754.355995370366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0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92</v>
      </c>
      <c r="Q2932" s="7" t="s">
        <v>8336</v>
      </c>
      <c r="R2932" s="7" t="s">
        <v>8378</v>
      </c>
      <c r="S2932" s="11">
        <f t="shared" si="182"/>
        <v>42131.375740740739</v>
      </c>
      <c r="T2932" s="12">
        <f t="shared" si="183"/>
        <v>42101.375740740739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0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45</v>
      </c>
      <c r="Q2933" s="7" t="s">
        <v>8336</v>
      </c>
      <c r="R2933" s="7" t="s">
        <v>8378</v>
      </c>
      <c r="S2933" s="11">
        <f t="shared" si="182"/>
        <v>41897.047222222223</v>
      </c>
      <c r="T2933" s="12">
        <f t="shared" si="183"/>
        <v>41872.082905092589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0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158</v>
      </c>
      <c r="Q2934" s="7" t="s">
        <v>8336</v>
      </c>
      <c r="R2934" s="7" t="s">
        <v>8378</v>
      </c>
      <c r="S2934" s="11">
        <f t="shared" si="182"/>
        <v>42056.249999999993</v>
      </c>
      <c r="T2934" s="12">
        <f t="shared" si="183"/>
        <v>42024.956446759257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0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69</v>
      </c>
      <c r="Q2935" s="7" t="s">
        <v>8336</v>
      </c>
      <c r="R2935" s="7" t="s">
        <v>8378</v>
      </c>
      <c r="S2935" s="11">
        <f t="shared" si="182"/>
        <v>42525.748298611106</v>
      </c>
      <c r="T2935" s="12">
        <f t="shared" si="183"/>
        <v>42495.748298611106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0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200</v>
      </c>
      <c r="Q2936" s="7" t="s">
        <v>8336</v>
      </c>
      <c r="R2936" s="7" t="s">
        <v>8378</v>
      </c>
      <c r="S2936" s="11">
        <f t="shared" si="182"/>
        <v>41805.427824074075</v>
      </c>
      <c r="T2936" s="12">
        <f t="shared" si="183"/>
        <v>41775.427824074075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0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31</v>
      </c>
      <c r="Q2937" s="7" t="s">
        <v>8336</v>
      </c>
      <c r="R2937" s="7" t="s">
        <v>8378</v>
      </c>
      <c r="S2937" s="11">
        <f t="shared" si="182"/>
        <v>42611.499999999993</v>
      </c>
      <c r="T2937" s="12">
        <f t="shared" si="183"/>
        <v>42553.375092592592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0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280</v>
      </c>
      <c r="Q2938" s="7" t="s">
        <v>8336</v>
      </c>
      <c r="R2938" s="7" t="s">
        <v>8378</v>
      </c>
      <c r="S2938" s="11">
        <f t="shared" si="182"/>
        <v>41924.999305555553</v>
      </c>
      <c r="T2938" s="12">
        <f t="shared" si="183"/>
        <v>41912.442395833328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0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500</v>
      </c>
      <c r="Q2939" s="7" t="s">
        <v>8336</v>
      </c>
      <c r="R2939" s="7" t="s">
        <v>8378</v>
      </c>
      <c r="S2939" s="11">
        <f t="shared" si="182"/>
        <v>41833.248993055553</v>
      </c>
      <c r="T2939" s="12">
        <f t="shared" si="183"/>
        <v>41803.248993055553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55</v>
      </c>
      <c r="Q2940" s="7" t="s">
        <v>8336</v>
      </c>
      <c r="R2940" s="7" t="s">
        <v>8378</v>
      </c>
      <c r="S2940" s="11">
        <f t="shared" si="182"/>
        <v>42034.495532407404</v>
      </c>
      <c r="T2940" s="12">
        <f t="shared" si="183"/>
        <v>42004.495532407404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0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230</v>
      </c>
      <c r="Q2941" s="7" t="s">
        <v>8336</v>
      </c>
      <c r="R2941" s="7" t="s">
        <v>8378</v>
      </c>
      <c r="S2941" s="11">
        <f t="shared" si="182"/>
        <v>41878.833333333328</v>
      </c>
      <c r="T2941" s="12">
        <f t="shared" si="183"/>
        <v>41845.60083333333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0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181</v>
      </c>
      <c r="Q2942" s="7" t="s">
        <v>8336</v>
      </c>
      <c r="R2942" s="7" t="s">
        <v>8378</v>
      </c>
      <c r="S2942" s="11">
        <f t="shared" si="182"/>
        <v>42022.565023148149</v>
      </c>
      <c r="T2942" s="12">
        <f t="shared" si="183"/>
        <v>41982.565023148149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-24999</v>
      </c>
      <c r="Q2943" s="7" t="s">
        <v>8336</v>
      </c>
      <c r="R2943" s="7" t="s">
        <v>8376</v>
      </c>
      <c r="S2943" s="11">
        <f t="shared" si="182"/>
        <v>42064.751793981479</v>
      </c>
      <c r="T2943" s="12">
        <f t="shared" si="183"/>
        <v>42034.751793981479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-159150</v>
      </c>
      <c r="Q2944" s="7" t="s">
        <v>8336</v>
      </c>
      <c r="R2944" s="7" t="s">
        <v>8376</v>
      </c>
      <c r="S2944" s="11">
        <f t="shared" si="182"/>
        <v>42354.637499999997</v>
      </c>
      <c r="T2944" s="12">
        <f t="shared" si="183"/>
        <v>42334.595590277771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-3000</v>
      </c>
      <c r="Q2945" s="7" t="s">
        <v>8336</v>
      </c>
      <c r="R2945" s="7" t="s">
        <v>8376</v>
      </c>
      <c r="S2945" s="11">
        <f t="shared" si="182"/>
        <v>42106.921064814807</v>
      </c>
      <c r="T2945" s="12">
        <f t="shared" si="183"/>
        <v>42076.921064814807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-9900</v>
      </c>
      <c r="Q2946" s="7" t="s">
        <v>8336</v>
      </c>
      <c r="R2946" s="7" t="s">
        <v>8376</v>
      </c>
      <c r="S2946" s="11">
        <f t="shared" si="182"/>
        <v>42162.705995370365</v>
      </c>
      <c r="T2946" s="12">
        <f t="shared" si="183"/>
        <v>42132.705995370365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(E2947/D2947*100)</f>
        <v>0</v>
      </c>
      <c r="P2947">
        <f t="shared" ref="P2947:P3010" si="185">AVERAGE(E2947-D2947)</f>
        <v>-50000</v>
      </c>
      <c r="Q2947" s="7" t="s">
        <v>8336</v>
      </c>
      <c r="R2947" s="7" t="s">
        <v>8376</v>
      </c>
      <c r="S2947" s="11">
        <f t="shared" ref="S2947:S3010" si="186">(I2947/86400)+25569+(-5/24)</f>
        <v>42147.931250000001</v>
      </c>
      <c r="T2947" s="12">
        <f t="shared" ref="T2947:T3010" si="187">(J2947/86400)+25569+(-5/24)</f>
        <v>42117.931250000001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-1998</v>
      </c>
      <c r="Q2948" s="7" t="s">
        <v>8336</v>
      </c>
      <c r="R2948" s="7" t="s">
        <v>8376</v>
      </c>
      <c r="S2948" s="11">
        <f t="shared" si="186"/>
        <v>42597.322824074072</v>
      </c>
      <c r="T2948" s="12">
        <f t="shared" si="187"/>
        <v>42567.322824074072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-23928</v>
      </c>
      <c r="Q2949" s="7" t="s">
        <v>8336</v>
      </c>
      <c r="R2949" s="7" t="s">
        <v>8376</v>
      </c>
      <c r="S2949" s="11">
        <f t="shared" si="186"/>
        <v>42698.507638888885</v>
      </c>
      <c r="T2949" s="12">
        <f t="shared" si="187"/>
        <v>42649.353784722225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-499976</v>
      </c>
      <c r="Q2950" s="7" t="s">
        <v>8336</v>
      </c>
      <c r="R2950" s="7" t="s">
        <v>8376</v>
      </c>
      <c r="S2950" s="11">
        <f t="shared" si="186"/>
        <v>42157.440891203696</v>
      </c>
      <c r="T2950" s="12">
        <f t="shared" si="187"/>
        <v>42097.440891203696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-975</v>
      </c>
      <c r="Q2951" s="7" t="s">
        <v>8336</v>
      </c>
      <c r="R2951" s="7" t="s">
        <v>8376</v>
      </c>
      <c r="S2951" s="11">
        <f t="shared" si="186"/>
        <v>42327.656446759262</v>
      </c>
      <c r="T2951" s="12">
        <f t="shared" si="187"/>
        <v>42297.61478009259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-5000000</v>
      </c>
      <c r="Q2952" s="7" t="s">
        <v>8336</v>
      </c>
      <c r="R2952" s="7" t="s">
        <v>8376</v>
      </c>
      <c r="S2952" s="11">
        <f t="shared" si="186"/>
        <v>42392.156851851854</v>
      </c>
      <c r="T2952" s="12">
        <f t="shared" si="187"/>
        <v>42362.156851851854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0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-48904</v>
      </c>
      <c r="Q2953" s="7" t="s">
        <v>8336</v>
      </c>
      <c r="R2953" s="7" t="s">
        <v>8376</v>
      </c>
      <c r="S2953" s="11">
        <f t="shared" si="186"/>
        <v>41917.594594907401</v>
      </c>
      <c r="T2953" s="12">
        <f t="shared" si="187"/>
        <v>41872.594594907401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0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-18395</v>
      </c>
      <c r="Q2954" s="7" t="s">
        <v>8336</v>
      </c>
      <c r="R2954" s="7" t="s">
        <v>8376</v>
      </c>
      <c r="S2954" s="11">
        <f t="shared" si="186"/>
        <v>42659.958333333336</v>
      </c>
      <c r="T2954" s="12">
        <f t="shared" si="187"/>
        <v>42628.481932870367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0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-399395</v>
      </c>
      <c r="Q2955" s="7" t="s">
        <v>8336</v>
      </c>
      <c r="R2955" s="7" t="s">
        <v>8376</v>
      </c>
      <c r="S2955" s="11">
        <f t="shared" si="186"/>
        <v>42285.583576388883</v>
      </c>
      <c r="T2955" s="12">
        <f t="shared" si="187"/>
        <v>42255.583576388883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0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-15000</v>
      </c>
      <c r="Q2956" s="7" t="s">
        <v>8336</v>
      </c>
      <c r="R2956" s="7" t="s">
        <v>8376</v>
      </c>
      <c r="S2956" s="11">
        <f t="shared" si="186"/>
        <v>42810.333368055552</v>
      </c>
      <c r="T2956" s="12">
        <f t="shared" si="187"/>
        <v>42790.375034722216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0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-485</v>
      </c>
      <c r="Q2957" s="7" t="s">
        <v>8336</v>
      </c>
      <c r="R2957" s="7" t="s">
        <v>8376</v>
      </c>
      <c r="S2957" s="11">
        <f t="shared" si="186"/>
        <v>42171.532974537033</v>
      </c>
      <c r="T2957" s="12">
        <f t="shared" si="187"/>
        <v>42141.532974537033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0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-6578</v>
      </c>
      <c r="Q2958" s="7" t="s">
        <v>8336</v>
      </c>
      <c r="R2958" s="7" t="s">
        <v>8376</v>
      </c>
      <c r="S2958" s="11">
        <f t="shared" si="186"/>
        <v>42494.750578703701</v>
      </c>
      <c r="T2958" s="12">
        <f t="shared" si="187"/>
        <v>42464.750578703701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0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-14720</v>
      </c>
      <c r="Q2959" s="7" t="s">
        <v>8336</v>
      </c>
      <c r="R2959" s="7" t="s">
        <v>8376</v>
      </c>
      <c r="S2959" s="11">
        <f t="shared" si="186"/>
        <v>42090.761249999996</v>
      </c>
      <c r="T2959" s="12">
        <f t="shared" si="187"/>
        <v>42030.80291666666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-80000</v>
      </c>
      <c r="Q2960" s="7" t="s">
        <v>8336</v>
      </c>
      <c r="R2960" s="7" t="s">
        <v>8376</v>
      </c>
      <c r="S2960" s="11">
        <f t="shared" si="186"/>
        <v>42498.529131944444</v>
      </c>
      <c r="T2960" s="12">
        <f t="shared" si="187"/>
        <v>42438.570798611108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0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-10000</v>
      </c>
      <c r="Q2961" s="7" t="s">
        <v>8336</v>
      </c>
      <c r="R2961" s="7" t="s">
        <v>8376</v>
      </c>
      <c r="S2961" s="11">
        <f t="shared" si="186"/>
        <v>42527.800057870372</v>
      </c>
      <c r="T2961" s="12">
        <f t="shared" si="187"/>
        <v>42497.800057870372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0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-30000000</v>
      </c>
      <c r="Q2962" s="7" t="s">
        <v>8336</v>
      </c>
      <c r="R2962" s="7" t="s">
        <v>8376</v>
      </c>
      <c r="S2962" s="11">
        <f t="shared" si="186"/>
        <v>41893.54887731481</v>
      </c>
      <c r="T2962" s="12">
        <f t="shared" si="187"/>
        <v>41863.54887731481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0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481</v>
      </c>
      <c r="Q2963" s="7" t="s">
        <v>8336</v>
      </c>
      <c r="R2963" s="7" t="s">
        <v>8337</v>
      </c>
      <c r="S2963" s="11">
        <f t="shared" si="186"/>
        <v>42088.958333333336</v>
      </c>
      <c r="T2963" s="12">
        <f t="shared" si="187"/>
        <v>42061.004155092589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0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218</v>
      </c>
      <c r="Q2964" s="7" t="s">
        <v>8336</v>
      </c>
      <c r="R2964" s="7" t="s">
        <v>8337</v>
      </c>
      <c r="S2964" s="11">
        <f t="shared" si="186"/>
        <v>42064.082638888889</v>
      </c>
      <c r="T2964" s="12">
        <f t="shared" si="187"/>
        <v>42036.035949074074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0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685</v>
      </c>
      <c r="Q2965" s="7" t="s">
        <v>8336</v>
      </c>
      <c r="R2965" s="7" t="s">
        <v>8337</v>
      </c>
      <c r="S2965" s="11">
        <f t="shared" si="186"/>
        <v>42187.26185185185</v>
      </c>
      <c r="T2965" s="12">
        <f t="shared" si="187"/>
        <v>42157.26185185185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0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35.6899999999996</v>
      </c>
      <c r="Q2966" s="7" t="s">
        <v>8336</v>
      </c>
      <c r="R2966" s="7" t="s">
        <v>8337</v>
      </c>
      <c r="S2966" s="11">
        <f t="shared" si="186"/>
        <v>41857.688888888886</v>
      </c>
      <c r="T2966" s="12">
        <f t="shared" si="187"/>
        <v>41827.701608796291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0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135</v>
      </c>
      <c r="Q2967" s="7" t="s">
        <v>8336</v>
      </c>
      <c r="R2967" s="7" t="s">
        <v>8337</v>
      </c>
      <c r="S2967" s="11">
        <f t="shared" si="186"/>
        <v>42192.521215277775</v>
      </c>
      <c r="T2967" s="12">
        <f t="shared" si="187"/>
        <v>42162.521215277775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0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1363</v>
      </c>
      <c r="Q2968" s="7" t="s">
        <v>8336</v>
      </c>
      <c r="R2968" s="7" t="s">
        <v>8337</v>
      </c>
      <c r="S2968" s="11">
        <f t="shared" si="186"/>
        <v>42263.530231481483</v>
      </c>
      <c r="T2968" s="12">
        <f t="shared" si="187"/>
        <v>42233.530231481483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0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696</v>
      </c>
      <c r="Q2969" s="7" t="s">
        <v>8336</v>
      </c>
      <c r="R2969" s="7" t="s">
        <v>8337</v>
      </c>
      <c r="S2969" s="11">
        <f t="shared" si="186"/>
        <v>42071.947824074072</v>
      </c>
      <c r="T2969" s="12">
        <f t="shared" si="187"/>
        <v>42041.989490740736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210</v>
      </c>
      <c r="Q2970" s="7" t="s">
        <v>8336</v>
      </c>
      <c r="R2970" s="7" t="s">
        <v>8337</v>
      </c>
      <c r="S2970" s="11">
        <f t="shared" si="186"/>
        <v>42598.957638888889</v>
      </c>
      <c r="T2970" s="12">
        <f t="shared" si="187"/>
        <v>42585.315509259257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0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625</v>
      </c>
      <c r="Q2971" s="7" t="s">
        <v>8336</v>
      </c>
      <c r="R2971" s="7" t="s">
        <v>8337</v>
      </c>
      <c r="S2971" s="11">
        <f t="shared" si="186"/>
        <v>42127.743750000001</v>
      </c>
      <c r="T2971" s="12">
        <f t="shared" si="187"/>
        <v>42097.578159722216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0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360</v>
      </c>
      <c r="Q2972" s="7" t="s">
        <v>8336</v>
      </c>
      <c r="R2972" s="7" t="s">
        <v>8337</v>
      </c>
      <c r="S2972" s="11">
        <f t="shared" si="186"/>
        <v>41838.461238425924</v>
      </c>
      <c r="T2972" s="12">
        <f t="shared" si="187"/>
        <v>41808.461238425924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0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5</v>
      </c>
      <c r="Q2973" s="7" t="s">
        <v>8336</v>
      </c>
      <c r="R2973" s="7" t="s">
        <v>8337</v>
      </c>
      <c r="S2973" s="11">
        <f t="shared" si="186"/>
        <v>41882.449976851851</v>
      </c>
      <c r="T2973" s="12">
        <f t="shared" si="187"/>
        <v>41852.449976851851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0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107</v>
      </c>
      <c r="Q2974" s="7" t="s">
        <v>8336</v>
      </c>
      <c r="R2974" s="7" t="s">
        <v>8337</v>
      </c>
      <c r="S2974" s="11">
        <f t="shared" si="186"/>
        <v>42708.833333333336</v>
      </c>
      <c r="T2974" s="12">
        <f t="shared" si="187"/>
        <v>42693.90185185185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0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3740</v>
      </c>
      <c r="Q2975" s="7" t="s">
        <v>8336</v>
      </c>
      <c r="R2975" s="7" t="s">
        <v>8337</v>
      </c>
      <c r="S2975" s="11">
        <f t="shared" si="186"/>
        <v>42369.958333333336</v>
      </c>
      <c r="T2975" s="12">
        <f t="shared" si="187"/>
        <v>42341.610046296293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0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100</v>
      </c>
      <c r="Q2976" s="7" t="s">
        <v>8336</v>
      </c>
      <c r="R2976" s="7" t="s">
        <v>8337</v>
      </c>
      <c r="S2976" s="11">
        <f t="shared" si="186"/>
        <v>41907.857638888883</v>
      </c>
      <c r="T2976" s="12">
        <f t="shared" si="187"/>
        <v>41879.852673611109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0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10</v>
      </c>
      <c r="Q2977" s="7" t="s">
        <v>8336</v>
      </c>
      <c r="R2977" s="7" t="s">
        <v>8337</v>
      </c>
      <c r="S2977" s="11">
        <f t="shared" si="186"/>
        <v>41969.916666666664</v>
      </c>
      <c r="T2977" s="12">
        <f t="shared" si="187"/>
        <v>41941.475532407407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0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50</v>
      </c>
      <c r="Q2978" s="7" t="s">
        <v>8336</v>
      </c>
      <c r="R2978" s="7" t="s">
        <v>8337</v>
      </c>
      <c r="S2978" s="11">
        <f t="shared" si="186"/>
        <v>42442.291666666664</v>
      </c>
      <c r="T2978" s="12">
        <f t="shared" si="187"/>
        <v>42425.522337962961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0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407</v>
      </c>
      <c r="Q2979" s="7" t="s">
        <v>8336</v>
      </c>
      <c r="R2979" s="7" t="s">
        <v>8337</v>
      </c>
      <c r="S2979" s="11">
        <f t="shared" si="186"/>
        <v>42085.884722222218</v>
      </c>
      <c r="T2979" s="12">
        <f t="shared" si="187"/>
        <v>42026.672847222224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221</v>
      </c>
      <c r="Q2980" s="7" t="s">
        <v>8336</v>
      </c>
      <c r="R2980" s="7" t="s">
        <v>8337</v>
      </c>
      <c r="S2980" s="11">
        <f t="shared" si="186"/>
        <v>41932.040972222218</v>
      </c>
      <c r="T2980" s="12">
        <f t="shared" si="187"/>
        <v>41922.432256944441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0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70</v>
      </c>
      <c r="Q2981" s="7" t="s">
        <v>8336</v>
      </c>
      <c r="R2981" s="7" t="s">
        <v>8337</v>
      </c>
      <c r="S2981" s="11">
        <f t="shared" si="186"/>
        <v>42010.041666666664</v>
      </c>
      <c r="T2981" s="12">
        <f t="shared" si="187"/>
        <v>41993.616006944438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0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275</v>
      </c>
      <c r="Q2982" s="7" t="s">
        <v>8336</v>
      </c>
      <c r="R2982" s="7" t="s">
        <v>8337</v>
      </c>
      <c r="S2982" s="11">
        <f t="shared" si="186"/>
        <v>42239.874999999993</v>
      </c>
      <c r="T2982" s="12">
        <f t="shared" si="187"/>
        <v>42219.70752314815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0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1157</v>
      </c>
      <c r="Q2983" s="7" t="s">
        <v>8336</v>
      </c>
      <c r="R2983" s="7" t="s">
        <v>8376</v>
      </c>
      <c r="S2983" s="11">
        <f t="shared" si="186"/>
        <v>42270.351342592585</v>
      </c>
      <c r="T2983" s="12">
        <f t="shared" si="187"/>
        <v>42225.351342592585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0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103</v>
      </c>
      <c r="Q2984" s="7" t="s">
        <v>8336</v>
      </c>
      <c r="R2984" s="7" t="s">
        <v>8376</v>
      </c>
      <c r="S2984" s="11">
        <f t="shared" si="186"/>
        <v>42411.478506944441</v>
      </c>
      <c r="T2984" s="12">
        <f t="shared" si="187"/>
        <v>42381.478506944441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0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53985.91</v>
      </c>
      <c r="Q2985" s="7" t="s">
        <v>8336</v>
      </c>
      <c r="R2985" s="7" t="s">
        <v>8376</v>
      </c>
      <c r="S2985" s="11">
        <f t="shared" si="186"/>
        <v>41954.465694444443</v>
      </c>
      <c r="T2985" s="12">
        <f t="shared" si="187"/>
        <v>41894.424027777779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0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88</v>
      </c>
      <c r="Q2986" s="7" t="s">
        <v>8336</v>
      </c>
      <c r="R2986" s="7" t="s">
        <v>8376</v>
      </c>
      <c r="S2986" s="11">
        <f t="shared" si="186"/>
        <v>42606.070381944439</v>
      </c>
      <c r="T2986" s="12">
        <f t="shared" si="187"/>
        <v>42576.070381944439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0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2165</v>
      </c>
      <c r="Q2987" s="7" t="s">
        <v>8336</v>
      </c>
      <c r="R2987" s="7" t="s">
        <v>8376</v>
      </c>
      <c r="S2987" s="11">
        <f t="shared" si="186"/>
        <v>42673.958333333336</v>
      </c>
      <c r="T2987" s="12">
        <f t="shared" si="187"/>
        <v>42654.765370370369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0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132</v>
      </c>
      <c r="Q2988" s="7" t="s">
        <v>8336</v>
      </c>
      <c r="R2988" s="7" t="s">
        <v>8376</v>
      </c>
      <c r="S2988" s="11">
        <f t="shared" si="186"/>
        <v>42491.250069444439</v>
      </c>
      <c r="T2988" s="12">
        <f t="shared" si="187"/>
        <v>42431.29173611111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0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2600.2000000000007</v>
      </c>
      <c r="Q2989" s="7" t="s">
        <v>8336</v>
      </c>
      <c r="R2989" s="7" t="s">
        <v>8376</v>
      </c>
      <c r="S2989" s="11">
        <f t="shared" si="186"/>
        <v>42655.791666666664</v>
      </c>
      <c r="T2989" s="12">
        <f t="shared" si="187"/>
        <v>42627.098969907405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0</v>
      </c>
      <c r="Q2990" s="7" t="s">
        <v>8336</v>
      </c>
      <c r="R2990" s="7" t="s">
        <v>8376</v>
      </c>
      <c r="S2990" s="11">
        <f t="shared" si="186"/>
        <v>42541.153715277775</v>
      </c>
      <c r="T2990" s="12">
        <f t="shared" si="187"/>
        <v>42511.153715277775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0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15307</v>
      </c>
      <c r="Q2991" s="7" t="s">
        <v>8336</v>
      </c>
      <c r="R2991" s="7" t="s">
        <v>8376</v>
      </c>
      <c r="S2991" s="11">
        <f t="shared" si="186"/>
        <v>42358.999305555553</v>
      </c>
      <c r="T2991" s="12">
        <f t="shared" si="187"/>
        <v>42336.812060185184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0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0</v>
      </c>
      <c r="Q2992" s="7" t="s">
        <v>8336</v>
      </c>
      <c r="R2992" s="7" t="s">
        <v>8376</v>
      </c>
      <c r="S2992" s="11">
        <f t="shared" si="186"/>
        <v>42376.365972222215</v>
      </c>
      <c r="T2992" s="12">
        <f t="shared" si="187"/>
        <v>42341.365972222215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0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280</v>
      </c>
      <c r="Q2993" s="7" t="s">
        <v>8336</v>
      </c>
      <c r="R2993" s="7" t="s">
        <v>8376</v>
      </c>
      <c r="S2993" s="11">
        <f t="shared" si="186"/>
        <v>42762.628819444442</v>
      </c>
      <c r="T2993" s="12">
        <f t="shared" si="187"/>
        <v>42740.628819444442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0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135</v>
      </c>
      <c r="Q2994" s="7" t="s">
        <v>8336</v>
      </c>
      <c r="R2994" s="7" t="s">
        <v>8376</v>
      </c>
      <c r="S2994" s="11">
        <f t="shared" si="186"/>
        <v>42652.559143518512</v>
      </c>
      <c r="T2994" s="12">
        <f t="shared" si="187"/>
        <v>42622.559143518512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0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3</v>
      </c>
      <c r="Q2995" s="7" t="s">
        <v>8336</v>
      </c>
      <c r="R2995" s="7" t="s">
        <v>8376</v>
      </c>
      <c r="S2995" s="11">
        <f t="shared" si="186"/>
        <v>42420.63040509259</v>
      </c>
      <c r="T2995" s="12">
        <f t="shared" si="187"/>
        <v>42390.63040509259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0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1073.24</v>
      </c>
      <c r="Q2996" s="7" t="s">
        <v>8336</v>
      </c>
      <c r="R2996" s="7" t="s">
        <v>8376</v>
      </c>
      <c r="S2996" s="11">
        <f t="shared" si="186"/>
        <v>41915.270509259259</v>
      </c>
      <c r="T2996" s="12">
        <f t="shared" si="187"/>
        <v>41885.270509259259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0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744</v>
      </c>
      <c r="Q2997" s="7" t="s">
        <v>8336</v>
      </c>
      <c r="R2997" s="7" t="s">
        <v>8376</v>
      </c>
      <c r="S2997" s="11">
        <f t="shared" si="186"/>
        <v>42754.456840277773</v>
      </c>
      <c r="T2997" s="12">
        <f t="shared" si="187"/>
        <v>42724.456840277773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0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25180</v>
      </c>
      <c r="Q2998" s="7" t="s">
        <v>8336</v>
      </c>
      <c r="R2998" s="7" t="s">
        <v>8376</v>
      </c>
      <c r="S2998" s="11">
        <f t="shared" si="186"/>
        <v>42150.704166666663</v>
      </c>
      <c r="T2998" s="12">
        <f t="shared" si="187"/>
        <v>42090.704166666663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0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373</v>
      </c>
      <c r="Q2999" s="7" t="s">
        <v>8336</v>
      </c>
      <c r="R2999" s="7" t="s">
        <v>8376</v>
      </c>
      <c r="S2999" s="11">
        <f t="shared" si="186"/>
        <v>42792.999305555553</v>
      </c>
      <c r="T2999" s="12">
        <f t="shared" si="187"/>
        <v>42775.525381944441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1514.5</v>
      </c>
      <c r="Q3000" s="7" t="s">
        <v>8336</v>
      </c>
      <c r="R3000" s="7" t="s">
        <v>8376</v>
      </c>
      <c r="S3000" s="11">
        <f t="shared" si="186"/>
        <v>41805.975694444445</v>
      </c>
      <c r="T3000" s="12">
        <f t="shared" si="187"/>
        <v>41777.985289351847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0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255</v>
      </c>
      <c r="Q3001" s="7" t="s">
        <v>8336</v>
      </c>
      <c r="R3001" s="7" t="s">
        <v>8376</v>
      </c>
      <c r="S3001" s="11">
        <f t="shared" si="186"/>
        <v>42794.874999999993</v>
      </c>
      <c r="T3001" s="12">
        <f t="shared" si="187"/>
        <v>42780.531944444439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0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0</v>
      </c>
      <c r="Q3002" s="7" t="s">
        <v>8336</v>
      </c>
      <c r="R3002" s="7" t="s">
        <v>8376</v>
      </c>
      <c r="S3002" s="11">
        <f t="shared" si="186"/>
        <v>42766.541666666664</v>
      </c>
      <c r="T3002" s="12">
        <f t="shared" si="187"/>
        <v>42752.61886574074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0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15777.009999999998</v>
      </c>
      <c r="Q3003" s="7" t="s">
        <v>8336</v>
      </c>
      <c r="R3003" s="7" t="s">
        <v>8376</v>
      </c>
      <c r="S3003" s="11">
        <f t="shared" si="186"/>
        <v>42564.687291666669</v>
      </c>
      <c r="T3003" s="12">
        <f t="shared" si="187"/>
        <v>42534.687291666669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0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595.43000000000029</v>
      </c>
      <c r="Q3004" s="7" t="s">
        <v>8336</v>
      </c>
      <c r="R3004" s="7" t="s">
        <v>8376</v>
      </c>
      <c r="S3004" s="11">
        <f t="shared" si="186"/>
        <v>41269.627916666665</v>
      </c>
      <c r="T3004" s="12">
        <f t="shared" si="187"/>
        <v>41239.627916666665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0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35</v>
      </c>
      <c r="Q3005" s="7" t="s">
        <v>8336</v>
      </c>
      <c r="R3005" s="7" t="s">
        <v>8376</v>
      </c>
      <c r="S3005" s="11">
        <f t="shared" si="186"/>
        <v>42430.040972222218</v>
      </c>
      <c r="T3005" s="12">
        <f t="shared" si="187"/>
        <v>42398.640925925924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0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5126</v>
      </c>
      <c r="Q3006" s="7" t="s">
        <v>8336</v>
      </c>
      <c r="R3006" s="7" t="s">
        <v>8376</v>
      </c>
      <c r="S3006" s="11">
        <f t="shared" si="186"/>
        <v>41958.714398148142</v>
      </c>
      <c r="T3006" s="12">
        <f t="shared" si="187"/>
        <v>41928.672731481478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0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2172.6000000000004</v>
      </c>
      <c r="Q3007" s="7" t="s">
        <v>8336</v>
      </c>
      <c r="R3007" s="7" t="s">
        <v>8376</v>
      </c>
      <c r="S3007" s="11">
        <f t="shared" si="186"/>
        <v>41918.466493055552</v>
      </c>
      <c r="T3007" s="12">
        <f t="shared" si="187"/>
        <v>41888.466493055552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0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620</v>
      </c>
      <c r="Q3008" s="7" t="s">
        <v>8336</v>
      </c>
      <c r="R3008" s="7" t="s">
        <v>8376</v>
      </c>
      <c r="S3008" s="11">
        <f t="shared" si="186"/>
        <v>41987.54850694444</v>
      </c>
      <c r="T3008" s="12">
        <f t="shared" si="187"/>
        <v>41957.54850694444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0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480</v>
      </c>
      <c r="Q3009" s="7" t="s">
        <v>8336</v>
      </c>
      <c r="R3009" s="7" t="s">
        <v>8376</v>
      </c>
      <c r="S3009" s="11">
        <f t="shared" si="186"/>
        <v>42119.007905092592</v>
      </c>
      <c r="T3009" s="12">
        <f t="shared" si="187"/>
        <v>42098.007905092592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35</v>
      </c>
      <c r="Q3010" s="7" t="s">
        <v>8336</v>
      </c>
      <c r="R3010" s="7" t="s">
        <v>8376</v>
      </c>
      <c r="S3010" s="11">
        <f t="shared" si="186"/>
        <v>42390.003692129627</v>
      </c>
      <c r="T3010" s="12">
        <f t="shared" si="187"/>
        <v>42360.003692129627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0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(E3011/D3011*100)</f>
        <v>119.756</v>
      </c>
      <c r="P3011">
        <f t="shared" ref="P3011:P3074" si="189">AVERAGE(E3011-D3011)</f>
        <v>4939</v>
      </c>
      <c r="Q3011" s="7" t="s">
        <v>8336</v>
      </c>
      <c r="R3011" s="7" t="s">
        <v>8376</v>
      </c>
      <c r="S3011" s="11">
        <f t="shared" ref="S3011:S3074" si="190">(I3011/86400)+25569+(-5/24)</f>
        <v>41969.403240740743</v>
      </c>
      <c r="T3011" s="12">
        <f t="shared" ref="T3011:T3074" si="191">(J3011/86400)+25569+(-5/24)</f>
        <v>41939.361574074072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0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870</v>
      </c>
      <c r="Q3012" s="7" t="s">
        <v>8336</v>
      </c>
      <c r="R3012" s="7" t="s">
        <v>8376</v>
      </c>
      <c r="S3012" s="11">
        <f t="shared" si="190"/>
        <v>42056.624062499999</v>
      </c>
      <c r="T3012" s="12">
        <f t="shared" si="191"/>
        <v>41996.624062499999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0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71</v>
      </c>
      <c r="Q3013" s="7" t="s">
        <v>8336</v>
      </c>
      <c r="R3013" s="7" t="s">
        <v>8376</v>
      </c>
      <c r="S3013" s="11">
        <f t="shared" si="190"/>
        <v>42361.749305555553</v>
      </c>
      <c r="T3013" s="12">
        <f t="shared" si="191"/>
        <v>42334.260601851849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0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685</v>
      </c>
      <c r="Q3014" s="7" t="s">
        <v>8336</v>
      </c>
      <c r="R3014" s="7" t="s">
        <v>8376</v>
      </c>
      <c r="S3014" s="11">
        <f t="shared" si="190"/>
        <v>42045.494560185187</v>
      </c>
      <c r="T3014" s="12">
        <f t="shared" si="191"/>
        <v>42024.494560185187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0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5696</v>
      </c>
      <c r="Q3015" s="7" t="s">
        <v>8336</v>
      </c>
      <c r="R3015" s="7" t="s">
        <v>8376</v>
      </c>
      <c r="S3015" s="11">
        <f t="shared" si="190"/>
        <v>42176.627881944441</v>
      </c>
      <c r="T3015" s="12">
        <f t="shared" si="191"/>
        <v>42146.627881944441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0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3276</v>
      </c>
      <c r="Q3016" s="7" t="s">
        <v>8336</v>
      </c>
      <c r="R3016" s="7" t="s">
        <v>8376</v>
      </c>
      <c r="S3016" s="11">
        <f t="shared" si="190"/>
        <v>41948</v>
      </c>
      <c r="T3016" s="12">
        <f t="shared" si="191"/>
        <v>41919.915277777771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0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108</v>
      </c>
      <c r="Q3017" s="7" t="s">
        <v>8336</v>
      </c>
      <c r="R3017" s="7" t="s">
        <v>8376</v>
      </c>
      <c r="S3017" s="11">
        <f t="shared" si="190"/>
        <v>41800.958333333328</v>
      </c>
      <c r="T3017" s="12">
        <f t="shared" si="191"/>
        <v>41785.518958333334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0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222</v>
      </c>
      <c r="Q3018" s="7" t="s">
        <v>8336</v>
      </c>
      <c r="R3018" s="7" t="s">
        <v>8376</v>
      </c>
      <c r="S3018" s="11">
        <f t="shared" si="190"/>
        <v>41838.339722222219</v>
      </c>
      <c r="T3018" s="12">
        <f t="shared" si="191"/>
        <v>41778.339722222219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0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1285</v>
      </c>
      <c r="Q3019" s="7" t="s">
        <v>8336</v>
      </c>
      <c r="R3019" s="7" t="s">
        <v>8376</v>
      </c>
      <c r="S3019" s="11">
        <f t="shared" si="190"/>
        <v>41871.641701388886</v>
      </c>
      <c r="T3019" s="12">
        <f t="shared" si="191"/>
        <v>41841.641701388886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30</v>
      </c>
      <c r="Q3020" s="7" t="s">
        <v>8336</v>
      </c>
      <c r="R3020" s="7" t="s">
        <v>8376</v>
      </c>
      <c r="S3020" s="11">
        <f t="shared" si="190"/>
        <v>42205.708333333336</v>
      </c>
      <c r="T3020" s="12">
        <f t="shared" si="191"/>
        <v>42163.09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0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3185</v>
      </c>
      <c r="Q3021" s="7" t="s">
        <v>8336</v>
      </c>
      <c r="R3021" s="7" t="s">
        <v>8376</v>
      </c>
      <c r="S3021" s="11">
        <f t="shared" si="190"/>
        <v>41785.916666666664</v>
      </c>
      <c r="T3021" s="12">
        <f t="shared" si="191"/>
        <v>41758.625231481477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0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40</v>
      </c>
      <c r="Q3022" s="7" t="s">
        <v>8336</v>
      </c>
      <c r="R3022" s="7" t="s">
        <v>8376</v>
      </c>
      <c r="S3022" s="11">
        <f t="shared" si="190"/>
        <v>42230.638113425921</v>
      </c>
      <c r="T3022" s="12">
        <f t="shared" si="191"/>
        <v>42170.638113425921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0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721</v>
      </c>
      <c r="Q3023" s="7" t="s">
        <v>8336</v>
      </c>
      <c r="R3023" s="7" t="s">
        <v>8376</v>
      </c>
      <c r="S3023" s="11">
        <f t="shared" si="190"/>
        <v>42696.040972222218</v>
      </c>
      <c r="T3023" s="12">
        <f t="shared" si="191"/>
        <v>42660.410520833328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0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88</v>
      </c>
      <c r="Q3024" s="7" t="s">
        <v>8336</v>
      </c>
      <c r="R3024" s="7" t="s">
        <v>8376</v>
      </c>
      <c r="S3024" s="11">
        <f t="shared" si="190"/>
        <v>42609.745474537034</v>
      </c>
      <c r="T3024" s="12">
        <f t="shared" si="191"/>
        <v>42564.745474537034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0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21</v>
      </c>
      <c r="Q3025" s="7" t="s">
        <v>8336</v>
      </c>
      <c r="R3025" s="7" t="s">
        <v>8376</v>
      </c>
      <c r="S3025" s="11">
        <f t="shared" si="190"/>
        <v>42166.467430555553</v>
      </c>
      <c r="T3025" s="12">
        <f t="shared" si="191"/>
        <v>42121.467430555553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0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7321</v>
      </c>
      <c r="Q3026" s="7" t="s">
        <v>8336</v>
      </c>
      <c r="R3026" s="7" t="s">
        <v>8376</v>
      </c>
      <c r="S3026" s="11">
        <f t="shared" si="190"/>
        <v>41188.785590277774</v>
      </c>
      <c r="T3026" s="12">
        <f t="shared" si="191"/>
        <v>41158.785590277774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0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5055</v>
      </c>
      <c r="Q3027" s="7" t="s">
        <v>8336</v>
      </c>
      <c r="R3027" s="7" t="s">
        <v>8376</v>
      </c>
      <c r="S3027" s="11">
        <f t="shared" si="190"/>
        <v>41789.458333333328</v>
      </c>
      <c r="T3027" s="12">
        <f t="shared" si="191"/>
        <v>41761.301076388889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0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390</v>
      </c>
      <c r="Q3028" s="7" t="s">
        <v>8336</v>
      </c>
      <c r="R3028" s="7" t="s">
        <v>8376</v>
      </c>
      <c r="S3028" s="11">
        <f t="shared" si="190"/>
        <v>42797.251064814809</v>
      </c>
      <c r="T3028" s="12">
        <f t="shared" si="191"/>
        <v>42783.251064814809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0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12576</v>
      </c>
      <c r="Q3029" s="7" t="s">
        <v>8336</v>
      </c>
      <c r="R3029" s="7" t="s">
        <v>8376</v>
      </c>
      <c r="S3029" s="11">
        <f t="shared" si="190"/>
        <v>42083.454293981478</v>
      </c>
      <c r="T3029" s="12">
        <f t="shared" si="191"/>
        <v>42053.49596064815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3401</v>
      </c>
      <c r="Q3030" s="7" t="s">
        <v>8336</v>
      </c>
      <c r="R3030" s="7" t="s">
        <v>8376</v>
      </c>
      <c r="S3030" s="11">
        <f t="shared" si="190"/>
        <v>42597.055844907409</v>
      </c>
      <c r="T3030" s="12">
        <f t="shared" si="191"/>
        <v>42567.055844907409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0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2903</v>
      </c>
      <c r="Q3031" s="7" t="s">
        <v>8336</v>
      </c>
      <c r="R3031" s="7" t="s">
        <v>8376</v>
      </c>
      <c r="S3031" s="11">
        <f t="shared" si="190"/>
        <v>41960.982638888883</v>
      </c>
      <c r="T3031" s="12">
        <f t="shared" si="191"/>
        <v>41932.500543981478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0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117</v>
      </c>
      <c r="Q3032" s="7" t="s">
        <v>8336</v>
      </c>
      <c r="R3032" s="7" t="s">
        <v>8376</v>
      </c>
      <c r="S3032" s="11">
        <f t="shared" si="190"/>
        <v>42263.5390162037</v>
      </c>
      <c r="T3032" s="12">
        <f t="shared" si="191"/>
        <v>42233.5390162037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0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0</v>
      </c>
      <c r="Q3033" s="7" t="s">
        <v>8336</v>
      </c>
      <c r="R3033" s="7" t="s">
        <v>8376</v>
      </c>
      <c r="S3033" s="11">
        <f t="shared" si="190"/>
        <v>42657.674155092587</v>
      </c>
      <c r="T3033" s="12">
        <f t="shared" si="191"/>
        <v>42597.674155092587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0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272</v>
      </c>
      <c r="Q3034" s="7" t="s">
        <v>8336</v>
      </c>
      <c r="R3034" s="7" t="s">
        <v>8376</v>
      </c>
      <c r="S3034" s="11">
        <f t="shared" si="190"/>
        <v>42257.836331018516</v>
      </c>
      <c r="T3034" s="12">
        <f t="shared" si="191"/>
        <v>42227.836331018516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0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1396</v>
      </c>
      <c r="Q3035" s="7" t="s">
        <v>8336</v>
      </c>
      <c r="R3035" s="7" t="s">
        <v>8376</v>
      </c>
      <c r="S3035" s="11">
        <f t="shared" si="190"/>
        <v>42599.901909722219</v>
      </c>
      <c r="T3035" s="12">
        <f t="shared" si="191"/>
        <v>42569.901909722219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0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12536</v>
      </c>
      <c r="Q3036" s="7" t="s">
        <v>8336</v>
      </c>
      <c r="R3036" s="7" t="s">
        <v>8376</v>
      </c>
      <c r="S3036" s="11">
        <f t="shared" si="190"/>
        <v>42674.957638888889</v>
      </c>
      <c r="T3036" s="12">
        <f t="shared" si="191"/>
        <v>42644.327025462961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0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2196.7099999999991</v>
      </c>
      <c r="Q3037" s="7" t="s">
        <v>8336</v>
      </c>
      <c r="R3037" s="7" t="s">
        <v>8376</v>
      </c>
      <c r="S3037" s="11">
        <f t="shared" si="190"/>
        <v>41398.351956018516</v>
      </c>
      <c r="T3037" s="12">
        <f t="shared" si="191"/>
        <v>41368.351956018516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0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6683</v>
      </c>
      <c r="Q3038" s="7" t="s">
        <v>8336</v>
      </c>
      <c r="R3038" s="7" t="s">
        <v>8376</v>
      </c>
      <c r="S3038" s="11">
        <f t="shared" si="190"/>
        <v>41502.290972222218</v>
      </c>
      <c r="T3038" s="12">
        <f t="shared" si="191"/>
        <v>41466.576898148145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0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566</v>
      </c>
      <c r="Q3039" s="7" t="s">
        <v>8336</v>
      </c>
      <c r="R3039" s="7" t="s">
        <v>8376</v>
      </c>
      <c r="S3039" s="11">
        <f t="shared" si="190"/>
        <v>40452.999305555553</v>
      </c>
      <c r="T3039" s="12">
        <f t="shared" si="191"/>
        <v>40378.684872685182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5</v>
      </c>
      <c r="Q3040" s="7" t="s">
        <v>8336</v>
      </c>
      <c r="R3040" s="7" t="s">
        <v>8376</v>
      </c>
      <c r="S3040" s="11">
        <f t="shared" si="190"/>
        <v>42433.043946759259</v>
      </c>
      <c r="T3040" s="12">
        <f t="shared" si="191"/>
        <v>42373.043946759259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0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1742.7799999999988</v>
      </c>
      <c r="Q3041" s="7" t="s">
        <v>8336</v>
      </c>
      <c r="R3041" s="7" t="s">
        <v>8376</v>
      </c>
      <c r="S3041" s="11">
        <f t="shared" si="190"/>
        <v>41637.124305555553</v>
      </c>
      <c r="T3041" s="12">
        <f t="shared" si="191"/>
        <v>41610.586087962962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0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225</v>
      </c>
      <c r="Q3042" s="7" t="s">
        <v>8336</v>
      </c>
      <c r="R3042" s="7" t="s">
        <v>8376</v>
      </c>
      <c r="S3042" s="11">
        <f t="shared" si="190"/>
        <v>42181.749999999993</v>
      </c>
      <c r="T3042" s="12">
        <f t="shared" si="191"/>
        <v>42177.583576388883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0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870</v>
      </c>
      <c r="Q3043" s="7" t="s">
        <v>8336</v>
      </c>
      <c r="R3043" s="7" t="s">
        <v>8376</v>
      </c>
      <c r="S3043" s="11">
        <f t="shared" si="190"/>
        <v>42389.660277777781</v>
      </c>
      <c r="T3043" s="12">
        <f t="shared" si="191"/>
        <v>42359.660277777781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0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420</v>
      </c>
      <c r="Q3044" s="7" t="s">
        <v>8336</v>
      </c>
      <c r="R3044" s="7" t="s">
        <v>8376</v>
      </c>
      <c r="S3044" s="11">
        <f t="shared" si="190"/>
        <v>42283.479710648149</v>
      </c>
      <c r="T3044" s="12">
        <f t="shared" si="191"/>
        <v>42253.479710648149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0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1501</v>
      </c>
      <c r="Q3045" s="7" t="s">
        <v>8336</v>
      </c>
      <c r="R3045" s="7" t="s">
        <v>8376</v>
      </c>
      <c r="S3045" s="11">
        <f t="shared" si="190"/>
        <v>42109.909722222219</v>
      </c>
      <c r="T3045" s="12">
        <f t="shared" si="191"/>
        <v>42082.862256944441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0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1121</v>
      </c>
      <c r="Q3046" s="7" t="s">
        <v>8336</v>
      </c>
      <c r="R3046" s="7" t="s">
        <v>8376</v>
      </c>
      <c r="S3046" s="11">
        <f t="shared" si="190"/>
        <v>42402.518495370365</v>
      </c>
      <c r="T3046" s="12">
        <f t="shared" si="191"/>
        <v>42387.518495370365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0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1308.2600000000002</v>
      </c>
      <c r="Q3047" s="7" t="s">
        <v>8336</v>
      </c>
      <c r="R3047" s="7" t="s">
        <v>8376</v>
      </c>
      <c r="S3047" s="11">
        <f t="shared" si="190"/>
        <v>41872.947395833333</v>
      </c>
      <c r="T3047" s="12">
        <f t="shared" si="191"/>
        <v>41842.947395833333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0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7177</v>
      </c>
      <c r="Q3048" s="7" t="s">
        <v>8336</v>
      </c>
      <c r="R3048" s="7" t="s">
        <v>8376</v>
      </c>
      <c r="S3048" s="11">
        <f t="shared" si="190"/>
        <v>41891.994444444441</v>
      </c>
      <c r="T3048" s="12">
        <f t="shared" si="191"/>
        <v>41862.59474537037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0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245</v>
      </c>
      <c r="Q3049" s="7" t="s">
        <v>8336</v>
      </c>
      <c r="R3049" s="7" t="s">
        <v>8376</v>
      </c>
      <c r="S3049" s="11">
        <f t="shared" si="190"/>
        <v>42487.344444444439</v>
      </c>
      <c r="T3049" s="12">
        <f t="shared" si="191"/>
        <v>42443.780717592592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3320</v>
      </c>
      <c r="Q3050" s="7" t="s">
        <v>8336</v>
      </c>
      <c r="R3050" s="7" t="s">
        <v>8376</v>
      </c>
      <c r="S3050" s="11">
        <f t="shared" si="190"/>
        <v>42004.681944444441</v>
      </c>
      <c r="T3050" s="12">
        <f t="shared" si="191"/>
        <v>41975.692847222221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0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250</v>
      </c>
      <c r="Q3051" s="7" t="s">
        <v>8336</v>
      </c>
      <c r="R3051" s="7" t="s">
        <v>8376</v>
      </c>
      <c r="S3051" s="11">
        <f t="shared" si="190"/>
        <v>42168.806192129625</v>
      </c>
      <c r="T3051" s="12">
        <f t="shared" si="191"/>
        <v>42138.806192129625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0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36</v>
      </c>
      <c r="Q3052" s="7" t="s">
        <v>8336</v>
      </c>
      <c r="R3052" s="7" t="s">
        <v>8376</v>
      </c>
      <c r="S3052" s="11">
        <f t="shared" si="190"/>
        <v>42494.960185185184</v>
      </c>
      <c r="T3052" s="12">
        <f t="shared" si="191"/>
        <v>42464.960185185184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-2673</v>
      </c>
      <c r="Q3053" s="7" t="s">
        <v>8336</v>
      </c>
      <c r="R3053" s="7" t="s">
        <v>8376</v>
      </c>
      <c r="S3053" s="11">
        <f t="shared" si="190"/>
        <v>42774.207696759258</v>
      </c>
      <c r="T3053" s="12">
        <f t="shared" si="191"/>
        <v>42744.207696759258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-49925</v>
      </c>
      <c r="Q3054" s="7" t="s">
        <v>8336</v>
      </c>
      <c r="R3054" s="7" t="s">
        <v>8376</v>
      </c>
      <c r="S3054" s="11">
        <f t="shared" si="190"/>
        <v>42152.457638888889</v>
      </c>
      <c r="T3054" s="12">
        <f t="shared" si="191"/>
        <v>42122.461736111109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-9960</v>
      </c>
      <c r="Q3055" s="7" t="s">
        <v>8336</v>
      </c>
      <c r="R3055" s="7" t="s">
        <v>8376</v>
      </c>
      <c r="S3055" s="11">
        <f t="shared" si="190"/>
        <v>41913.957638888889</v>
      </c>
      <c r="T3055" s="12">
        <f t="shared" si="191"/>
        <v>41862.553391203699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-300</v>
      </c>
      <c r="Q3056" s="7" t="s">
        <v>8336</v>
      </c>
      <c r="R3056" s="7" t="s">
        <v>8376</v>
      </c>
      <c r="S3056" s="11">
        <f t="shared" si="190"/>
        <v>42064.836111111108</v>
      </c>
      <c r="T3056" s="12">
        <f t="shared" si="191"/>
        <v>42027.624467592592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-19999</v>
      </c>
      <c r="Q3057" s="7" t="s">
        <v>8336</v>
      </c>
      <c r="R3057" s="7" t="s">
        <v>8376</v>
      </c>
      <c r="S3057" s="11">
        <f t="shared" si="190"/>
        <v>42013.749884259254</v>
      </c>
      <c r="T3057" s="12">
        <f t="shared" si="191"/>
        <v>41953.749884259254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-25000</v>
      </c>
      <c r="Q3058" s="7" t="s">
        <v>8336</v>
      </c>
      <c r="R3058" s="7" t="s">
        <v>8376</v>
      </c>
      <c r="S3058" s="11">
        <f t="shared" si="190"/>
        <v>41911.428055555552</v>
      </c>
      <c r="T3058" s="12">
        <f t="shared" si="191"/>
        <v>41851.428055555552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-50000</v>
      </c>
      <c r="Q3059" s="7" t="s">
        <v>8336</v>
      </c>
      <c r="R3059" s="7" t="s">
        <v>8376</v>
      </c>
      <c r="S3059" s="11">
        <f t="shared" si="190"/>
        <v>42463.400590277779</v>
      </c>
      <c r="T3059" s="12">
        <f t="shared" si="191"/>
        <v>42433.442256944443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-17997</v>
      </c>
      <c r="Q3060" s="7" t="s">
        <v>8336</v>
      </c>
      <c r="R3060" s="7" t="s">
        <v>8376</v>
      </c>
      <c r="S3060" s="11">
        <f t="shared" si="190"/>
        <v>42510.165972222218</v>
      </c>
      <c r="T3060" s="12">
        <f t="shared" si="191"/>
        <v>42460.165972222218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-14549</v>
      </c>
      <c r="Q3061" s="7" t="s">
        <v>8336</v>
      </c>
      <c r="R3061" s="7" t="s">
        <v>8376</v>
      </c>
      <c r="S3061" s="11">
        <f t="shared" si="190"/>
        <v>41859.727384259255</v>
      </c>
      <c r="T3061" s="12">
        <f t="shared" si="191"/>
        <v>41829.727384259255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-219665</v>
      </c>
      <c r="Q3062" s="7" t="s">
        <v>8336</v>
      </c>
      <c r="R3062" s="7" t="s">
        <v>8376</v>
      </c>
      <c r="S3062" s="11">
        <f t="shared" si="190"/>
        <v>42275.066365740735</v>
      </c>
      <c r="T3062" s="12">
        <f t="shared" si="191"/>
        <v>42245.066365740735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-1000000</v>
      </c>
      <c r="Q3063" s="7" t="s">
        <v>8336</v>
      </c>
      <c r="R3063" s="7" t="s">
        <v>8376</v>
      </c>
      <c r="S3063" s="11">
        <f t="shared" si="190"/>
        <v>41864.575787037036</v>
      </c>
      <c r="T3063" s="12">
        <f t="shared" si="191"/>
        <v>41834.575787037036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-3316</v>
      </c>
      <c r="Q3064" s="7" t="s">
        <v>8336</v>
      </c>
      <c r="R3064" s="7" t="s">
        <v>8376</v>
      </c>
      <c r="S3064" s="11">
        <f t="shared" si="190"/>
        <v>42277.541666666664</v>
      </c>
      <c r="T3064" s="12">
        <f t="shared" si="191"/>
        <v>42248.3274537037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-2413</v>
      </c>
      <c r="Q3065" s="7" t="s">
        <v>8336</v>
      </c>
      <c r="R3065" s="7" t="s">
        <v>8376</v>
      </c>
      <c r="S3065" s="11">
        <f t="shared" si="190"/>
        <v>42665.714560185188</v>
      </c>
      <c r="T3065" s="12">
        <f t="shared" si="191"/>
        <v>42630.714560185188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-66529</v>
      </c>
      <c r="Q3066" s="7" t="s">
        <v>8336</v>
      </c>
      <c r="R3066" s="7" t="s">
        <v>8376</v>
      </c>
      <c r="S3066" s="11">
        <f t="shared" si="190"/>
        <v>42330.082638888889</v>
      </c>
      <c r="T3066" s="12">
        <f t="shared" si="191"/>
        <v>42298.9218287037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-24990</v>
      </c>
      <c r="Q3067" s="7" t="s">
        <v>8336</v>
      </c>
      <c r="R3067" s="7" t="s">
        <v>8376</v>
      </c>
      <c r="S3067" s="11">
        <f t="shared" si="190"/>
        <v>41849.846898148149</v>
      </c>
      <c r="T3067" s="12">
        <f t="shared" si="191"/>
        <v>41824.846898148149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-308050</v>
      </c>
      <c r="Q3068" s="7" t="s">
        <v>8336</v>
      </c>
      <c r="R3068" s="7" t="s">
        <v>8376</v>
      </c>
      <c r="S3068" s="11">
        <f t="shared" si="190"/>
        <v>42561.020104166666</v>
      </c>
      <c r="T3068" s="12">
        <f t="shared" si="191"/>
        <v>42531.020104166666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-7800</v>
      </c>
      <c r="Q3069" s="7" t="s">
        <v>8336</v>
      </c>
      <c r="R3069" s="7" t="s">
        <v>8376</v>
      </c>
      <c r="S3069" s="11">
        <f t="shared" si="190"/>
        <v>42256.730081018519</v>
      </c>
      <c r="T3069" s="12">
        <f t="shared" si="191"/>
        <v>42226.730081018519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-249825</v>
      </c>
      <c r="Q3070" s="7" t="s">
        <v>8336</v>
      </c>
      <c r="R3070" s="7" t="s">
        <v>8376</v>
      </c>
      <c r="S3070" s="11">
        <f t="shared" si="190"/>
        <v>42293.483240740738</v>
      </c>
      <c r="T3070" s="12">
        <f t="shared" si="191"/>
        <v>42263.483240740738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-859</v>
      </c>
      <c r="Q3071" s="7" t="s">
        <v>8336</v>
      </c>
      <c r="R3071" s="7" t="s">
        <v>8376</v>
      </c>
      <c r="S3071" s="11">
        <f t="shared" si="190"/>
        <v>41987.625393518516</v>
      </c>
      <c r="T3071" s="12">
        <f t="shared" si="191"/>
        <v>41957.625393518516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-9666</v>
      </c>
      <c r="Q3072" s="7" t="s">
        <v>8336</v>
      </c>
      <c r="R3072" s="7" t="s">
        <v>8376</v>
      </c>
      <c r="S3072" s="11">
        <f t="shared" si="190"/>
        <v>42711.525104166663</v>
      </c>
      <c r="T3072" s="12">
        <f t="shared" si="191"/>
        <v>42690.525104166663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-4827</v>
      </c>
      <c r="Q3073" s="7" t="s">
        <v>8336</v>
      </c>
      <c r="R3073" s="7" t="s">
        <v>8376</v>
      </c>
      <c r="S3073" s="11">
        <f t="shared" si="190"/>
        <v>42115.040972222218</v>
      </c>
      <c r="T3073" s="12">
        <f t="shared" si="191"/>
        <v>42097.524085648147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-11998</v>
      </c>
      <c r="Q3074" s="7" t="s">
        <v>8336</v>
      </c>
      <c r="R3074" s="7" t="s">
        <v>8376</v>
      </c>
      <c r="S3074" s="11">
        <f t="shared" si="190"/>
        <v>42672.865277777775</v>
      </c>
      <c r="T3074" s="12">
        <f t="shared" si="191"/>
        <v>42658.482199074067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(E3075/D3075*100)</f>
        <v>2.3035714285714284E-2</v>
      </c>
      <c r="P3075">
        <f t="shared" ref="P3075:P3138" si="193">AVERAGE(E3075-D3075)</f>
        <v>-2799355</v>
      </c>
      <c r="Q3075" s="7" t="s">
        <v>8336</v>
      </c>
      <c r="R3075" s="7" t="s">
        <v>8376</v>
      </c>
      <c r="S3075" s="11">
        <f t="shared" ref="S3075:S3138" si="194">(I3075/86400)+25569+(-5/24)</f>
        <v>42169.59652777778</v>
      </c>
      <c r="T3075" s="12">
        <f t="shared" ref="T3075:T3138" si="195">(J3075/86400)+25569+(-5/24)</f>
        <v>42111.475694444445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-24978</v>
      </c>
      <c r="Q3076" s="7" t="s">
        <v>8336</v>
      </c>
      <c r="R3076" s="7" t="s">
        <v>8376</v>
      </c>
      <c r="S3076" s="11">
        <f t="shared" si="194"/>
        <v>42439.362951388888</v>
      </c>
      <c r="T3076" s="12">
        <f t="shared" si="195"/>
        <v>42409.362951388888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-13704</v>
      </c>
      <c r="Q3077" s="7" t="s">
        <v>8336</v>
      </c>
      <c r="R3077" s="7" t="s">
        <v>8376</v>
      </c>
      <c r="S3077" s="11">
        <f t="shared" si="194"/>
        <v>42600.89398148148</v>
      </c>
      <c r="T3077" s="12">
        <f t="shared" si="195"/>
        <v>42550.89398148148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-8494</v>
      </c>
      <c r="Q3078" s="7" t="s">
        <v>8336</v>
      </c>
      <c r="R3078" s="7" t="s">
        <v>8376</v>
      </c>
      <c r="S3078" s="11">
        <f t="shared" si="194"/>
        <v>42286.443553240737</v>
      </c>
      <c r="T3078" s="12">
        <f t="shared" si="195"/>
        <v>42226.443553240737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-21895</v>
      </c>
      <c r="Q3079" s="7" t="s">
        <v>8336</v>
      </c>
      <c r="R3079" s="7" t="s">
        <v>8376</v>
      </c>
      <c r="S3079" s="11">
        <f t="shared" si="194"/>
        <v>42796.74858796296</v>
      </c>
      <c r="T3079" s="12">
        <f t="shared" si="195"/>
        <v>42766.74858796296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-59929</v>
      </c>
      <c r="Q3080" s="7" t="s">
        <v>8336</v>
      </c>
      <c r="R3080" s="7" t="s">
        <v>8376</v>
      </c>
      <c r="S3080" s="11">
        <f t="shared" si="194"/>
        <v>42060.930497685178</v>
      </c>
      <c r="T3080" s="12">
        <f t="shared" si="195"/>
        <v>42030.930497685178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-1322440</v>
      </c>
      <c r="Q3081" s="7" t="s">
        <v>8336</v>
      </c>
      <c r="R3081" s="7" t="s">
        <v>8376</v>
      </c>
      <c r="S3081" s="11">
        <f t="shared" si="194"/>
        <v>42085.463368055549</v>
      </c>
      <c r="T3081" s="12">
        <f t="shared" si="195"/>
        <v>42055.50503472222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-1999624</v>
      </c>
      <c r="Q3082" s="7" t="s">
        <v>8336</v>
      </c>
      <c r="R3082" s="7" t="s">
        <v>8376</v>
      </c>
      <c r="S3082" s="11">
        <f t="shared" si="194"/>
        <v>41999.861620370364</v>
      </c>
      <c r="T3082" s="12">
        <f t="shared" si="195"/>
        <v>41939.8199537037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-997897</v>
      </c>
      <c r="Q3083" s="7" t="s">
        <v>8336</v>
      </c>
      <c r="R3083" s="7" t="s">
        <v>8376</v>
      </c>
      <c r="S3083" s="11">
        <f t="shared" si="194"/>
        <v>42266.973275462959</v>
      </c>
      <c r="T3083" s="12">
        <f t="shared" si="195"/>
        <v>42236.973275462959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-9000</v>
      </c>
      <c r="Q3084" s="7" t="s">
        <v>8336</v>
      </c>
      <c r="R3084" s="7" t="s">
        <v>8376</v>
      </c>
      <c r="S3084" s="11">
        <f t="shared" si="194"/>
        <v>42323.756319444445</v>
      </c>
      <c r="T3084" s="12">
        <f t="shared" si="195"/>
        <v>42293.714652777773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-19944</v>
      </c>
      <c r="Q3085" s="7" t="s">
        <v>8336</v>
      </c>
      <c r="R3085" s="7" t="s">
        <v>8376</v>
      </c>
      <c r="S3085" s="11">
        <f t="shared" si="194"/>
        <v>41883</v>
      </c>
      <c r="T3085" s="12">
        <f t="shared" si="195"/>
        <v>41853.355069444442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-3589</v>
      </c>
      <c r="Q3086" s="7" t="s">
        <v>8336</v>
      </c>
      <c r="R3086" s="7" t="s">
        <v>8376</v>
      </c>
      <c r="S3086" s="11">
        <f t="shared" si="194"/>
        <v>42129.574999999997</v>
      </c>
      <c r="T3086" s="12">
        <f t="shared" si="195"/>
        <v>42100.515405092585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-24390</v>
      </c>
      <c r="Q3087" s="7" t="s">
        <v>8336</v>
      </c>
      <c r="R3087" s="7" t="s">
        <v>8376</v>
      </c>
      <c r="S3087" s="11">
        <f t="shared" si="194"/>
        <v>42276.675451388888</v>
      </c>
      <c r="T3087" s="12">
        <f t="shared" si="195"/>
        <v>42246.675451388888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-19950</v>
      </c>
      <c r="Q3088" s="7" t="s">
        <v>8336</v>
      </c>
      <c r="R3088" s="7" t="s">
        <v>8376</v>
      </c>
      <c r="S3088" s="11">
        <f t="shared" si="194"/>
        <v>42233.462488425925</v>
      </c>
      <c r="T3088" s="12">
        <f t="shared" si="195"/>
        <v>42173.462488425925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-19875</v>
      </c>
      <c r="Q3089" s="7" t="s">
        <v>8336</v>
      </c>
      <c r="R3089" s="7" t="s">
        <v>8376</v>
      </c>
      <c r="S3089" s="11">
        <f t="shared" si="194"/>
        <v>42724.983680555553</v>
      </c>
      <c r="T3089" s="12">
        <f t="shared" si="195"/>
        <v>42664.942013888889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-64874</v>
      </c>
      <c r="Q3090" s="7" t="s">
        <v>8336</v>
      </c>
      <c r="R3090" s="7" t="s">
        <v>8376</v>
      </c>
      <c r="S3090" s="11">
        <f t="shared" si="194"/>
        <v>42012.361805555549</v>
      </c>
      <c r="T3090" s="12">
        <f t="shared" si="195"/>
        <v>41981.363969907405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-19146</v>
      </c>
      <c r="Q3091" s="7" t="s">
        <v>8336</v>
      </c>
      <c r="R3091" s="7" t="s">
        <v>8376</v>
      </c>
      <c r="S3091" s="11">
        <f t="shared" si="194"/>
        <v>42559.874305555553</v>
      </c>
      <c r="T3091" s="12">
        <f t="shared" si="195"/>
        <v>42528.334293981483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-213568</v>
      </c>
      <c r="Q3092" s="7" t="s">
        <v>8336</v>
      </c>
      <c r="R3092" s="7" t="s">
        <v>8376</v>
      </c>
      <c r="S3092" s="11">
        <f t="shared" si="194"/>
        <v>42125.568807870368</v>
      </c>
      <c r="T3092" s="12">
        <f t="shared" si="195"/>
        <v>42065.610474537032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-4204</v>
      </c>
      <c r="Q3093" s="7" t="s">
        <v>8336</v>
      </c>
      <c r="R3093" s="7" t="s">
        <v>8376</v>
      </c>
      <c r="S3093" s="11">
        <f t="shared" si="194"/>
        <v>42596.740081018514</v>
      </c>
      <c r="T3093" s="12">
        <f t="shared" si="195"/>
        <v>42566.740081018514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-98816.81</v>
      </c>
      <c r="Q3094" s="7" t="s">
        <v>8336</v>
      </c>
      <c r="R3094" s="7" t="s">
        <v>8376</v>
      </c>
      <c r="S3094" s="11">
        <f t="shared" si="194"/>
        <v>42292.708333333336</v>
      </c>
      <c r="T3094" s="12">
        <f t="shared" si="195"/>
        <v>42255.41101851852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-3090</v>
      </c>
      <c r="Q3095" s="7" t="s">
        <v>8336</v>
      </c>
      <c r="R3095" s="7" t="s">
        <v>8376</v>
      </c>
      <c r="S3095" s="11">
        <f t="shared" si="194"/>
        <v>41790.957638888889</v>
      </c>
      <c r="T3095" s="12">
        <f t="shared" si="195"/>
        <v>41760.700706018521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-99975</v>
      </c>
      <c r="Q3096" s="7" t="s">
        <v>8336</v>
      </c>
      <c r="R3096" s="7" t="s">
        <v>8376</v>
      </c>
      <c r="S3096" s="11">
        <f t="shared" si="194"/>
        <v>42267.587453703702</v>
      </c>
      <c r="T3096" s="12">
        <f t="shared" si="195"/>
        <v>42207.587453703702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-14870</v>
      </c>
      <c r="Q3097" s="7" t="s">
        <v>8336</v>
      </c>
      <c r="R3097" s="7" t="s">
        <v>8376</v>
      </c>
      <c r="S3097" s="11">
        <f t="shared" si="194"/>
        <v>42582.81689814815</v>
      </c>
      <c r="T3097" s="12">
        <f t="shared" si="195"/>
        <v>42522.81689814815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-19205</v>
      </c>
      <c r="Q3098" s="7" t="s">
        <v>8336</v>
      </c>
      <c r="R3098" s="7" t="s">
        <v>8376</v>
      </c>
      <c r="S3098" s="11">
        <f t="shared" si="194"/>
        <v>42144.617199074077</v>
      </c>
      <c r="T3098" s="12">
        <f t="shared" si="195"/>
        <v>42114.617199074077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-8285</v>
      </c>
      <c r="Q3099" s="7" t="s">
        <v>8336</v>
      </c>
      <c r="R3099" s="7" t="s">
        <v>8376</v>
      </c>
      <c r="S3099" s="11">
        <f t="shared" si="194"/>
        <v>42650.374999999993</v>
      </c>
      <c r="T3099" s="12">
        <f t="shared" si="195"/>
        <v>42629.29515046296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-46967</v>
      </c>
      <c r="Q3100" s="7" t="s">
        <v>8336</v>
      </c>
      <c r="R3100" s="7" t="s">
        <v>8376</v>
      </c>
      <c r="S3100" s="11">
        <f t="shared" si="194"/>
        <v>42407.803472222215</v>
      </c>
      <c r="T3100" s="12">
        <f t="shared" si="195"/>
        <v>42359.58390046296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-1722</v>
      </c>
      <c r="Q3101" s="7" t="s">
        <v>8336</v>
      </c>
      <c r="R3101" s="7" t="s">
        <v>8376</v>
      </c>
      <c r="S3101" s="11">
        <f t="shared" si="194"/>
        <v>42411.981377314813</v>
      </c>
      <c r="T3101" s="12">
        <f t="shared" si="195"/>
        <v>42381.981377314813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-10173</v>
      </c>
      <c r="Q3102" s="7" t="s">
        <v>8336</v>
      </c>
      <c r="R3102" s="7" t="s">
        <v>8376</v>
      </c>
      <c r="S3102" s="11">
        <f t="shared" si="194"/>
        <v>41932.4140625</v>
      </c>
      <c r="T3102" s="12">
        <f t="shared" si="195"/>
        <v>41902.4140625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-2200</v>
      </c>
      <c r="Q3103" s="7" t="s">
        <v>8336</v>
      </c>
      <c r="R3103" s="7" t="s">
        <v>8376</v>
      </c>
      <c r="S3103" s="11">
        <f t="shared" si="194"/>
        <v>42201.12222222222</v>
      </c>
      <c r="T3103" s="12">
        <f t="shared" si="195"/>
        <v>42171.175196759257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-9742</v>
      </c>
      <c r="Q3104" s="7" t="s">
        <v>8336</v>
      </c>
      <c r="R3104" s="7" t="s">
        <v>8376</v>
      </c>
      <c r="S3104" s="11">
        <f t="shared" si="194"/>
        <v>42605.132152777776</v>
      </c>
      <c r="T3104" s="12">
        <f t="shared" si="195"/>
        <v>42555.132152777776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-4089</v>
      </c>
      <c r="Q3105" s="7" t="s">
        <v>8336</v>
      </c>
      <c r="R3105" s="7" t="s">
        <v>8376</v>
      </c>
      <c r="S3105" s="11">
        <f t="shared" si="194"/>
        <v>42166.94798611111</v>
      </c>
      <c r="T3105" s="12">
        <f t="shared" si="195"/>
        <v>42106.94798611111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-2815</v>
      </c>
      <c r="Q3106" s="7" t="s">
        <v>8336</v>
      </c>
      <c r="R3106" s="7" t="s">
        <v>8376</v>
      </c>
      <c r="S3106" s="11">
        <f t="shared" si="194"/>
        <v>42037.874999999993</v>
      </c>
      <c r="T3106" s="12">
        <f t="shared" si="195"/>
        <v>42006.70035879629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-3369</v>
      </c>
      <c r="Q3107" s="7" t="s">
        <v>8336</v>
      </c>
      <c r="R3107" s="7" t="s">
        <v>8376</v>
      </c>
      <c r="S3107" s="11">
        <f t="shared" si="194"/>
        <v>41931</v>
      </c>
      <c r="T3107" s="12">
        <f t="shared" si="195"/>
        <v>41876.510601851849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-959</v>
      </c>
      <c r="Q3108" s="7" t="s">
        <v>8336</v>
      </c>
      <c r="R3108" s="7" t="s">
        <v>8376</v>
      </c>
      <c r="S3108" s="11">
        <f t="shared" si="194"/>
        <v>42263.708333333336</v>
      </c>
      <c r="T3108" s="12">
        <f t="shared" si="195"/>
        <v>42241.220787037033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-32095</v>
      </c>
      <c r="Q3109" s="7" t="s">
        <v>8336</v>
      </c>
      <c r="R3109" s="7" t="s">
        <v>8376</v>
      </c>
      <c r="S3109" s="11">
        <f t="shared" si="194"/>
        <v>42135.605914351851</v>
      </c>
      <c r="T3109" s="12">
        <f t="shared" si="195"/>
        <v>42128.605914351851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-49974</v>
      </c>
      <c r="Q3110" s="7" t="s">
        <v>8336</v>
      </c>
      <c r="R3110" s="7" t="s">
        <v>8376</v>
      </c>
      <c r="S3110" s="11">
        <f t="shared" si="194"/>
        <v>42122.430486111109</v>
      </c>
      <c r="T3110" s="12">
        <f t="shared" si="195"/>
        <v>42062.47215277778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-19867</v>
      </c>
      <c r="Q3111" s="7" t="s">
        <v>8336</v>
      </c>
      <c r="R3111" s="7" t="s">
        <v>8376</v>
      </c>
      <c r="S3111" s="11">
        <f t="shared" si="194"/>
        <v>41878.916782407403</v>
      </c>
      <c r="T3111" s="12">
        <f t="shared" si="195"/>
        <v>41843.916782407403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-24990</v>
      </c>
      <c r="Q3112" s="7" t="s">
        <v>8336</v>
      </c>
      <c r="R3112" s="7" t="s">
        <v>8376</v>
      </c>
      <c r="S3112" s="11">
        <f t="shared" si="194"/>
        <v>42784.823136574072</v>
      </c>
      <c r="T3112" s="12">
        <f t="shared" si="195"/>
        <v>42744.823136574072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-14672</v>
      </c>
      <c r="Q3113" s="7" t="s">
        <v>8336</v>
      </c>
      <c r="R3113" s="7" t="s">
        <v>8376</v>
      </c>
      <c r="S3113" s="11">
        <f t="shared" si="194"/>
        <v>41916.386805555558</v>
      </c>
      <c r="T3113" s="12">
        <f t="shared" si="195"/>
        <v>41885.386805555558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-10479</v>
      </c>
      <c r="Q3114" s="7" t="s">
        <v>8336</v>
      </c>
      <c r="R3114" s="7" t="s">
        <v>8376</v>
      </c>
      <c r="S3114" s="11">
        <f t="shared" si="194"/>
        <v>42674.913587962961</v>
      </c>
      <c r="T3114" s="12">
        <f t="shared" si="195"/>
        <v>42614.913587962961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-104590</v>
      </c>
      <c r="Q3115" s="7" t="s">
        <v>8336</v>
      </c>
      <c r="R3115" s="7" t="s">
        <v>8376</v>
      </c>
      <c r="S3115" s="11">
        <f t="shared" si="194"/>
        <v>42111.522939814815</v>
      </c>
      <c r="T3115" s="12">
        <f t="shared" si="195"/>
        <v>42081.522939814815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-75000</v>
      </c>
      <c r="Q3116" s="7" t="s">
        <v>8336</v>
      </c>
      <c r="R3116" s="7" t="s">
        <v>8376</v>
      </c>
      <c r="S3116" s="11">
        <f t="shared" si="194"/>
        <v>41903.42418981481</v>
      </c>
      <c r="T3116" s="12">
        <f t="shared" si="195"/>
        <v>41843.42418981481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-9700</v>
      </c>
      <c r="Q3117" s="7" t="s">
        <v>8336</v>
      </c>
      <c r="R3117" s="7" t="s">
        <v>8376</v>
      </c>
      <c r="S3117" s="11">
        <f t="shared" si="194"/>
        <v>42526.238738425927</v>
      </c>
      <c r="T3117" s="12">
        <f t="shared" si="195"/>
        <v>42496.238738425927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-320</v>
      </c>
      <c r="Q3118" s="7" t="s">
        <v>8336</v>
      </c>
      <c r="R3118" s="7" t="s">
        <v>8376</v>
      </c>
      <c r="S3118" s="11">
        <f t="shared" si="194"/>
        <v>42095.30700231481</v>
      </c>
      <c r="T3118" s="12">
        <f t="shared" si="195"/>
        <v>42081.30700231481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-999</v>
      </c>
      <c r="Q3119" s="7" t="s">
        <v>8336</v>
      </c>
      <c r="R3119" s="7" t="s">
        <v>8376</v>
      </c>
      <c r="S3119" s="11">
        <f t="shared" si="194"/>
        <v>42517.341666666667</v>
      </c>
      <c r="T3119" s="12">
        <f t="shared" si="195"/>
        <v>42509.166203703702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-498450</v>
      </c>
      <c r="Q3120" s="7" t="s">
        <v>8336</v>
      </c>
      <c r="R3120" s="7" t="s">
        <v>8376</v>
      </c>
      <c r="S3120" s="11">
        <f t="shared" si="194"/>
        <v>42553.441238425927</v>
      </c>
      <c r="T3120" s="12">
        <f t="shared" si="195"/>
        <v>42534.441238425927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-9995</v>
      </c>
      <c r="Q3121" s="7" t="s">
        <v>8336</v>
      </c>
      <c r="R3121" s="7" t="s">
        <v>8376</v>
      </c>
      <c r="S3121" s="11">
        <f t="shared" si="194"/>
        <v>42089.795509259253</v>
      </c>
      <c r="T3121" s="12">
        <f t="shared" si="195"/>
        <v>42059.837175925924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-1299872</v>
      </c>
      <c r="Q3122" s="7" t="s">
        <v>8336</v>
      </c>
      <c r="R3122" s="7" t="s">
        <v>8376</v>
      </c>
      <c r="S3122" s="11">
        <f t="shared" si="194"/>
        <v>42495.692083333335</v>
      </c>
      <c r="T3122" s="12">
        <f t="shared" si="195"/>
        <v>42435.733749999992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0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-1490</v>
      </c>
      <c r="Q3123" s="7" t="s">
        <v>8336</v>
      </c>
      <c r="R3123" s="7" t="s">
        <v>8376</v>
      </c>
      <c r="S3123" s="11">
        <f t="shared" si="194"/>
        <v>41908.471469907403</v>
      </c>
      <c r="T3123" s="12">
        <f t="shared" si="195"/>
        <v>41848.471469907403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0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-83</v>
      </c>
      <c r="Q3124" s="7" t="s">
        <v>8336</v>
      </c>
      <c r="R3124" s="7" t="s">
        <v>8376</v>
      </c>
      <c r="S3124" s="11">
        <f t="shared" si="194"/>
        <v>42683.765416666669</v>
      </c>
      <c r="T3124" s="12">
        <f t="shared" si="195"/>
        <v>42678.723749999997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0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-39808</v>
      </c>
      <c r="Q3125" s="7" t="s">
        <v>8336</v>
      </c>
      <c r="R3125" s="7" t="s">
        <v>8376</v>
      </c>
      <c r="S3125" s="11">
        <f t="shared" si="194"/>
        <v>42560.784699074073</v>
      </c>
      <c r="T3125" s="12">
        <f t="shared" si="195"/>
        <v>42530.784699074073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0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-799974</v>
      </c>
      <c r="Q3126" s="7" t="s">
        <v>8336</v>
      </c>
      <c r="R3126" s="7" t="s">
        <v>8376</v>
      </c>
      <c r="S3126" s="11">
        <f t="shared" si="194"/>
        <v>42037.571770833332</v>
      </c>
      <c r="T3126" s="12">
        <f t="shared" si="195"/>
        <v>41977.571770833332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0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-1500000</v>
      </c>
      <c r="Q3127" s="7" t="s">
        <v>8336</v>
      </c>
      <c r="R3127" s="7" t="s">
        <v>8376</v>
      </c>
      <c r="S3127" s="11">
        <f t="shared" si="194"/>
        <v>42375.998518518514</v>
      </c>
      <c r="T3127" s="12">
        <f t="shared" si="195"/>
        <v>42345.998518518514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0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-23960</v>
      </c>
      <c r="Q3128" s="7" t="s">
        <v>8336</v>
      </c>
      <c r="R3128" s="7" t="s">
        <v>8376</v>
      </c>
      <c r="S3128" s="11">
        <f t="shared" si="194"/>
        <v>42456.768078703702</v>
      </c>
      <c r="T3128" s="12">
        <f t="shared" si="195"/>
        <v>42426.809745370367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0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-100000</v>
      </c>
      <c r="Q3129" s="7" t="s">
        <v>8336</v>
      </c>
      <c r="R3129" s="7" t="s">
        <v>8376</v>
      </c>
      <c r="S3129" s="11">
        <f t="shared" si="194"/>
        <v>42064.648483796293</v>
      </c>
      <c r="T3129" s="12">
        <f t="shared" si="195"/>
        <v>42034.648483796293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1291</v>
      </c>
      <c r="Q3130" s="7" t="s">
        <v>8336</v>
      </c>
      <c r="R3130" s="7" t="s">
        <v>8337</v>
      </c>
      <c r="S3130" s="11">
        <f t="shared" si="194"/>
        <v>42810.575706018521</v>
      </c>
      <c r="T3130" s="12">
        <f t="shared" si="195"/>
        <v>42780.617372685178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0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-1240</v>
      </c>
      <c r="Q3131" s="7" t="s">
        <v>8336</v>
      </c>
      <c r="R3131" s="7" t="s">
        <v>8337</v>
      </c>
      <c r="S3131" s="11">
        <f t="shared" si="194"/>
        <v>42843.592812499999</v>
      </c>
      <c r="T3131" s="12">
        <f t="shared" si="195"/>
        <v>42803.634479166663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0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-9625</v>
      </c>
      <c r="Q3132" s="7" t="s">
        <v>8336</v>
      </c>
      <c r="R3132" s="7" t="s">
        <v>8337</v>
      </c>
      <c r="S3132" s="11">
        <f t="shared" si="194"/>
        <v>42838.999305555553</v>
      </c>
      <c r="T3132" s="12">
        <f t="shared" si="195"/>
        <v>42808.431898148141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0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-3455</v>
      </c>
      <c r="Q3133" s="7" t="s">
        <v>8336</v>
      </c>
      <c r="R3133" s="7" t="s">
        <v>8337</v>
      </c>
      <c r="S3133" s="11">
        <f t="shared" si="194"/>
        <v>42833.329224537032</v>
      </c>
      <c r="T3133" s="12">
        <f t="shared" si="195"/>
        <v>42803.370891203704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0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-29990</v>
      </c>
      <c r="Q3134" s="7" t="s">
        <v>8336</v>
      </c>
      <c r="R3134" s="7" t="s">
        <v>8337</v>
      </c>
      <c r="S3134" s="11">
        <f t="shared" si="194"/>
        <v>42846.100231481476</v>
      </c>
      <c r="T3134" s="12">
        <f t="shared" si="195"/>
        <v>42786.141898148147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0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40</v>
      </c>
      <c r="Q3135" s="7" t="s">
        <v>8336</v>
      </c>
      <c r="R3135" s="7" t="s">
        <v>8337</v>
      </c>
      <c r="S3135" s="11">
        <f t="shared" si="194"/>
        <v>42818.315208333333</v>
      </c>
      <c r="T3135" s="12">
        <f t="shared" si="195"/>
        <v>42788.356874999998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0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-775</v>
      </c>
      <c r="Q3136" s="7" t="s">
        <v>8336</v>
      </c>
      <c r="R3136" s="7" t="s">
        <v>8337</v>
      </c>
      <c r="S3136" s="11">
        <f t="shared" si="194"/>
        <v>42821.470127314817</v>
      </c>
      <c r="T3136" s="12">
        <f t="shared" si="195"/>
        <v>42800.511793981474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0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-615</v>
      </c>
      <c r="Q3137" s="7" t="s">
        <v>8336</v>
      </c>
      <c r="R3137" s="7" t="s">
        <v>8337</v>
      </c>
      <c r="S3137" s="11">
        <f t="shared" si="194"/>
        <v>42828.943530092591</v>
      </c>
      <c r="T3137" s="12">
        <f t="shared" si="195"/>
        <v>42806.943530092591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0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139</v>
      </c>
      <c r="Q3138" s="7" t="s">
        <v>8336</v>
      </c>
      <c r="R3138" s="7" t="s">
        <v>8337</v>
      </c>
      <c r="S3138" s="11">
        <f t="shared" si="194"/>
        <v>42825.749305555553</v>
      </c>
      <c r="T3138" s="12">
        <f t="shared" si="195"/>
        <v>42789.25409722222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0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(E3139/D3139*100)</f>
        <v>3.3333333333333335</v>
      </c>
      <c r="P3139">
        <f t="shared" ref="P3139:P3202" si="197">AVERAGE(E3139-D3139)</f>
        <v>-1450</v>
      </c>
      <c r="Q3139" s="7" t="s">
        <v>8336</v>
      </c>
      <c r="R3139" s="7" t="s">
        <v>8337</v>
      </c>
      <c r="S3139" s="11">
        <f t="shared" ref="S3139:S3202" si="198">(I3139/86400)+25569+(-5/24)</f>
        <v>42858.591666666667</v>
      </c>
      <c r="T3139" s="12">
        <f t="shared" ref="T3139:T3202" si="199">(J3139/86400)+25569+(-5/24)</f>
        <v>42807.676724537036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-200</v>
      </c>
      <c r="Q3140" s="7" t="s">
        <v>8336</v>
      </c>
      <c r="R3140" s="7" t="s">
        <v>8337</v>
      </c>
      <c r="S3140" s="11">
        <f t="shared" si="198"/>
        <v>42828.437581018516</v>
      </c>
      <c r="T3140" s="12">
        <f t="shared" si="199"/>
        <v>42809.437581018516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0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-47300</v>
      </c>
      <c r="Q3141" s="7" t="s">
        <v>8336</v>
      </c>
      <c r="R3141" s="7" t="s">
        <v>8337</v>
      </c>
      <c r="S3141" s="11">
        <f t="shared" si="198"/>
        <v>42818.981249999997</v>
      </c>
      <c r="T3141" s="12">
        <f t="shared" si="199"/>
        <v>42785.062037037038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0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-9904</v>
      </c>
      <c r="Q3142" s="7" t="s">
        <v>8336</v>
      </c>
      <c r="R3142" s="7" t="s">
        <v>8337</v>
      </c>
      <c r="S3142" s="11">
        <f t="shared" si="198"/>
        <v>42832.468784722216</v>
      </c>
      <c r="T3142" s="12">
        <f t="shared" si="199"/>
        <v>42802.510451388887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0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-242</v>
      </c>
      <c r="Q3143" s="7" t="s">
        <v>8336</v>
      </c>
      <c r="R3143" s="7" t="s">
        <v>8337</v>
      </c>
      <c r="S3143" s="11">
        <f t="shared" si="198"/>
        <v>42841.624999999993</v>
      </c>
      <c r="T3143" s="12">
        <f t="shared" si="199"/>
        <v>42800.544999999998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0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-2705</v>
      </c>
      <c r="Q3144" s="7" t="s">
        <v>8336</v>
      </c>
      <c r="R3144" s="7" t="s">
        <v>8337</v>
      </c>
      <c r="S3144" s="11">
        <f t="shared" si="198"/>
        <v>42813.263182870367</v>
      </c>
      <c r="T3144" s="12">
        <f t="shared" si="199"/>
        <v>42783.304849537039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0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-700</v>
      </c>
      <c r="Q3145" s="7" t="s">
        <v>8336</v>
      </c>
      <c r="R3145" s="7" t="s">
        <v>8337</v>
      </c>
      <c r="S3145" s="11">
        <f t="shared" si="198"/>
        <v>42834.149953703702</v>
      </c>
      <c r="T3145" s="12">
        <f t="shared" si="199"/>
        <v>42808.149953703702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0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-2460</v>
      </c>
      <c r="Q3146" s="7" t="s">
        <v>8336</v>
      </c>
      <c r="R3146" s="7" t="s">
        <v>8337</v>
      </c>
      <c r="S3146" s="11">
        <f t="shared" si="198"/>
        <v>42813.041666666664</v>
      </c>
      <c r="T3146" s="12">
        <f t="shared" si="199"/>
        <v>42796.329942129632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0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-25000</v>
      </c>
      <c r="Q3147" s="7" t="s">
        <v>8336</v>
      </c>
      <c r="R3147" s="7" t="s">
        <v>8337</v>
      </c>
      <c r="S3147" s="11">
        <f t="shared" si="198"/>
        <v>42821.790902777771</v>
      </c>
      <c r="T3147" s="12">
        <f t="shared" si="199"/>
        <v>42761.832569444443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0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-44750</v>
      </c>
      <c r="Q3148" s="7" t="s">
        <v>8336</v>
      </c>
      <c r="R3148" s="7" t="s">
        <v>8337</v>
      </c>
      <c r="S3148" s="11">
        <f t="shared" si="198"/>
        <v>42841.432476851849</v>
      </c>
      <c r="T3148" s="12">
        <f t="shared" si="199"/>
        <v>42796.474143518521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0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3505</v>
      </c>
      <c r="Q3149" s="7" t="s">
        <v>8336</v>
      </c>
      <c r="R3149" s="7" t="s">
        <v>8337</v>
      </c>
      <c r="S3149" s="11">
        <f t="shared" si="198"/>
        <v>41949.802719907406</v>
      </c>
      <c r="T3149" s="12">
        <f t="shared" si="199"/>
        <v>41909.761053240734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561</v>
      </c>
      <c r="Q3150" s="7" t="s">
        <v>8336</v>
      </c>
      <c r="R3150" s="7" t="s">
        <v>8337</v>
      </c>
      <c r="S3150" s="11">
        <f t="shared" si="198"/>
        <v>41912.958333333328</v>
      </c>
      <c r="T3150" s="12">
        <f t="shared" si="199"/>
        <v>41891.456990740735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0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50</v>
      </c>
      <c r="Q3151" s="7" t="s">
        <v>8336</v>
      </c>
      <c r="R3151" s="7" t="s">
        <v>8337</v>
      </c>
      <c r="S3151" s="11">
        <f t="shared" si="198"/>
        <v>41249.875</v>
      </c>
      <c r="T3151" s="12">
        <f t="shared" si="199"/>
        <v>41225.809027777774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0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35</v>
      </c>
      <c r="Q3152" s="7" t="s">
        <v>8336</v>
      </c>
      <c r="R3152" s="7" t="s">
        <v>8337</v>
      </c>
      <c r="S3152" s="11">
        <f t="shared" si="198"/>
        <v>40567.958333333328</v>
      </c>
      <c r="T3152" s="12">
        <f t="shared" si="199"/>
        <v>40478.055590277778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0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14</v>
      </c>
      <c r="Q3153" s="7" t="s">
        <v>8336</v>
      </c>
      <c r="R3153" s="7" t="s">
        <v>8337</v>
      </c>
      <c r="S3153" s="11">
        <f t="shared" si="198"/>
        <v>41892.631643518514</v>
      </c>
      <c r="T3153" s="12">
        <f t="shared" si="199"/>
        <v>41862.631643518514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0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131</v>
      </c>
      <c r="Q3154" s="7" t="s">
        <v>8336</v>
      </c>
      <c r="R3154" s="7" t="s">
        <v>8337</v>
      </c>
      <c r="S3154" s="11">
        <f t="shared" si="198"/>
        <v>41580.659340277773</v>
      </c>
      <c r="T3154" s="12">
        <f t="shared" si="199"/>
        <v>41550.659340277773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0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7067.5</v>
      </c>
      <c r="Q3155" s="7" t="s">
        <v>8336</v>
      </c>
      <c r="R3155" s="7" t="s">
        <v>8337</v>
      </c>
      <c r="S3155" s="11">
        <f t="shared" si="198"/>
        <v>40663.999305555553</v>
      </c>
      <c r="T3155" s="12">
        <f t="shared" si="199"/>
        <v>40632.946030092593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0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905</v>
      </c>
      <c r="Q3156" s="7" t="s">
        <v>8336</v>
      </c>
      <c r="R3156" s="7" t="s">
        <v>8337</v>
      </c>
      <c r="S3156" s="11">
        <f t="shared" si="198"/>
        <v>41000.625671296293</v>
      </c>
      <c r="T3156" s="12">
        <f t="shared" si="199"/>
        <v>40970.667337962957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0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4425.2299999999996</v>
      </c>
      <c r="Q3157" s="7" t="s">
        <v>8336</v>
      </c>
      <c r="R3157" s="7" t="s">
        <v>8337</v>
      </c>
      <c r="S3157" s="11">
        <f t="shared" si="198"/>
        <v>41263.290798611109</v>
      </c>
      <c r="T3157" s="12">
        <f t="shared" si="199"/>
        <v>41233.290798611109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0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100</v>
      </c>
      <c r="Q3158" s="7" t="s">
        <v>8336</v>
      </c>
      <c r="R3158" s="7" t="s">
        <v>8337</v>
      </c>
      <c r="S3158" s="11">
        <f t="shared" si="198"/>
        <v>41061.744722222218</v>
      </c>
      <c r="T3158" s="12">
        <f t="shared" si="199"/>
        <v>41026.744722222218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0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40</v>
      </c>
      <c r="Q3159" s="7" t="s">
        <v>8336</v>
      </c>
      <c r="R3159" s="7" t="s">
        <v>8337</v>
      </c>
      <c r="S3159" s="11">
        <f t="shared" si="198"/>
        <v>41839</v>
      </c>
      <c r="T3159" s="12">
        <f t="shared" si="199"/>
        <v>41829.579918981479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700</v>
      </c>
      <c r="Q3160" s="7" t="s">
        <v>8336</v>
      </c>
      <c r="R3160" s="7" t="s">
        <v>8337</v>
      </c>
      <c r="S3160" s="11">
        <f t="shared" si="198"/>
        <v>41477.631388888891</v>
      </c>
      <c r="T3160" s="12">
        <f t="shared" si="199"/>
        <v>41447.631388888891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0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502.22</v>
      </c>
      <c r="Q3161" s="7" t="s">
        <v>8336</v>
      </c>
      <c r="R3161" s="7" t="s">
        <v>8337</v>
      </c>
      <c r="S3161" s="11">
        <f t="shared" si="198"/>
        <v>40926.75</v>
      </c>
      <c r="T3161" s="12">
        <f t="shared" si="199"/>
        <v>40883.858344907407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0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69</v>
      </c>
      <c r="Q3162" s="7" t="s">
        <v>8336</v>
      </c>
      <c r="R3162" s="7" t="s">
        <v>8337</v>
      </c>
      <c r="S3162" s="11">
        <f t="shared" si="198"/>
        <v>41863.999305555553</v>
      </c>
      <c r="T3162" s="12">
        <f t="shared" si="199"/>
        <v>41841.056562499994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0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102</v>
      </c>
      <c r="Q3163" s="7" t="s">
        <v>8336</v>
      </c>
      <c r="R3163" s="7" t="s">
        <v>8337</v>
      </c>
      <c r="S3163" s="11">
        <f t="shared" si="198"/>
        <v>41927.327800925923</v>
      </c>
      <c r="T3163" s="12">
        <f t="shared" si="199"/>
        <v>41897.327800925923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0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1086</v>
      </c>
      <c r="Q3164" s="7" t="s">
        <v>8336</v>
      </c>
      <c r="R3164" s="7" t="s">
        <v>8337</v>
      </c>
      <c r="S3164" s="11">
        <f t="shared" si="198"/>
        <v>41826.875</v>
      </c>
      <c r="T3164" s="12">
        <f t="shared" si="199"/>
        <v>41799.47756944444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0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1450</v>
      </c>
      <c r="Q3165" s="7" t="s">
        <v>8336</v>
      </c>
      <c r="R3165" s="7" t="s">
        <v>8337</v>
      </c>
      <c r="S3165" s="11">
        <f t="shared" si="198"/>
        <v>41805.545428240737</v>
      </c>
      <c r="T3165" s="12">
        <f t="shared" si="199"/>
        <v>41775.545428240737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0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169</v>
      </c>
      <c r="Q3166" s="7" t="s">
        <v>8336</v>
      </c>
      <c r="R3166" s="7" t="s">
        <v>8337</v>
      </c>
      <c r="S3166" s="11">
        <f t="shared" si="198"/>
        <v>41799.597395833327</v>
      </c>
      <c r="T3166" s="12">
        <f t="shared" si="199"/>
        <v>41766.597395833327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0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470</v>
      </c>
      <c r="Q3167" s="7" t="s">
        <v>8336</v>
      </c>
      <c r="R3167" s="7" t="s">
        <v>8337</v>
      </c>
      <c r="S3167" s="11">
        <f t="shared" si="198"/>
        <v>40665.957638888889</v>
      </c>
      <c r="T3167" s="12">
        <f t="shared" si="199"/>
        <v>40643.950925925921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0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21079.83</v>
      </c>
      <c r="Q3168" s="7" t="s">
        <v>8336</v>
      </c>
      <c r="R3168" s="7" t="s">
        <v>8337</v>
      </c>
      <c r="S3168" s="11">
        <f t="shared" si="198"/>
        <v>41969.124305555553</v>
      </c>
      <c r="T3168" s="12">
        <f t="shared" si="199"/>
        <v>41940.483252314814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0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485</v>
      </c>
      <c r="Q3169" s="7" t="s">
        <v>8336</v>
      </c>
      <c r="R3169" s="7" t="s">
        <v>8337</v>
      </c>
      <c r="S3169" s="11">
        <f t="shared" si="198"/>
        <v>41852.967372685183</v>
      </c>
      <c r="T3169" s="12">
        <f t="shared" si="199"/>
        <v>41838.967372685183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605</v>
      </c>
      <c r="Q3170" s="7" t="s">
        <v>8336</v>
      </c>
      <c r="R3170" s="7" t="s">
        <v>8337</v>
      </c>
      <c r="S3170" s="11">
        <f t="shared" si="198"/>
        <v>41803.708333333328</v>
      </c>
      <c r="T3170" s="12">
        <f t="shared" si="199"/>
        <v>41771.897604166668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0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241</v>
      </c>
      <c r="Q3171" s="7" t="s">
        <v>8336</v>
      </c>
      <c r="R3171" s="7" t="s">
        <v>8337</v>
      </c>
      <c r="S3171" s="11">
        <f t="shared" si="198"/>
        <v>41620.999305555553</v>
      </c>
      <c r="T3171" s="12">
        <f t="shared" si="199"/>
        <v>41591.529641203699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0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245</v>
      </c>
      <c r="Q3172" s="7" t="s">
        <v>8336</v>
      </c>
      <c r="R3172" s="7" t="s">
        <v>8337</v>
      </c>
      <c r="S3172" s="11">
        <f t="shared" si="198"/>
        <v>41821.958333333328</v>
      </c>
      <c r="T3172" s="12">
        <f t="shared" si="199"/>
        <v>41788.872037037036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0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617</v>
      </c>
      <c r="Q3173" s="7" t="s">
        <v>8336</v>
      </c>
      <c r="R3173" s="7" t="s">
        <v>8337</v>
      </c>
      <c r="S3173" s="11">
        <f t="shared" si="198"/>
        <v>42496.399976851848</v>
      </c>
      <c r="T3173" s="12">
        <f t="shared" si="199"/>
        <v>42466.399976851848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0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300</v>
      </c>
      <c r="Q3174" s="7" t="s">
        <v>8336</v>
      </c>
      <c r="R3174" s="7" t="s">
        <v>8337</v>
      </c>
      <c r="S3174" s="11">
        <f t="shared" si="198"/>
        <v>40953.521620370368</v>
      </c>
      <c r="T3174" s="12">
        <f t="shared" si="199"/>
        <v>40923.521620370368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0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300</v>
      </c>
      <c r="Q3175" s="7" t="s">
        <v>8336</v>
      </c>
      <c r="R3175" s="7" t="s">
        <v>8337</v>
      </c>
      <c r="S3175" s="11">
        <f t="shared" si="198"/>
        <v>41908.670046296298</v>
      </c>
      <c r="T3175" s="12">
        <f t="shared" si="199"/>
        <v>41878.670046296298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0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34</v>
      </c>
      <c r="Q3176" s="7" t="s">
        <v>8336</v>
      </c>
      <c r="R3176" s="7" t="s">
        <v>8337</v>
      </c>
      <c r="S3176" s="11">
        <f t="shared" si="198"/>
        <v>41876.656342592592</v>
      </c>
      <c r="T3176" s="12">
        <f t="shared" si="199"/>
        <v>41862.656342592592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0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478</v>
      </c>
      <c r="Q3177" s="7" t="s">
        <v>8336</v>
      </c>
      <c r="R3177" s="7" t="s">
        <v>8337</v>
      </c>
      <c r="S3177" s="11">
        <f t="shared" si="198"/>
        <v>40591.678553240738</v>
      </c>
      <c r="T3177" s="12">
        <f t="shared" si="199"/>
        <v>40531.678553240738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0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282</v>
      </c>
      <c r="Q3178" s="7" t="s">
        <v>8336</v>
      </c>
      <c r="R3178" s="7" t="s">
        <v>8337</v>
      </c>
      <c r="S3178" s="11">
        <f t="shared" si="198"/>
        <v>41504.416666666664</v>
      </c>
      <c r="T3178" s="12">
        <f t="shared" si="199"/>
        <v>41477.722581018512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0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435</v>
      </c>
      <c r="Q3179" s="7" t="s">
        <v>8336</v>
      </c>
      <c r="R3179" s="7" t="s">
        <v>8337</v>
      </c>
      <c r="S3179" s="11">
        <f t="shared" si="198"/>
        <v>41811.458437499998</v>
      </c>
      <c r="T3179" s="12">
        <f t="shared" si="199"/>
        <v>41781.458437499998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1076</v>
      </c>
      <c r="Q3180" s="7" t="s">
        <v>8336</v>
      </c>
      <c r="R3180" s="7" t="s">
        <v>8337</v>
      </c>
      <c r="S3180" s="11">
        <f t="shared" si="198"/>
        <v>41836.396701388883</v>
      </c>
      <c r="T3180" s="12">
        <f t="shared" si="199"/>
        <v>41806.396701388883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0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594.81999999999971</v>
      </c>
      <c r="Q3181" s="7" t="s">
        <v>8336</v>
      </c>
      <c r="R3181" s="7" t="s">
        <v>8337</v>
      </c>
      <c r="S3181" s="11">
        <f t="shared" si="198"/>
        <v>41400.49387731481</v>
      </c>
      <c r="T3181" s="12">
        <f t="shared" si="199"/>
        <v>41375.49387731481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0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237</v>
      </c>
      <c r="Q3182" s="7" t="s">
        <v>8336</v>
      </c>
      <c r="R3182" s="7" t="s">
        <v>8337</v>
      </c>
      <c r="S3182" s="11">
        <f t="shared" si="198"/>
        <v>41810.204270833332</v>
      </c>
      <c r="T3182" s="12">
        <f t="shared" si="199"/>
        <v>41780.204270833332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0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45</v>
      </c>
      <c r="Q3183" s="7" t="s">
        <v>8336</v>
      </c>
      <c r="R3183" s="7" t="s">
        <v>8337</v>
      </c>
      <c r="S3183" s="11">
        <f t="shared" si="198"/>
        <v>41805.458333333328</v>
      </c>
      <c r="T3183" s="12">
        <f t="shared" si="199"/>
        <v>41779.101701388885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0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62</v>
      </c>
      <c r="Q3184" s="7" t="s">
        <v>8336</v>
      </c>
      <c r="R3184" s="7" t="s">
        <v>8337</v>
      </c>
      <c r="S3184" s="11">
        <f t="shared" si="198"/>
        <v>40939.5</v>
      </c>
      <c r="T3184" s="12">
        <f t="shared" si="199"/>
        <v>40883.740983796291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0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225</v>
      </c>
      <c r="Q3185" s="7" t="s">
        <v>8336</v>
      </c>
      <c r="R3185" s="7" t="s">
        <v>8337</v>
      </c>
      <c r="S3185" s="11">
        <f t="shared" si="198"/>
        <v>41509.586446759255</v>
      </c>
      <c r="T3185" s="12">
        <f t="shared" si="199"/>
        <v>41491.586446759255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0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310</v>
      </c>
      <c r="Q3186" s="7" t="s">
        <v>8336</v>
      </c>
      <c r="R3186" s="7" t="s">
        <v>8337</v>
      </c>
      <c r="S3186" s="11">
        <f t="shared" si="198"/>
        <v>41821.785081018512</v>
      </c>
      <c r="T3186" s="12">
        <f t="shared" si="199"/>
        <v>41791.785081018512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0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0</v>
      </c>
      <c r="Q3187" s="7" t="s">
        <v>8336</v>
      </c>
      <c r="R3187" s="7" t="s">
        <v>8337</v>
      </c>
      <c r="S3187" s="11">
        <f t="shared" si="198"/>
        <v>41836.768993055557</v>
      </c>
      <c r="T3187" s="12">
        <f t="shared" si="199"/>
        <v>41829.768993055557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0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70</v>
      </c>
      <c r="Q3188" s="7" t="s">
        <v>8336</v>
      </c>
      <c r="R3188" s="7" t="s">
        <v>8337</v>
      </c>
      <c r="S3188" s="11">
        <f t="shared" si="198"/>
        <v>41898.666666666664</v>
      </c>
      <c r="T3188" s="12">
        <f t="shared" si="199"/>
        <v>41868.715717592589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0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2444</v>
      </c>
      <c r="Q3189" s="7" t="s">
        <v>8336</v>
      </c>
      <c r="R3189" s="7" t="s">
        <v>8337</v>
      </c>
      <c r="S3189" s="11">
        <f t="shared" si="198"/>
        <v>41855.458020833328</v>
      </c>
      <c r="T3189" s="12">
        <f t="shared" si="199"/>
        <v>41835.458020833328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-70</v>
      </c>
      <c r="Q3190" s="7" t="s">
        <v>8336</v>
      </c>
      <c r="R3190" s="7" t="s">
        <v>8378</v>
      </c>
      <c r="S3190" s="11">
        <f t="shared" si="198"/>
        <v>42165.207199074073</v>
      </c>
      <c r="T3190" s="12">
        <f t="shared" si="199"/>
        <v>42144.207199074073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-48220</v>
      </c>
      <c r="Q3191" s="7" t="s">
        <v>8336</v>
      </c>
      <c r="R3191" s="7" t="s">
        <v>8378</v>
      </c>
      <c r="S3191" s="11">
        <f t="shared" si="198"/>
        <v>42148.138101851851</v>
      </c>
      <c r="T3191" s="12">
        <f t="shared" si="199"/>
        <v>42118.138101851851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-4000</v>
      </c>
      <c r="Q3192" s="7" t="s">
        <v>8336</v>
      </c>
      <c r="R3192" s="7" t="s">
        <v>8378</v>
      </c>
      <c r="S3192" s="11">
        <f t="shared" si="198"/>
        <v>42712.984664351847</v>
      </c>
      <c r="T3192" s="12">
        <f t="shared" si="199"/>
        <v>42682.942997685182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-3599</v>
      </c>
      <c r="Q3193" s="7" t="s">
        <v>8336</v>
      </c>
      <c r="R3193" s="7" t="s">
        <v>8378</v>
      </c>
      <c r="S3193" s="11">
        <f t="shared" si="198"/>
        <v>42598.547094907401</v>
      </c>
      <c r="T3193" s="12">
        <f t="shared" si="199"/>
        <v>42538.547094907401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-9898</v>
      </c>
      <c r="Q3194" s="7" t="s">
        <v>8336</v>
      </c>
      <c r="R3194" s="7" t="s">
        <v>8378</v>
      </c>
      <c r="S3194" s="11">
        <f t="shared" si="198"/>
        <v>42063.708333333336</v>
      </c>
      <c r="T3194" s="12">
        <f t="shared" si="199"/>
        <v>42018.732164351844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-4413</v>
      </c>
      <c r="Q3195" s="7" t="s">
        <v>8336</v>
      </c>
      <c r="R3195" s="7" t="s">
        <v>8378</v>
      </c>
      <c r="S3195" s="11">
        <f t="shared" si="198"/>
        <v>42055.759907407402</v>
      </c>
      <c r="T3195" s="12">
        <f t="shared" si="199"/>
        <v>42010.759907407402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-11000</v>
      </c>
      <c r="Q3196" s="7" t="s">
        <v>8336</v>
      </c>
      <c r="R3196" s="7" t="s">
        <v>8378</v>
      </c>
      <c r="S3196" s="11">
        <f t="shared" si="198"/>
        <v>42211.854143518511</v>
      </c>
      <c r="T3196" s="12">
        <f t="shared" si="199"/>
        <v>42181.854143518511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-1430</v>
      </c>
      <c r="Q3197" s="7" t="s">
        <v>8336</v>
      </c>
      <c r="R3197" s="7" t="s">
        <v>8378</v>
      </c>
      <c r="S3197" s="11">
        <f t="shared" si="198"/>
        <v>42047.385902777773</v>
      </c>
      <c r="T3197" s="12">
        <f t="shared" si="199"/>
        <v>42017.385902777773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-2998200</v>
      </c>
      <c r="Q3198" s="7" t="s">
        <v>8336</v>
      </c>
      <c r="R3198" s="7" t="s">
        <v>8378</v>
      </c>
      <c r="S3198" s="11">
        <f t="shared" si="198"/>
        <v>42217.374999999993</v>
      </c>
      <c r="T3198" s="12">
        <f t="shared" si="199"/>
        <v>42157.389756944445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-8855</v>
      </c>
      <c r="Q3199" s="7" t="s">
        <v>8336</v>
      </c>
      <c r="R3199" s="7" t="s">
        <v>8378</v>
      </c>
      <c r="S3199" s="11">
        <f t="shared" si="198"/>
        <v>42039.28493055555</v>
      </c>
      <c r="T3199" s="12">
        <f t="shared" si="199"/>
        <v>42009.28493055555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-29890</v>
      </c>
      <c r="Q3200" s="7" t="s">
        <v>8336</v>
      </c>
      <c r="R3200" s="7" t="s">
        <v>8378</v>
      </c>
      <c r="S3200" s="11">
        <f t="shared" si="198"/>
        <v>42051.216168981475</v>
      </c>
      <c r="T3200" s="12">
        <f t="shared" si="199"/>
        <v>42013.216168981475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-2392</v>
      </c>
      <c r="Q3201" s="7" t="s">
        <v>8336</v>
      </c>
      <c r="R3201" s="7" t="s">
        <v>8378</v>
      </c>
      <c r="S3201" s="11">
        <f t="shared" si="198"/>
        <v>41888.666666666664</v>
      </c>
      <c r="T3201" s="12">
        <f t="shared" si="199"/>
        <v>41858.553449074076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-49999</v>
      </c>
      <c r="Q3202" s="7" t="s">
        <v>8336</v>
      </c>
      <c r="R3202" s="7" t="s">
        <v>8378</v>
      </c>
      <c r="S3202" s="11">
        <f t="shared" si="198"/>
        <v>42490.023611111108</v>
      </c>
      <c r="T3202" s="12">
        <f t="shared" si="199"/>
        <v>42460.112280092588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(E3203/D3203*100)</f>
        <v>1.25</v>
      </c>
      <c r="P3203">
        <f t="shared" ref="P3203:P3266" si="201">AVERAGE(E3203-D3203)</f>
        <v>-1975</v>
      </c>
      <c r="Q3203" s="7" t="s">
        <v>8336</v>
      </c>
      <c r="R3203" s="7" t="s">
        <v>8378</v>
      </c>
      <c r="S3203" s="11">
        <f t="shared" ref="S3203:S3266" si="202">(I3203/86400)+25569+(-5/24)</f>
        <v>41882.558761574073</v>
      </c>
      <c r="T3203" s="12">
        <f t="shared" ref="T3203:T3266" si="203">(J3203/86400)+25569+(-5/24)</f>
        <v>41861.558761574073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-2274</v>
      </c>
      <c r="Q3204" s="7" t="s">
        <v>8336</v>
      </c>
      <c r="R3204" s="7" t="s">
        <v>8378</v>
      </c>
      <c r="S3204" s="11">
        <f t="shared" si="202"/>
        <v>42352.040972222218</v>
      </c>
      <c r="T3204" s="12">
        <f t="shared" si="203"/>
        <v>42293.645208333335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-750</v>
      </c>
      <c r="Q3205" s="7" t="s">
        <v>8336</v>
      </c>
      <c r="R3205" s="7" t="s">
        <v>8378</v>
      </c>
      <c r="S3205" s="11">
        <f t="shared" si="202"/>
        <v>42272.780347222222</v>
      </c>
      <c r="T3205" s="12">
        <f t="shared" si="203"/>
        <v>42242.780347222222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-500</v>
      </c>
      <c r="Q3206" s="7" t="s">
        <v>8336</v>
      </c>
      <c r="R3206" s="7" t="s">
        <v>8378</v>
      </c>
      <c r="S3206" s="11">
        <f t="shared" si="202"/>
        <v>42202.468055555553</v>
      </c>
      <c r="T3206" s="12">
        <f t="shared" si="203"/>
        <v>42172.477766203701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-7727</v>
      </c>
      <c r="Q3207" s="7" t="s">
        <v>8336</v>
      </c>
      <c r="R3207" s="7" t="s">
        <v>8378</v>
      </c>
      <c r="S3207" s="11">
        <f t="shared" si="202"/>
        <v>42125.166342592587</v>
      </c>
      <c r="T3207" s="12">
        <f t="shared" si="203"/>
        <v>42095.166342592587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-5000</v>
      </c>
      <c r="Q3208" s="7" t="s">
        <v>8336</v>
      </c>
      <c r="R3208" s="7" t="s">
        <v>8378</v>
      </c>
      <c r="S3208" s="11">
        <f t="shared" si="202"/>
        <v>42266.067719907405</v>
      </c>
      <c r="T3208" s="12">
        <f t="shared" si="203"/>
        <v>42236.067719907405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-2950</v>
      </c>
      <c r="Q3209" s="7" t="s">
        <v>8336</v>
      </c>
      <c r="R3209" s="7" t="s">
        <v>8378</v>
      </c>
      <c r="S3209" s="11">
        <f t="shared" si="202"/>
        <v>42117.027858796289</v>
      </c>
      <c r="T3209" s="12">
        <f t="shared" si="203"/>
        <v>42057.069525462961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175</v>
      </c>
      <c r="Q3210" s="7" t="s">
        <v>8336</v>
      </c>
      <c r="R3210" s="7" t="s">
        <v>8337</v>
      </c>
      <c r="S3210" s="11">
        <f t="shared" si="202"/>
        <v>41848.396724537037</v>
      </c>
      <c r="T3210" s="12">
        <f t="shared" si="203"/>
        <v>41827.396724537037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0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1835.7000000000007</v>
      </c>
      <c r="Q3211" s="7" t="s">
        <v>8336</v>
      </c>
      <c r="R3211" s="7" t="s">
        <v>8337</v>
      </c>
      <c r="S3211" s="11">
        <f t="shared" si="202"/>
        <v>41810.75</v>
      </c>
      <c r="T3211" s="12">
        <f t="shared" si="203"/>
        <v>41778.42891203703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0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773</v>
      </c>
      <c r="Q3212" s="7" t="s">
        <v>8336</v>
      </c>
      <c r="R3212" s="7" t="s">
        <v>8337</v>
      </c>
      <c r="S3212" s="11">
        <f t="shared" si="202"/>
        <v>41060.957638888889</v>
      </c>
      <c r="T3212" s="12">
        <f t="shared" si="203"/>
        <v>41013.728229166663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0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4541</v>
      </c>
      <c r="Q3213" s="7" t="s">
        <v>8336</v>
      </c>
      <c r="R3213" s="7" t="s">
        <v>8337</v>
      </c>
      <c r="S3213" s="11">
        <f t="shared" si="202"/>
        <v>41865.875</v>
      </c>
      <c r="T3213" s="12">
        <f t="shared" si="203"/>
        <v>41834.378240740734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0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1050</v>
      </c>
      <c r="Q3214" s="7" t="s">
        <v>8336</v>
      </c>
      <c r="R3214" s="7" t="s">
        <v>8337</v>
      </c>
      <c r="S3214" s="11">
        <f t="shared" si="202"/>
        <v>41859.587395833332</v>
      </c>
      <c r="T3214" s="12">
        <f t="shared" si="203"/>
        <v>41829.587395833332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0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7</v>
      </c>
      <c r="Q3215" s="7" t="s">
        <v>8336</v>
      </c>
      <c r="R3215" s="7" t="s">
        <v>8337</v>
      </c>
      <c r="S3215" s="11">
        <f t="shared" si="202"/>
        <v>42211.555081018516</v>
      </c>
      <c r="T3215" s="12">
        <f t="shared" si="203"/>
        <v>42171.555081018516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0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256</v>
      </c>
      <c r="Q3216" s="7" t="s">
        <v>8336</v>
      </c>
      <c r="R3216" s="7" t="s">
        <v>8337</v>
      </c>
      <c r="S3216" s="11">
        <f t="shared" si="202"/>
        <v>42374.788194444445</v>
      </c>
      <c r="T3216" s="12">
        <f t="shared" si="203"/>
        <v>42337.584178240737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0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123</v>
      </c>
      <c r="Q3217" s="7" t="s">
        <v>8336</v>
      </c>
      <c r="R3217" s="7" t="s">
        <v>8337</v>
      </c>
      <c r="S3217" s="11">
        <f t="shared" si="202"/>
        <v>42256.957638888889</v>
      </c>
      <c r="T3217" s="12">
        <f t="shared" si="203"/>
        <v>42219.456840277773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0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1</v>
      </c>
      <c r="Q3218" s="7" t="s">
        <v>8336</v>
      </c>
      <c r="R3218" s="7" t="s">
        <v>8337</v>
      </c>
      <c r="S3218" s="11">
        <f t="shared" si="202"/>
        <v>42196.395833333336</v>
      </c>
      <c r="T3218" s="12">
        <f t="shared" si="203"/>
        <v>42165.254293981481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0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721</v>
      </c>
      <c r="Q3219" s="7" t="s">
        <v>8336</v>
      </c>
      <c r="R3219" s="7" t="s">
        <v>8337</v>
      </c>
      <c r="S3219" s="11">
        <f t="shared" si="202"/>
        <v>42678.337777777771</v>
      </c>
      <c r="T3219" s="12">
        <f t="shared" si="203"/>
        <v>42648.337777777771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252</v>
      </c>
      <c r="Q3220" s="7" t="s">
        <v>8336</v>
      </c>
      <c r="R3220" s="7" t="s">
        <v>8337</v>
      </c>
      <c r="S3220" s="11">
        <f t="shared" si="202"/>
        <v>42003.791666666664</v>
      </c>
      <c r="T3220" s="12">
        <f t="shared" si="203"/>
        <v>41970.793819444443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0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22</v>
      </c>
      <c r="Q3221" s="7" t="s">
        <v>8336</v>
      </c>
      <c r="R3221" s="7" t="s">
        <v>8337</v>
      </c>
      <c r="S3221" s="11">
        <f t="shared" si="202"/>
        <v>42085.733182870368</v>
      </c>
      <c r="T3221" s="12">
        <f t="shared" si="203"/>
        <v>42050.77484953704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0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126</v>
      </c>
      <c r="Q3222" s="7" t="s">
        <v>8336</v>
      </c>
      <c r="R3222" s="7" t="s">
        <v>8337</v>
      </c>
      <c r="S3222" s="11">
        <f t="shared" si="202"/>
        <v>42806.666666666664</v>
      </c>
      <c r="T3222" s="12">
        <f t="shared" si="203"/>
        <v>42772.625046296293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0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137</v>
      </c>
      <c r="Q3223" s="7" t="s">
        <v>8336</v>
      </c>
      <c r="R3223" s="7" t="s">
        <v>8337</v>
      </c>
      <c r="S3223" s="11">
        <f t="shared" si="202"/>
        <v>42190.488460648143</v>
      </c>
      <c r="T3223" s="12">
        <f t="shared" si="203"/>
        <v>42155.488460648143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0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620</v>
      </c>
      <c r="Q3224" s="7" t="s">
        <v>8336</v>
      </c>
      <c r="R3224" s="7" t="s">
        <v>8337</v>
      </c>
      <c r="S3224" s="11">
        <f t="shared" si="202"/>
        <v>42301.686805555553</v>
      </c>
      <c r="T3224" s="12">
        <f t="shared" si="203"/>
        <v>42270.373807870368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0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295</v>
      </c>
      <c r="Q3225" s="7" t="s">
        <v>8336</v>
      </c>
      <c r="R3225" s="7" t="s">
        <v>8337</v>
      </c>
      <c r="S3225" s="11">
        <f t="shared" si="202"/>
        <v>42236.627037037033</v>
      </c>
      <c r="T3225" s="12">
        <f t="shared" si="203"/>
        <v>42206.627037037033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0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610</v>
      </c>
      <c r="Q3226" s="7" t="s">
        <v>8336</v>
      </c>
      <c r="R3226" s="7" t="s">
        <v>8337</v>
      </c>
      <c r="S3226" s="11">
        <f t="shared" si="202"/>
        <v>42744.999999999993</v>
      </c>
      <c r="T3226" s="12">
        <f t="shared" si="203"/>
        <v>42697.642511574071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0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47</v>
      </c>
      <c r="Q3227" s="7" t="s">
        <v>8336</v>
      </c>
      <c r="R3227" s="7" t="s">
        <v>8337</v>
      </c>
      <c r="S3227" s="11">
        <f t="shared" si="202"/>
        <v>42524.666666666664</v>
      </c>
      <c r="T3227" s="12">
        <f t="shared" si="203"/>
        <v>42503.351134259261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0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50</v>
      </c>
      <c r="Q3228" s="7" t="s">
        <v>8336</v>
      </c>
      <c r="R3228" s="7" t="s">
        <v>8337</v>
      </c>
      <c r="S3228" s="11">
        <f t="shared" si="202"/>
        <v>42307.375138888885</v>
      </c>
      <c r="T3228" s="12">
        <f t="shared" si="203"/>
        <v>42277.375138888885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0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300</v>
      </c>
      <c r="Q3229" s="7" t="s">
        <v>8336</v>
      </c>
      <c r="R3229" s="7" t="s">
        <v>8337</v>
      </c>
      <c r="S3229" s="11">
        <f t="shared" si="202"/>
        <v>42752.674027777779</v>
      </c>
      <c r="T3229" s="12">
        <f t="shared" si="203"/>
        <v>42722.674027777779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164</v>
      </c>
      <c r="Q3230" s="7" t="s">
        <v>8336</v>
      </c>
      <c r="R3230" s="7" t="s">
        <v>8337</v>
      </c>
      <c r="S3230" s="11">
        <f t="shared" si="202"/>
        <v>42354.999305555553</v>
      </c>
      <c r="T3230" s="12">
        <f t="shared" si="203"/>
        <v>42323.500972222224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0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1573</v>
      </c>
      <c r="Q3231" s="7" t="s">
        <v>8336</v>
      </c>
      <c r="R3231" s="7" t="s">
        <v>8337</v>
      </c>
      <c r="S3231" s="11">
        <f t="shared" si="202"/>
        <v>41963.124976851854</v>
      </c>
      <c r="T3231" s="12">
        <f t="shared" si="203"/>
        <v>41933.083310185182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0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257</v>
      </c>
      <c r="Q3232" s="7" t="s">
        <v>8336</v>
      </c>
      <c r="R3232" s="7" t="s">
        <v>8337</v>
      </c>
      <c r="S3232" s="11">
        <f t="shared" si="202"/>
        <v>41912.957638888889</v>
      </c>
      <c r="T3232" s="12">
        <f t="shared" si="203"/>
        <v>41897.959791666661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0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610</v>
      </c>
      <c r="Q3233" s="7" t="s">
        <v>8336</v>
      </c>
      <c r="R3233" s="7" t="s">
        <v>8337</v>
      </c>
      <c r="S3233" s="11">
        <f t="shared" si="202"/>
        <v>42476.735497685186</v>
      </c>
      <c r="T3233" s="12">
        <f t="shared" si="203"/>
        <v>42446.735497685186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0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312</v>
      </c>
      <c r="Q3234" s="7" t="s">
        <v>8336</v>
      </c>
      <c r="R3234" s="7" t="s">
        <v>8337</v>
      </c>
      <c r="S3234" s="11">
        <f t="shared" si="202"/>
        <v>42493.957638888889</v>
      </c>
      <c r="T3234" s="12">
        <f t="shared" si="203"/>
        <v>42463.605520833335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0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940</v>
      </c>
      <c r="Q3235" s="7" t="s">
        <v>8336</v>
      </c>
      <c r="R3235" s="7" t="s">
        <v>8337</v>
      </c>
      <c r="S3235" s="11">
        <f t="shared" si="202"/>
        <v>42796.596701388888</v>
      </c>
      <c r="T3235" s="12">
        <f t="shared" si="203"/>
        <v>42766.596701388888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0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15.710000000000036</v>
      </c>
      <c r="Q3236" s="7" t="s">
        <v>8336</v>
      </c>
      <c r="R3236" s="7" t="s">
        <v>8337</v>
      </c>
      <c r="S3236" s="11">
        <f t="shared" si="202"/>
        <v>42767.771527777775</v>
      </c>
      <c r="T3236" s="12">
        <f t="shared" si="203"/>
        <v>42734.581111111103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0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481</v>
      </c>
      <c r="Q3237" s="7" t="s">
        <v>8336</v>
      </c>
      <c r="R3237" s="7" t="s">
        <v>8337</v>
      </c>
      <c r="S3237" s="11">
        <f t="shared" si="202"/>
        <v>42552.139479166661</v>
      </c>
      <c r="T3237" s="12">
        <f t="shared" si="203"/>
        <v>42522.139479166661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0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120</v>
      </c>
      <c r="Q3238" s="7" t="s">
        <v>8336</v>
      </c>
      <c r="R3238" s="7" t="s">
        <v>8337</v>
      </c>
      <c r="S3238" s="11">
        <f t="shared" si="202"/>
        <v>42732.708715277775</v>
      </c>
      <c r="T3238" s="12">
        <f t="shared" si="203"/>
        <v>42702.708715277775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0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275.63999999999942</v>
      </c>
      <c r="Q3239" s="7" t="s">
        <v>8336</v>
      </c>
      <c r="R3239" s="7" t="s">
        <v>8337</v>
      </c>
      <c r="S3239" s="11">
        <f t="shared" si="202"/>
        <v>42275.957638888889</v>
      </c>
      <c r="T3239" s="12">
        <f t="shared" si="203"/>
        <v>42252.266018518516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345</v>
      </c>
      <c r="Q3240" s="7" t="s">
        <v>8336</v>
      </c>
      <c r="R3240" s="7" t="s">
        <v>8337</v>
      </c>
      <c r="S3240" s="11">
        <f t="shared" si="202"/>
        <v>42186.302060185182</v>
      </c>
      <c r="T3240" s="12">
        <f t="shared" si="203"/>
        <v>42156.302060185182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0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346.97999999999956</v>
      </c>
      <c r="Q3241" s="7" t="s">
        <v>8336</v>
      </c>
      <c r="R3241" s="7" t="s">
        <v>8337</v>
      </c>
      <c r="S3241" s="11">
        <f t="shared" si="202"/>
        <v>42302.790972222218</v>
      </c>
      <c r="T3241" s="12">
        <f t="shared" si="203"/>
        <v>42277.880706018514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0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17</v>
      </c>
      <c r="Q3242" s="7" t="s">
        <v>8336</v>
      </c>
      <c r="R3242" s="7" t="s">
        <v>8337</v>
      </c>
      <c r="S3242" s="11">
        <f t="shared" si="202"/>
        <v>42782.749999999993</v>
      </c>
      <c r="T3242" s="12">
        <f t="shared" si="203"/>
        <v>42754.485509259255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0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1301</v>
      </c>
      <c r="Q3243" s="7" t="s">
        <v>8336</v>
      </c>
      <c r="R3243" s="7" t="s">
        <v>8337</v>
      </c>
      <c r="S3243" s="11">
        <f t="shared" si="202"/>
        <v>41926.082638888889</v>
      </c>
      <c r="T3243" s="12">
        <f t="shared" si="203"/>
        <v>41893.116550925923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0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2730.42</v>
      </c>
      <c r="Q3244" s="7" t="s">
        <v>8336</v>
      </c>
      <c r="R3244" s="7" t="s">
        <v>8337</v>
      </c>
      <c r="S3244" s="11">
        <f t="shared" si="202"/>
        <v>41901.547361111108</v>
      </c>
      <c r="T3244" s="12">
        <f t="shared" si="203"/>
        <v>41871.547361111108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0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227</v>
      </c>
      <c r="Q3245" s="7" t="s">
        <v>8336</v>
      </c>
      <c r="R3245" s="7" t="s">
        <v>8337</v>
      </c>
      <c r="S3245" s="11">
        <f t="shared" si="202"/>
        <v>42285.791666666664</v>
      </c>
      <c r="T3245" s="12">
        <f t="shared" si="203"/>
        <v>42261.888449074067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0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47</v>
      </c>
      <c r="Q3246" s="7" t="s">
        <v>8336</v>
      </c>
      <c r="R3246" s="7" t="s">
        <v>8337</v>
      </c>
      <c r="S3246" s="11">
        <f t="shared" si="202"/>
        <v>42705.527569444443</v>
      </c>
      <c r="T3246" s="12">
        <f t="shared" si="203"/>
        <v>42675.485902777778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0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904</v>
      </c>
      <c r="Q3247" s="7" t="s">
        <v>8336</v>
      </c>
      <c r="R3247" s="7" t="s">
        <v>8337</v>
      </c>
      <c r="S3247" s="11">
        <f t="shared" si="202"/>
        <v>42166.874999999993</v>
      </c>
      <c r="T3247" s="12">
        <f t="shared" si="203"/>
        <v>42135.391874999994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0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1122</v>
      </c>
      <c r="Q3248" s="7" t="s">
        <v>8336</v>
      </c>
      <c r="R3248" s="7" t="s">
        <v>8337</v>
      </c>
      <c r="S3248" s="11">
        <f t="shared" si="202"/>
        <v>42258.957638888889</v>
      </c>
      <c r="T3248" s="12">
        <f t="shared" si="203"/>
        <v>42230.263888888883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0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146.5</v>
      </c>
      <c r="Q3249" s="7" t="s">
        <v>8336</v>
      </c>
      <c r="R3249" s="7" t="s">
        <v>8337</v>
      </c>
      <c r="S3249" s="11">
        <f t="shared" si="202"/>
        <v>42197.22583333333</v>
      </c>
      <c r="T3249" s="12">
        <f t="shared" si="203"/>
        <v>42167.22583333333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95</v>
      </c>
      <c r="Q3250" s="7" t="s">
        <v>8336</v>
      </c>
      <c r="R3250" s="7" t="s">
        <v>8337</v>
      </c>
      <c r="S3250" s="11">
        <f t="shared" si="202"/>
        <v>42098.638391203705</v>
      </c>
      <c r="T3250" s="12">
        <f t="shared" si="203"/>
        <v>42068.68005787037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0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271</v>
      </c>
      <c r="Q3251" s="7" t="s">
        <v>8336</v>
      </c>
      <c r="R3251" s="7" t="s">
        <v>8337</v>
      </c>
      <c r="S3251" s="11">
        <f t="shared" si="202"/>
        <v>42175.538356481477</v>
      </c>
      <c r="T3251" s="12">
        <f t="shared" si="203"/>
        <v>42145.538356481477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0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388</v>
      </c>
      <c r="Q3252" s="7" t="s">
        <v>8336</v>
      </c>
      <c r="R3252" s="7" t="s">
        <v>8337</v>
      </c>
      <c r="S3252" s="11">
        <f t="shared" si="202"/>
        <v>41948.575509259259</v>
      </c>
      <c r="T3252" s="12">
        <f t="shared" si="203"/>
        <v>41918.533842592587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0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161</v>
      </c>
      <c r="Q3253" s="7" t="s">
        <v>8336</v>
      </c>
      <c r="R3253" s="7" t="s">
        <v>8337</v>
      </c>
      <c r="S3253" s="11">
        <f t="shared" si="202"/>
        <v>42176.52275462963</v>
      </c>
      <c r="T3253" s="12">
        <f t="shared" si="203"/>
        <v>42146.52275462963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0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626</v>
      </c>
      <c r="Q3254" s="7" t="s">
        <v>8336</v>
      </c>
      <c r="R3254" s="7" t="s">
        <v>8337</v>
      </c>
      <c r="S3254" s="11">
        <f t="shared" si="202"/>
        <v>42620.264351851853</v>
      </c>
      <c r="T3254" s="12">
        <f t="shared" si="203"/>
        <v>42590.264351851853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0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365</v>
      </c>
      <c r="Q3255" s="7" t="s">
        <v>8336</v>
      </c>
      <c r="R3255" s="7" t="s">
        <v>8337</v>
      </c>
      <c r="S3255" s="11">
        <f t="shared" si="202"/>
        <v>42620.947916666664</v>
      </c>
      <c r="T3255" s="12">
        <f t="shared" si="203"/>
        <v>42602.368379629632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0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163.5</v>
      </c>
      <c r="Q3256" s="7" t="s">
        <v>8336</v>
      </c>
      <c r="R3256" s="7" t="s">
        <v>8337</v>
      </c>
      <c r="S3256" s="11">
        <f t="shared" si="202"/>
        <v>42088.835752314808</v>
      </c>
      <c r="T3256" s="12">
        <f t="shared" si="203"/>
        <v>42058.877418981479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0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225</v>
      </c>
      <c r="Q3257" s="7" t="s">
        <v>8336</v>
      </c>
      <c r="R3257" s="7" t="s">
        <v>8337</v>
      </c>
      <c r="S3257" s="11">
        <f t="shared" si="202"/>
        <v>41919.559895833328</v>
      </c>
      <c r="T3257" s="12">
        <f t="shared" si="203"/>
        <v>41889.559895833328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0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2806</v>
      </c>
      <c r="Q3258" s="7" t="s">
        <v>8336</v>
      </c>
      <c r="R3258" s="7" t="s">
        <v>8337</v>
      </c>
      <c r="S3258" s="11">
        <f t="shared" si="202"/>
        <v>42165.957638888889</v>
      </c>
      <c r="T3258" s="12">
        <f t="shared" si="203"/>
        <v>42144.365474537037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0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125.98999999999978</v>
      </c>
      <c r="Q3259" s="7" t="s">
        <v>8336</v>
      </c>
      <c r="R3259" s="7" t="s">
        <v>8337</v>
      </c>
      <c r="S3259" s="11">
        <f t="shared" si="202"/>
        <v>42788.351296296292</v>
      </c>
      <c r="T3259" s="12">
        <f t="shared" si="203"/>
        <v>42758.351296296292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365</v>
      </c>
      <c r="Q3260" s="7" t="s">
        <v>8336</v>
      </c>
      <c r="R3260" s="7" t="s">
        <v>8337</v>
      </c>
      <c r="S3260" s="11">
        <f t="shared" si="202"/>
        <v>42012.678946759253</v>
      </c>
      <c r="T3260" s="12">
        <f t="shared" si="203"/>
        <v>41982.678946759253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0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1418.5999999999985</v>
      </c>
      <c r="Q3261" s="7" t="s">
        <v>8336</v>
      </c>
      <c r="R3261" s="7" t="s">
        <v>8337</v>
      </c>
      <c r="S3261" s="11">
        <f t="shared" si="202"/>
        <v>42643.957638888889</v>
      </c>
      <c r="T3261" s="12">
        <f t="shared" si="203"/>
        <v>42614.552604166667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0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462</v>
      </c>
      <c r="Q3262" s="7" t="s">
        <v>8336</v>
      </c>
      <c r="R3262" s="7" t="s">
        <v>8337</v>
      </c>
      <c r="S3262" s="11">
        <f t="shared" si="202"/>
        <v>42338.505995370368</v>
      </c>
      <c r="T3262" s="12">
        <f t="shared" si="203"/>
        <v>42303.464328703696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0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15</v>
      </c>
      <c r="Q3263" s="7" t="s">
        <v>8336</v>
      </c>
      <c r="R3263" s="7" t="s">
        <v>8337</v>
      </c>
      <c r="S3263" s="11">
        <f t="shared" si="202"/>
        <v>42201.517083333332</v>
      </c>
      <c r="T3263" s="12">
        <f t="shared" si="203"/>
        <v>42171.517083333332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0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371</v>
      </c>
      <c r="Q3264" s="7" t="s">
        <v>8336</v>
      </c>
      <c r="R3264" s="7" t="s">
        <v>8337</v>
      </c>
      <c r="S3264" s="11">
        <f t="shared" si="202"/>
        <v>41994.958333333336</v>
      </c>
      <c r="T3264" s="12">
        <f t="shared" si="203"/>
        <v>41964.107199074067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0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304.15999999999985</v>
      </c>
      <c r="Q3265" s="7" t="s">
        <v>8336</v>
      </c>
      <c r="R3265" s="7" t="s">
        <v>8337</v>
      </c>
      <c r="S3265" s="11">
        <f t="shared" si="202"/>
        <v>42307.666666666664</v>
      </c>
      <c r="T3265" s="12">
        <f t="shared" si="203"/>
        <v>42284.30773148148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0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75</v>
      </c>
      <c r="Q3266" s="7" t="s">
        <v>8336</v>
      </c>
      <c r="R3266" s="7" t="s">
        <v>8337</v>
      </c>
      <c r="S3266" s="11">
        <f t="shared" si="202"/>
        <v>42032.708333333336</v>
      </c>
      <c r="T3266" s="12">
        <f t="shared" si="203"/>
        <v>42016.591874999998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0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(E3267/D3267*100)</f>
        <v>164</v>
      </c>
      <c r="P3267">
        <f t="shared" ref="P3267:P3330" si="205">AVERAGE(E3267-D3267)</f>
        <v>1728</v>
      </c>
      <c r="Q3267" s="7" t="s">
        <v>8336</v>
      </c>
      <c r="R3267" s="7" t="s">
        <v>8337</v>
      </c>
      <c r="S3267" s="11">
        <f t="shared" ref="S3267:S3330" si="206">(I3267/86400)+25569+(-5/24)</f>
        <v>42341.499999999993</v>
      </c>
      <c r="T3267" s="12">
        <f t="shared" ref="T3267:T3330" si="207">(J3267/86400)+25569+(-5/24)</f>
        <v>42311.503645833327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0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1877</v>
      </c>
      <c r="Q3268" s="7" t="s">
        <v>8336</v>
      </c>
      <c r="R3268" s="7" t="s">
        <v>8337</v>
      </c>
      <c r="S3268" s="11">
        <f t="shared" si="206"/>
        <v>42167.666666666664</v>
      </c>
      <c r="T3268" s="12">
        <f t="shared" si="207"/>
        <v>42136.327800925923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0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315</v>
      </c>
      <c r="Q3269" s="7" t="s">
        <v>8336</v>
      </c>
      <c r="R3269" s="7" t="s">
        <v>8337</v>
      </c>
      <c r="S3269" s="11">
        <f t="shared" si="206"/>
        <v>42202.549305555549</v>
      </c>
      <c r="T3269" s="12">
        <f t="shared" si="207"/>
        <v>42172.549305555549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560</v>
      </c>
      <c r="Q3270" s="7" t="s">
        <v>8336</v>
      </c>
      <c r="R3270" s="7" t="s">
        <v>8337</v>
      </c>
      <c r="S3270" s="11">
        <f t="shared" si="206"/>
        <v>42606.695925925924</v>
      </c>
      <c r="T3270" s="12">
        <f t="shared" si="207"/>
        <v>42590.695925925924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0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120</v>
      </c>
      <c r="Q3271" s="7" t="s">
        <v>8336</v>
      </c>
      <c r="R3271" s="7" t="s">
        <v>8337</v>
      </c>
      <c r="S3271" s="11">
        <f t="shared" si="206"/>
        <v>42171.249999999993</v>
      </c>
      <c r="T3271" s="12">
        <f t="shared" si="207"/>
        <v>42137.187465277777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0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30</v>
      </c>
      <c r="Q3272" s="7" t="s">
        <v>8336</v>
      </c>
      <c r="R3272" s="7" t="s">
        <v>8337</v>
      </c>
      <c r="S3272" s="11">
        <f t="shared" si="206"/>
        <v>42197.324826388889</v>
      </c>
      <c r="T3272" s="12">
        <f t="shared" si="207"/>
        <v>42167.324826388889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0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450</v>
      </c>
      <c r="Q3273" s="7" t="s">
        <v>8336</v>
      </c>
      <c r="R3273" s="7" t="s">
        <v>8337</v>
      </c>
      <c r="S3273" s="11">
        <f t="shared" si="206"/>
        <v>41945.270543981482</v>
      </c>
      <c r="T3273" s="12">
        <f t="shared" si="207"/>
        <v>41915.22887731481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0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5443</v>
      </c>
      <c r="Q3274" s="7" t="s">
        <v>8336</v>
      </c>
      <c r="R3274" s="7" t="s">
        <v>8337</v>
      </c>
      <c r="S3274" s="11">
        <f t="shared" si="206"/>
        <v>42314.333437499998</v>
      </c>
      <c r="T3274" s="12">
        <f t="shared" si="207"/>
        <v>42284.291770833333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0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296</v>
      </c>
      <c r="Q3275" s="7" t="s">
        <v>8336</v>
      </c>
      <c r="R3275" s="7" t="s">
        <v>8337</v>
      </c>
      <c r="S3275" s="11">
        <f t="shared" si="206"/>
        <v>42627.583333333336</v>
      </c>
      <c r="T3275" s="12">
        <f t="shared" si="207"/>
        <v>42611.5930787037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0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205</v>
      </c>
      <c r="Q3276" s="7" t="s">
        <v>8336</v>
      </c>
      <c r="R3276" s="7" t="s">
        <v>8337</v>
      </c>
      <c r="S3276" s="11">
        <f t="shared" si="206"/>
        <v>42444.666666666664</v>
      </c>
      <c r="T3276" s="12">
        <f t="shared" si="207"/>
        <v>42400.496203703697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0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5</v>
      </c>
      <c r="Q3277" s="7" t="s">
        <v>8336</v>
      </c>
      <c r="R3277" s="7" t="s">
        <v>8337</v>
      </c>
      <c r="S3277" s="11">
        <f t="shared" si="206"/>
        <v>42043.979166666664</v>
      </c>
      <c r="T3277" s="12">
        <f t="shared" si="207"/>
        <v>42017.672118055554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0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758</v>
      </c>
      <c r="Q3278" s="7" t="s">
        <v>8336</v>
      </c>
      <c r="R3278" s="7" t="s">
        <v>8337</v>
      </c>
      <c r="S3278" s="11">
        <f t="shared" si="206"/>
        <v>42460.957638888889</v>
      </c>
      <c r="T3278" s="12">
        <f t="shared" si="207"/>
        <v>42426.741655092592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0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430</v>
      </c>
      <c r="Q3279" s="7" t="s">
        <v>8336</v>
      </c>
      <c r="R3279" s="7" t="s">
        <v>8337</v>
      </c>
      <c r="S3279" s="11">
        <f t="shared" si="206"/>
        <v>41961.516273148147</v>
      </c>
      <c r="T3279" s="12">
        <f t="shared" si="207"/>
        <v>41931.474606481475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85</v>
      </c>
      <c r="Q3280" s="7" t="s">
        <v>8336</v>
      </c>
      <c r="R3280" s="7" t="s">
        <v>8337</v>
      </c>
      <c r="S3280" s="11">
        <f t="shared" si="206"/>
        <v>42154.640081018515</v>
      </c>
      <c r="T3280" s="12">
        <f t="shared" si="207"/>
        <v>42124.640081018515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0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828</v>
      </c>
      <c r="Q3281" s="7" t="s">
        <v>8336</v>
      </c>
      <c r="R3281" s="7" t="s">
        <v>8337</v>
      </c>
      <c r="S3281" s="11">
        <f t="shared" si="206"/>
        <v>42460.852534722224</v>
      </c>
      <c r="T3281" s="12">
        <f t="shared" si="207"/>
        <v>42430.894201388888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0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60</v>
      </c>
      <c r="Q3282" s="7" t="s">
        <v>8336</v>
      </c>
      <c r="R3282" s="7" t="s">
        <v>8337</v>
      </c>
      <c r="S3282" s="11">
        <f t="shared" si="206"/>
        <v>42155.999999999993</v>
      </c>
      <c r="T3282" s="12">
        <f t="shared" si="207"/>
        <v>42121.548587962963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0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1080</v>
      </c>
      <c r="Q3283" s="7" t="s">
        <v>8336</v>
      </c>
      <c r="R3283" s="7" t="s">
        <v>8337</v>
      </c>
      <c r="S3283" s="11">
        <f t="shared" si="206"/>
        <v>42248.811400462961</v>
      </c>
      <c r="T3283" s="12">
        <f t="shared" si="207"/>
        <v>42218.811400462961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0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820.5</v>
      </c>
      <c r="Q3284" s="7" t="s">
        <v>8336</v>
      </c>
      <c r="R3284" s="7" t="s">
        <v>8337</v>
      </c>
      <c r="S3284" s="11">
        <f t="shared" si="206"/>
        <v>42488.985972222225</v>
      </c>
      <c r="T3284" s="12">
        <f t="shared" si="207"/>
        <v>42444.985972222225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0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38</v>
      </c>
      <c r="Q3285" s="7" t="s">
        <v>8336</v>
      </c>
      <c r="R3285" s="7" t="s">
        <v>8337</v>
      </c>
      <c r="S3285" s="11">
        <f t="shared" si="206"/>
        <v>42410.666666666664</v>
      </c>
      <c r="T3285" s="12">
        <f t="shared" si="207"/>
        <v>42379.535856481474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0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48</v>
      </c>
      <c r="Q3286" s="7" t="s">
        <v>8336</v>
      </c>
      <c r="R3286" s="7" t="s">
        <v>8337</v>
      </c>
      <c r="S3286" s="11">
        <f t="shared" si="206"/>
        <v>42398.040972222218</v>
      </c>
      <c r="T3286" s="12">
        <f t="shared" si="207"/>
        <v>42380.676539351851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0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605</v>
      </c>
      <c r="Q3287" s="7" t="s">
        <v>8336</v>
      </c>
      <c r="R3287" s="7" t="s">
        <v>8337</v>
      </c>
      <c r="S3287" s="11">
        <f t="shared" si="206"/>
        <v>42793.999999999993</v>
      </c>
      <c r="T3287" s="12">
        <f t="shared" si="207"/>
        <v>42762.734097222223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0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265</v>
      </c>
      <c r="Q3288" s="7" t="s">
        <v>8336</v>
      </c>
      <c r="R3288" s="7" t="s">
        <v>8337</v>
      </c>
      <c r="S3288" s="11">
        <f t="shared" si="206"/>
        <v>42597.631736111107</v>
      </c>
      <c r="T3288" s="12">
        <f t="shared" si="207"/>
        <v>42567.631736111107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0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0</v>
      </c>
      <c r="Q3289" s="7" t="s">
        <v>8336</v>
      </c>
      <c r="R3289" s="7" t="s">
        <v>8337</v>
      </c>
      <c r="S3289" s="11">
        <f t="shared" si="206"/>
        <v>42336.541990740741</v>
      </c>
      <c r="T3289" s="12">
        <f t="shared" si="207"/>
        <v>42311.541990740741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26.489999999999782</v>
      </c>
      <c r="Q3290" s="7" t="s">
        <v>8336</v>
      </c>
      <c r="R3290" s="7" t="s">
        <v>8337</v>
      </c>
      <c r="S3290" s="11">
        <f t="shared" si="206"/>
        <v>42541.749999999993</v>
      </c>
      <c r="T3290" s="12">
        <f t="shared" si="207"/>
        <v>42505.566145833327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0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165.21000000000004</v>
      </c>
      <c r="Q3291" s="7" t="s">
        <v>8336</v>
      </c>
      <c r="R3291" s="7" t="s">
        <v>8337</v>
      </c>
      <c r="S3291" s="11">
        <f t="shared" si="206"/>
        <v>42786.159745370365</v>
      </c>
      <c r="T3291" s="12">
        <f t="shared" si="207"/>
        <v>42758.159745370365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0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424</v>
      </c>
      <c r="Q3292" s="7" t="s">
        <v>8336</v>
      </c>
      <c r="R3292" s="7" t="s">
        <v>8337</v>
      </c>
      <c r="S3292" s="11">
        <f t="shared" si="206"/>
        <v>42805.306608796294</v>
      </c>
      <c r="T3292" s="12">
        <f t="shared" si="207"/>
        <v>42775.306608796294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0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70</v>
      </c>
      <c r="Q3293" s="7" t="s">
        <v>8336</v>
      </c>
      <c r="R3293" s="7" t="s">
        <v>8337</v>
      </c>
      <c r="S3293" s="11">
        <f t="shared" si="206"/>
        <v>42263.957638888889</v>
      </c>
      <c r="T3293" s="12">
        <f t="shared" si="207"/>
        <v>42232.494212962956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0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188</v>
      </c>
      <c r="Q3294" s="7" t="s">
        <v>8336</v>
      </c>
      <c r="R3294" s="7" t="s">
        <v>8337</v>
      </c>
      <c r="S3294" s="11">
        <f t="shared" si="206"/>
        <v>42342.603564814817</v>
      </c>
      <c r="T3294" s="12">
        <f t="shared" si="207"/>
        <v>42282.561898148146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0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3170</v>
      </c>
      <c r="Q3295" s="7" t="s">
        <v>8336</v>
      </c>
      <c r="R3295" s="7" t="s">
        <v>8337</v>
      </c>
      <c r="S3295" s="11">
        <f t="shared" si="206"/>
        <v>42798.217037037037</v>
      </c>
      <c r="T3295" s="12">
        <f t="shared" si="207"/>
        <v>42768.217037037037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0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110</v>
      </c>
      <c r="Q3296" s="7" t="s">
        <v>8336</v>
      </c>
      <c r="R3296" s="7" t="s">
        <v>8337</v>
      </c>
      <c r="S3296" s="11">
        <f t="shared" si="206"/>
        <v>42171.33280092592</v>
      </c>
      <c r="T3296" s="12">
        <f t="shared" si="207"/>
        <v>42141.33280092592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0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20.009999999999991</v>
      </c>
      <c r="Q3297" s="7" t="s">
        <v>8336</v>
      </c>
      <c r="R3297" s="7" t="s">
        <v>8337</v>
      </c>
      <c r="S3297" s="11">
        <f t="shared" si="206"/>
        <v>42639.234131944446</v>
      </c>
      <c r="T3297" s="12">
        <f t="shared" si="207"/>
        <v>42609.234131944446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0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661</v>
      </c>
      <c r="Q3298" s="7" t="s">
        <v>8336</v>
      </c>
      <c r="R3298" s="7" t="s">
        <v>8337</v>
      </c>
      <c r="S3298" s="11">
        <f t="shared" si="206"/>
        <v>42330.708333333336</v>
      </c>
      <c r="T3298" s="12">
        <f t="shared" si="207"/>
        <v>42309.54828703704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0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4</v>
      </c>
      <c r="Q3299" s="7" t="s">
        <v>8336</v>
      </c>
      <c r="R3299" s="7" t="s">
        <v>8337</v>
      </c>
      <c r="S3299" s="11">
        <f t="shared" si="206"/>
        <v>42212.749305555553</v>
      </c>
      <c r="T3299" s="12">
        <f t="shared" si="207"/>
        <v>42193.563148148147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173</v>
      </c>
      <c r="Q3300" s="7" t="s">
        <v>8336</v>
      </c>
      <c r="R3300" s="7" t="s">
        <v>8337</v>
      </c>
      <c r="S3300" s="11">
        <f t="shared" si="206"/>
        <v>42259.791666666664</v>
      </c>
      <c r="T3300" s="12">
        <f t="shared" si="207"/>
        <v>42239.749629629623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0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486</v>
      </c>
      <c r="Q3301" s="7" t="s">
        <v>8336</v>
      </c>
      <c r="R3301" s="7" t="s">
        <v>8337</v>
      </c>
      <c r="S3301" s="11">
        <f t="shared" si="206"/>
        <v>42291.709062499998</v>
      </c>
      <c r="T3301" s="12">
        <f t="shared" si="207"/>
        <v>42261.709062499998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0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1085</v>
      </c>
      <c r="Q3302" s="7" t="s">
        <v>8336</v>
      </c>
      <c r="R3302" s="7" t="s">
        <v>8337</v>
      </c>
      <c r="S3302" s="11">
        <f t="shared" si="206"/>
        <v>42123.535439814812</v>
      </c>
      <c r="T3302" s="12">
        <f t="shared" si="207"/>
        <v>42102.535439814812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0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1004</v>
      </c>
      <c r="Q3303" s="7" t="s">
        <v>8336</v>
      </c>
      <c r="R3303" s="7" t="s">
        <v>8337</v>
      </c>
      <c r="S3303" s="11">
        <f t="shared" si="206"/>
        <v>42583.082638888889</v>
      </c>
      <c r="T3303" s="12">
        <f t="shared" si="207"/>
        <v>42538.527499999997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0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285</v>
      </c>
      <c r="Q3304" s="7" t="s">
        <v>8336</v>
      </c>
      <c r="R3304" s="7" t="s">
        <v>8337</v>
      </c>
      <c r="S3304" s="11">
        <f t="shared" si="206"/>
        <v>42711.143240740734</v>
      </c>
      <c r="T3304" s="12">
        <f t="shared" si="207"/>
        <v>42681.143240740734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0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286</v>
      </c>
      <c r="Q3305" s="7" t="s">
        <v>8336</v>
      </c>
      <c r="R3305" s="7" t="s">
        <v>8337</v>
      </c>
      <c r="S3305" s="11">
        <f t="shared" si="206"/>
        <v>42091.401435185187</v>
      </c>
      <c r="T3305" s="12">
        <f t="shared" si="207"/>
        <v>42056.443101851844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0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677.5</v>
      </c>
      <c r="Q3306" s="7" t="s">
        <v>8336</v>
      </c>
      <c r="R3306" s="7" t="s">
        <v>8337</v>
      </c>
      <c r="S3306" s="11">
        <f t="shared" si="206"/>
        <v>42726.41611111111</v>
      </c>
      <c r="T3306" s="12">
        <f t="shared" si="207"/>
        <v>42696.41611111111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0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81</v>
      </c>
      <c r="Q3307" s="7" t="s">
        <v>8336</v>
      </c>
      <c r="R3307" s="7" t="s">
        <v>8337</v>
      </c>
      <c r="S3307" s="11">
        <f t="shared" si="206"/>
        <v>42216.647546296292</v>
      </c>
      <c r="T3307" s="12">
        <f t="shared" si="207"/>
        <v>42186.647546296292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0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1130</v>
      </c>
      <c r="Q3308" s="7" t="s">
        <v>8336</v>
      </c>
      <c r="R3308" s="7" t="s">
        <v>8337</v>
      </c>
      <c r="S3308" s="11">
        <f t="shared" si="206"/>
        <v>42530.916666666664</v>
      </c>
      <c r="T3308" s="12">
        <f t="shared" si="207"/>
        <v>42493.010902777773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0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66.799999999999955</v>
      </c>
      <c r="Q3309" s="7" t="s">
        <v>8336</v>
      </c>
      <c r="R3309" s="7" t="s">
        <v>8337</v>
      </c>
      <c r="S3309" s="11">
        <f t="shared" si="206"/>
        <v>42504.848831018513</v>
      </c>
      <c r="T3309" s="12">
        <f t="shared" si="207"/>
        <v>42474.848831018513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780</v>
      </c>
      <c r="Q3310" s="7" t="s">
        <v>8336</v>
      </c>
      <c r="R3310" s="7" t="s">
        <v>8337</v>
      </c>
      <c r="S3310" s="11">
        <f t="shared" si="206"/>
        <v>42473.668576388889</v>
      </c>
      <c r="T3310" s="12">
        <f t="shared" si="207"/>
        <v>42452.668576388889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0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208</v>
      </c>
      <c r="Q3311" s="7" t="s">
        <v>8336</v>
      </c>
      <c r="R3311" s="7" t="s">
        <v>8337</v>
      </c>
      <c r="S3311" s="11">
        <f t="shared" si="206"/>
        <v>42659.441874999997</v>
      </c>
      <c r="T3311" s="12">
        <f t="shared" si="207"/>
        <v>42628.441874999997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0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5</v>
      </c>
      <c r="Q3312" s="7" t="s">
        <v>8336</v>
      </c>
      <c r="R3312" s="7" t="s">
        <v>8337</v>
      </c>
      <c r="S3312" s="11">
        <f t="shared" si="206"/>
        <v>42283.720196759255</v>
      </c>
      <c r="T3312" s="12">
        <f t="shared" si="207"/>
        <v>42253.720196759255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0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246</v>
      </c>
      <c r="Q3313" s="7" t="s">
        <v>8336</v>
      </c>
      <c r="R3313" s="7" t="s">
        <v>8337</v>
      </c>
      <c r="S3313" s="11">
        <f t="shared" si="206"/>
        <v>42294.083449074074</v>
      </c>
      <c r="T3313" s="12">
        <f t="shared" si="207"/>
        <v>42264.083449074074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0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1</v>
      </c>
      <c r="Q3314" s="7" t="s">
        <v>8336</v>
      </c>
      <c r="R3314" s="7" t="s">
        <v>8337</v>
      </c>
      <c r="S3314" s="11">
        <f t="shared" si="206"/>
        <v>42685.708333333336</v>
      </c>
      <c r="T3314" s="12">
        <f t="shared" si="207"/>
        <v>42664.601226851846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0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321</v>
      </c>
      <c r="Q3315" s="7" t="s">
        <v>8336</v>
      </c>
      <c r="R3315" s="7" t="s">
        <v>8337</v>
      </c>
      <c r="S3315" s="11">
        <f t="shared" si="206"/>
        <v>42395.833333333336</v>
      </c>
      <c r="T3315" s="12">
        <f t="shared" si="207"/>
        <v>42382.036076388882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0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886</v>
      </c>
      <c r="Q3316" s="7" t="s">
        <v>8336</v>
      </c>
      <c r="R3316" s="7" t="s">
        <v>8337</v>
      </c>
      <c r="S3316" s="11">
        <f t="shared" si="206"/>
        <v>42132.628472222219</v>
      </c>
      <c r="T3316" s="12">
        <f t="shared" si="207"/>
        <v>42105.059155092589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0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400</v>
      </c>
      <c r="Q3317" s="7" t="s">
        <v>8336</v>
      </c>
      <c r="R3317" s="7" t="s">
        <v>8337</v>
      </c>
      <c r="S3317" s="11">
        <f t="shared" si="206"/>
        <v>42496.09538194444</v>
      </c>
      <c r="T3317" s="12">
        <f t="shared" si="207"/>
        <v>42466.09538194444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0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10.180000000000291</v>
      </c>
      <c r="Q3318" s="7" t="s">
        <v>8336</v>
      </c>
      <c r="R3318" s="7" t="s">
        <v>8337</v>
      </c>
      <c r="S3318" s="11">
        <f t="shared" si="206"/>
        <v>41859.370833333327</v>
      </c>
      <c r="T3318" s="12">
        <f t="shared" si="207"/>
        <v>41826.662905092591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0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65</v>
      </c>
      <c r="Q3319" s="7" t="s">
        <v>8336</v>
      </c>
      <c r="R3319" s="7" t="s">
        <v>8337</v>
      </c>
      <c r="S3319" s="11">
        <f t="shared" si="206"/>
        <v>42528.831296296295</v>
      </c>
      <c r="T3319" s="12">
        <f t="shared" si="207"/>
        <v>42498.831296296295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512</v>
      </c>
      <c r="Q3320" s="7" t="s">
        <v>8336</v>
      </c>
      <c r="R3320" s="7" t="s">
        <v>8337</v>
      </c>
      <c r="S3320" s="11">
        <f t="shared" si="206"/>
        <v>42470.895833333336</v>
      </c>
      <c r="T3320" s="12">
        <f t="shared" si="207"/>
        <v>42431.093668981477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0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40</v>
      </c>
      <c r="Q3321" s="7" t="s">
        <v>8336</v>
      </c>
      <c r="R3321" s="7" t="s">
        <v>8337</v>
      </c>
      <c r="S3321" s="11">
        <f t="shared" si="206"/>
        <v>42035.377152777779</v>
      </c>
      <c r="T3321" s="12">
        <f t="shared" si="207"/>
        <v>41990.377152777779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0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25</v>
      </c>
      <c r="Q3322" s="7" t="s">
        <v>8336</v>
      </c>
      <c r="R3322" s="7" t="s">
        <v>8337</v>
      </c>
      <c r="S3322" s="11">
        <f t="shared" si="206"/>
        <v>42542.837465277778</v>
      </c>
      <c r="T3322" s="12">
        <f t="shared" si="207"/>
        <v>42512.837465277778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0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37</v>
      </c>
      <c r="Q3323" s="7" t="s">
        <v>8336</v>
      </c>
      <c r="R3323" s="7" t="s">
        <v>8337</v>
      </c>
      <c r="S3323" s="11">
        <f t="shared" si="206"/>
        <v>41927.957638888889</v>
      </c>
      <c r="T3323" s="12">
        <f t="shared" si="207"/>
        <v>41913.891956018517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0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50</v>
      </c>
      <c r="Q3324" s="7" t="s">
        <v>8336</v>
      </c>
      <c r="R3324" s="7" t="s">
        <v>8337</v>
      </c>
      <c r="S3324" s="11">
        <f t="shared" si="206"/>
        <v>42542.954861111109</v>
      </c>
      <c r="T3324" s="12">
        <f t="shared" si="207"/>
        <v>42520.802037037036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0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259</v>
      </c>
      <c r="Q3325" s="7" t="s">
        <v>8336</v>
      </c>
      <c r="R3325" s="7" t="s">
        <v>8337</v>
      </c>
      <c r="S3325" s="11">
        <f t="shared" si="206"/>
        <v>42638.157499999994</v>
      </c>
      <c r="T3325" s="12">
        <f t="shared" si="207"/>
        <v>42608.157499999994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0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25</v>
      </c>
      <c r="Q3326" s="7" t="s">
        <v>8336</v>
      </c>
      <c r="R3326" s="7" t="s">
        <v>8337</v>
      </c>
      <c r="S3326" s="11">
        <f t="shared" si="206"/>
        <v>42526.374884259254</v>
      </c>
      <c r="T3326" s="12">
        <f t="shared" si="207"/>
        <v>42512.374884259254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0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50</v>
      </c>
      <c r="Q3327" s="7" t="s">
        <v>8336</v>
      </c>
      <c r="R3327" s="7" t="s">
        <v>8337</v>
      </c>
      <c r="S3327" s="11">
        <f t="shared" si="206"/>
        <v>42099.535613425927</v>
      </c>
      <c r="T3327" s="12">
        <f t="shared" si="207"/>
        <v>42064.577280092592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0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110</v>
      </c>
      <c r="Q3328" s="7" t="s">
        <v>8336</v>
      </c>
      <c r="R3328" s="7" t="s">
        <v>8337</v>
      </c>
      <c r="S3328" s="11">
        <f t="shared" si="206"/>
        <v>42071.464178240734</v>
      </c>
      <c r="T3328" s="12">
        <f t="shared" si="207"/>
        <v>42041.505844907406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0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10</v>
      </c>
      <c r="Q3329" s="7" t="s">
        <v>8336</v>
      </c>
      <c r="R3329" s="7" t="s">
        <v>8337</v>
      </c>
      <c r="S3329" s="11">
        <f t="shared" si="206"/>
        <v>42498.166273148141</v>
      </c>
      <c r="T3329" s="12">
        <f t="shared" si="207"/>
        <v>42468.166273148141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835</v>
      </c>
      <c r="Q3330" s="7" t="s">
        <v>8336</v>
      </c>
      <c r="R3330" s="7" t="s">
        <v>8337</v>
      </c>
      <c r="S3330" s="11">
        <f t="shared" si="206"/>
        <v>41824.833333333328</v>
      </c>
      <c r="T3330" s="12">
        <f t="shared" si="207"/>
        <v>41822.366701388884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0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(E3331/D3331*100)</f>
        <v>116.8</v>
      </c>
      <c r="P3331">
        <f t="shared" ref="P3331:P3394" si="209">AVERAGE(E3331-D3331)</f>
        <v>168</v>
      </c>
      <c r="Q3331" s="7" t="s">
        <v>8336</v>
      </c>
      <c r="R3331" s="7" t="s">
        <v>8337</v>
      </c>
      <c r="S3331" s="11">
        <f t="shared" ref="S3331:S3394" si="210">(I3331/86400)+25569+(-5/24)</f>
        <v>41847.75</v>
      </c>
      <c r="T3331" s="12">
        <f t="shared" ref="T3331:T3394" si="211">(J3331/86400)+25569+(-5/24)</f>
        <v>41837.114675925921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0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94</v>
      </c>
      <c r="Q3332" s="7" t="s">
        <v>8336</v>
      </c>
      <c r="R3332" s="7" t="s">
        <v>8337</v>
      </c>
      <c r="S3332" s="11">
        <f t="shared" si="210"/>
        <v>42095.637361111112</v>
      </c>
      <c r="T3332" s="12">
        <f t="shared" si="211"/>
        <v>42065.679027777776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0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226</v>
      </c>
      <c r="Q3333" s="7" t="s">
        <v>8336</v>
      </c>
      <c r="R3333" s="7" t="s">
        <v>8337</v>
      </c>
      <c r="S3333" s="11">
        <f t="shared" si="210"/>
        <v>42283.48942129629</v>
      </c>
      <c r="T3333" s="12">
        <f t="shared" si="211"/>
        <v>42248.48942129629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0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0</v>
      </c>
      <c r="Q3334" s="7" t="s">
        <v>8336</v>
      </c>
      <c r="R3334" s="7" t="s">
        <v>8337</v>
      </c>
      <c r="S3334" s="11">
        <f t="shared" si="210"/>
        <v>41839.651967592588</v>
      </c>
      <c r="T3334" s="12">
        <f t="shared" si="211"/>
        <v>41809.651967592588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0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160</v>
      </c>
      <c r="Q3335" s="7" t="s">
        <v>8336</v>
      </c>
      <c r="R3335" s="7" t="s">
        <v>8337</v>
      </c>
      <c r="S3335" s="11">
        <f t="shared" si="210"/>
        <v>42170.468518518515</v>
      </c>
      <c r="T3335" s="12">
        <f t="shared" si="211"/>
        <v>42148.468518518515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0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1495</v>
      </c>
      <c r="Q3336" s="7" t="s">
        <v>8336</v>
      </c>
      <c r="R3336" s="7" t="s">
        <v>8337</v>
      </c>
      <c r="S3336" s="11">
        <f t="shared" si="210"/>
        <v>42215.312754629624</v>
      </c>
      <c r="T3336" s="12">
        <f t="shared" si="211"/>
        <v>42185.312754629624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0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16</v>
      </c>
      <c r="Q3337" s="7" t="s">
        <v>8336</v>
      </c>
      <c r="R3337" s="7" t="s">
        <v>8337</v>
      </c>
      <c r="S3337" s="11">
        <f t="shared" si="210"/>
        <v>41854.75</v>
      </c>
      <c r="T3337" s="12">
        <f t="shared" si="211"/>
        <v>41827.465810185182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0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0</v>
      </c>
      <c r="Q3338" s="7" t="s">
        <v>8336</v>
      </c>
      <c r="R3338" s="7" t="s">
        <v>8337</v>
      </c>
      <c r="S3338" s="11">
        <f t="shared" si="210"/>
        <v>42465.148680555554</v>
      </c>
      <c r="T3338" s="12">
        <f t="shared" si="211"/>
        <v>42437.190347222218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0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255</v>
      </c>
      <c r="Q3339" s="7" t="s">
        <v>8336</v>
      </c>
      <c r="R3339" s="7" t="s">
        <v>8337</v>
      </c>
      <c r="S3339" s="11">
        <f t="shared" si="210"/>
        <v>41922.666666666664</v>
      </c>
      <c r="T3339" s="12">
        <f t="shared" si="211"/>
        <v>41901.073692129627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327</v>
      </c>
      <c r="Q3340" s="7" t="s">
        <v>8336</v>
      </c>
      <c r="R3340" s="7" t="s">
        <v>8337</v>
      </c>
      <c r="S3340" s="11">
        <f t="shared" si="210"/>
        <v>42790.366666666661</v>
      </c>
      <c r="T3340" s="12">
        <f t="shared" si="211"/>
        <v>42769.366666666661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0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348</v>
      </c>
      <c r="Q3341" s="7" t="s">
        <v>8336</v>
      </c>
      <c r="R3341" s="7" t="s">
        <v>8337</v>
      </c>
      <c r="S3341" s="11">
        <f t="shared" si="210"/>
        <v>42579.457384259258</v>
      </c>
      <c r="T3341" s="12">
        <f t="shared" si="211"/>
        <v>42549.457384259258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0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1145</v>
      </c>
      <c r="Q3342" s="7" t="s">
        <v>8336</v>
      </c>
      <c r="R3342" s="7" t="s">
        <v>8337</v>
      </c>
      <c r="S3342" s="11">
        <f t="shared" si="210"/>
        <v>42710.765671296293</v>
      </c>
      <c r="T3342" s="12">
        <f t="shared" si="211"/>
        <v>42685.765671296293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0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0</v>
      </c>
      <c r="Q3343" s="7" t="s">
        <v>8336</v>
      </c>
      <c r="R3343" s="7" t="s">
        <v>8337</v>
      </c>
      <c r="S3343" s="11">
        <f t="shared" si="210"/>
        <v>42533.499999999993</v>
      </c>
      <c r="T3343" s="12">
        <f t="shared" si="211"/>
        <v>42510.590520833335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0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100</v>
      </c>
      <c r="Q3344" s="7" t="s">
        <v>8336</v>
      </c>
      <c r="R3344" s="7" t="s">
        <v>8337</v>
      </c>
      <c r="S3344" s="11">
        <f t="shared" si="210"/>
        <v>42094.999305555553</v>
      </c>
      <c r="T3344" s="12">
        <f t="shared" si="211"/>
        <v>42062.088078703702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0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500</v>
      </c>
      <c r="Q3345" s="7" t="s">
        <v>8336</v>
      </c>
      <c r="R3345" s="7" t="s">
        <v>8337</v>
      </c>
      <c r="S3345" s="11">
        <f t="shared" si="210"/>
        <v>42473.345833333333</v>
      </c>
      <c r="T3345" s="12">
        <f t="shared" si="211"/>
        <v>42452.708148148151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0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65</v>
      </c>
      <c r="Q3346" s="7" t="s">
        <v>8336</v>
      </c>
      <c r="R3346" s="7" t="s">
        <v>8337</v>
      </c>
      <c r="S3346" s="11">
        <f t="shared" si="210"/>
        <v>41880.991817129623</v>
      </c>
      <c r="T3346" s="12">
        <f t="shared" si="211"/>
        <v>41850.991817129623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0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150</v>
      </c>
      <c r="Q3347" s="7" t="s">
        <v>8336</v>
      </c>
      <c r="R3347" s="7" t="s">
        <v>8337</v>
      </c>
      <c r="S3347" s="11">
        <f t="shared" si="210"/>
        <v>42111.817361111105</v>
      </c>
      <c r="T3347" s="12">
        <f t="shared" si="211"/>
        <v>42052.897777777776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0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150</v>
      </c>
      <c r="Q3348" s="7" t="s">
        <v>8336</v>
      </c>
      <c r="R3348" s="7" t="s">
        <v>8337</v>
      </c>
      <c r="S3348" s="11">
        <f t="shared" si="210"/>
        <v>42060.816087962965</v>
      </c>
      <c r="T3348" s="12">
        <f t="shared" si="211"/>
        <v>42053.816087962965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0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389</v>
      </c>
      <c r="Q3349" s="7" t="s">
        <v>8336</v>
      </c>
      <c r="R3349" s="7" t="s">
        <v>8337</v>
      </c>
      <c r="S3349" s="11">
        <f t="shared" si="210"/>
        <v>42498.666666666664</v>
      </c>
      <c r="T3349" s="12">
        <f t="shared" si="211"/>
        <v>42484.343217592592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16</v>
      </c>
      <c r="Q3350" s="7" t="s">
        <v>8336</v>
      </c>
      <c r="R3350" s="7" t="s">
        <v>8337</v>
      </c>
      <c r="S3350" s="11">
        <f t="shared" si="210"/>
        <v>42489.957638888889</v>
      </c>
      <c r="T3350" s="12">
        <f t="shared" si="211"/>
        <v>42466.350462962961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0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534</v>
      </c>
      <c r="Q3351" s="7" t="s">
        <v>8336</v>
      </c>
      <c r="R3351" s="7" t="s">
        <v>8337</v>
      </c>
      <c r="S3351" s="11">
        <f t="shared" si="210"/>
        <v>42534.499999999993</v>
      </c>
      <c r="T3351" s="12">
        <f t="shared" si="211"/>
        <v>42512.902453703697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0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155</v>
      </c>
      <c r="Q3352" s="7" t="s">
        <v>8336</v>
      </c>
      <c r="R3352" s="7" t="s">
        <v>8337</v>
      </c>
      <c r="S3352" s="11">
        <f t="shared" si="210"/>
        <v>42337.749999999993</v>
      </c>
      <c r="T3352" s="12">
        <f t="shared" si="211"/>
        <v>42302.493182870363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0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55</v>
      </c>
      <c r="Q3353" s="7" t="s">
        <v>8336</v>
      </c>
      <c r="R3353" s="7" t="s">
        <v>8337</v>
      </c>
      <c r="S3353" s="11">
        <f t="shared" si="210"/>
        <v>41843.25</v>
      </c>
      <c r="T3353" s="12">
        <f t="shared" si="211"/>
        <v>41806.187094907407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0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376</v>
      </c>
      <c r="Q3354" s="7" t="s">
        <v>8336</v>
      </c>
      <c r="R3354" s="7" t="s">
        <v>8337</v>
      </c>
      <c r="S3354" s="11">
        <f t="shared" si="210"/>
        <v>42552.749999999993</v>
      </c>
      <c r="T3354" s="12">
        <f t="shared" si="211"/>
        <v>42495.784467592595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0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1075</v>
      </c>
      <c r="Q3355" s="7" t="s">
        <v>8336</v>
      </c>
      <c r="R3355" s="7" t="s">
        <v>8337</v>
      </c>
      <c r="S3355" s="11">
        <f t="shared" si="210"/>
        <v>42492.749999999993</v>
      </c>
      <c r="T3355" s="12">
        <f t="shared" si="211"/>
        <v>42479.223958333336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0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58</v>
      </c>
      <c r="Q3356" s="7" t="s">
        <v>8336</v>
      </c>
      <c r="R3356" s="7" t="s">
        <v>8337</v>
      </c>
      <c r="S3356" s="11">
        <f t="shared" si="210"/>
        <v>42305.959027777775</v>
      </c>
      <c r="T3356" s="12">
        <f t="shared" si="211"/>
        <v>42270.518587962964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0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460</v>
      </c>
      <c r="Q3357" s="7" t="s">
        <v>8336</v>
      </c>
      <c r="R3357" s="7" t="s">
        <v>8337</v>
      </c>
      <c r="S3357" s="11">
        <f t="shared" si="210"/>
        <v>42500.261805555558</v>
      </c>
      <c r="T3357" s="12">
        <f t="shared" si="211"/>
        <v>42489.411192129628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0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21</v>
      </c>
      <c r="Q3358" s="7" t="s">
        <v>8336</v>
      </c>
      <c r="R3358" s="7" t="s">
        <v>8337</v>
      </c>
      <c r="S3358" s="11">
        <f t="shared" si="210"/>
        <v>42566.607314814813</v>
      </c>
      <c r="T3358" s="12">
        <f t="shared" si="211"/>
        <v>42536.607314814813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0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20</v>
      </c>
      <c r="Q3359" s="7" t="s">
        <v>8336</v>
      </c>
      <c r="R3359" s="7" t="s">
        <v>8337</v>
      </c>
      <c r="S3359" s="11">
        <f t="shared" si="210"/>
        <v>41852.209606481476</v>
      </c>
      <c r="T3359" s="12">
        <f t="shared" si="211"/>
        <v>41822.209606481476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299</v>
      </c>
      <c r="Q3360" s="7" t="s">
        <v>8336</v>
      </c>
      <c r="R3360" s="7" t="s">
        <v>8337</v>
      </c>
      <c r="S3360" s="11">
        <f t="shared" si="210"/>
        <v>41962.144432870373</v>
      </c>
      <c r="T3360" s="12">
        <f t="shared" si="211"/>
        <v>41932.102766203701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0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250</v>
      </c>
      <c r="Q3361" s="7" t="s">
        <v>8336</v>
      </c>
      <c r="R3361" s="7" t="s">
        <v>8337</v>
      </c>
      <c r="S3361" s="11">
        <f t="shared" si="210"/>
        <v>42790.848773148151</v>
      </c>
      <c r="T3361" s="12">
        <f t="shared" si="211"/>
        <v>42745.848773148151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0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124</v>
      </c>
      <c r="Q3362" s="7" t="s">
        <v>8336</v>
      </c>
      <c r="R3362" s="7" t="s">
        <v>8337</v>
      </c>
      <c r="S3362" s="11">
        <f t="shared" si="210"/>
        <v>42718.457638888889</v>
      </c>
      <c r="T3362" s="12">
        <f t="shared" si="211"/>
        <v>42696.874340277776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0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673</v>
      </c>
      <c r="Q3363" s="7" t="s">
        <v>8336</v>
      </c>
      <c r="R3363" s="7" t="s">
        <v>8337</v>
      </c>
      <c r="S3363" s="11">
        <f t="shared" si="210"/>
        <v>41883.457638888889</v>
      </c>
      <c r="T3363" s="12">
        <f t="shared" si="211"/>
        <v>41865.817013888889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0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590</v>
      </c>
      <c r="Q3364" s="7" t="s">
        <v>8336</v>
      </c>
      <c r="R3364" s="7" t="s">
        <v>8337</v>
      </c>
      <c r="S3364" s="11">
        <f t="shared" si="210"/>
        <v>42069.996527777774</v>
      </c>
      <c r="T3364" s="12">
        <f t="shared" si="211"/>
        <v>42055.883298611108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0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110</v>
      </c>
      <c r="Q3365" s="7" t="s">
        <v>8336</v>
      </c>
      <c r="R3365" s="7" t="s">
        <v>8337</v>
      </c>
      <c r="S3365" s="11">
        <f t="shared" si="210"/>
        <v>41870.458333333328</v>
      </c>
      <c r="T3365" s="12">
        <f t="shared" si="211"/>
        <v>41851.563020833331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0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178</v>
      </c>
      <c r="Q3366" s="7" t="s">
        <v>8336</v>
      </c>
      <c r="R3366" s="7" t="s">
        <v>8337</v>
      </c>
      <c r="S3366" s="11">
        <f t="shared" si="210"/>
        <v>42444.666666666664</v>
      </c>
      <c r="T3366" s="12">
        <f t="shared" si="211"/>
        <v>42422.769085648142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0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100</v>
      </c>
      <c r="Q3367" s="7" t="s">
        <v>8336</v>
      </c>
      <c r="R3367" s="7" t="s">
        <v>8337</v>
      </c>
      <c r="S3367" s="11">
        <f t="shared" si="210"/>
        <v>42350.893425925919</v>
      </c>
      <c r="T3367" s="12">
        <f t="shared" si="211"/>
        <v>42320.893425925919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0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605</v>
      </c>
      <c r="Q3368" s="7" t="s">
        <v>8336</v>
      </c>
      <c r="R3368" s="7" t="s">
        <v>8337</v>
      </c>
      <c r="S3368" s="11">
        <f t="shared" si="210"/>
        <v>42136.859224537031</v>
      </c>
      <c r="T3368" s="12">
        <f t="shared" si="211"/>
        <v>42106.859224537031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0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140</v>
      </c>
      <c r="Q3369" s="7" t="s">
        <v>8336</v>
      </c>
      <c r="R3369" s="7" t="s">
        <v>8337</v>
      </c>
      <c r="S3369" s="11">
        <f t="shared" si="210"/>
        <v>42217.725624999999</v>
      </c>
      <c r="T3369" s="12">
        <f t="shared" si="211"/>
        <v>42192.725624999999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46</v>
      </c>
      <c r="Q3370" s="7" t="s">
        <v>8336</v>
      </c>
      <c r="R3370" s="7" t="s">
        <v>8337</v>
      </c>
      <c r="S3370" s="11">
        <f t="shared" si="210"/>
        <v>42004.999999999993</v>
      </c>
      <c r="T3370" s="12">
        <f t="shared" si="211"/>
        <v>41968.991423611107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0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195</v>
      </c>
      <c r="Q3371" s="7" t="s">
        <v>8336</v>
      </c>
      <c r="R3371" s="7" t="s">
        <v>8337</v>
      </c>
      <c r="S3371" s="11">
        <f t="shared" si="210"/>
        <v>42749.833101851851</v>
      </c>
      <c r="T3371" s="12">
        <f t="shared" si="211"/>
        <v>42689.833101851851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0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266</v>
      </c>
      <c r="Q3372" s="7" t="s">
        <v>8336</v>
      </c>
      <c r="R3372" s="7" t="s">
        <v>8337</v>
      </c>
      <c r="S3372" s="11">
        <f t="shared" si="210"/>
        <v>42721.124999999993</v>
      </c>
      <c r="T3372" s="12">
        <f t="shared" si="211"/>
        <v>42690.125983796293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0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77</v>
      </c>
      <c r="Q3373" s="7" t="s">
        <v>8336</v>
      </c>
      <c r="R3373" s="7" t="s">
        <v>8337</v>
      </c>
      <c r="S3373" s="11">
        <f t="shared" si="210"/>
        <v>42340.666261574072</v>
      </c>
      <c r="T3373" s="12">
        <f t="shared" si="211"/>
        <v>42312.666261574072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0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35</v>
      </c>
      <c r="Q3374" s="7" t="s">
        <v>8336</v>
      </c>
      <c r="R3374" s="7" t="s">
        <v>8337</v>
      </c>
      <c r="S3374" s="11">
        <f t="shared" si="210"/>
        <v>41875.999305555553</v>
      </c>
      <c r="T3374" s="12">
        <f t="shared" si="211"/>
        <v>41855.339768518512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0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5</v>
      </c>
      <c r="Q3375" s="7" t="s">
        <v>8336</v>
      </c>
      <c r="R3375" s="7" t="s">
        <v>8337</v>
      </c>
      <c r="S3375" s="11">
        <f t="shared" si="210"/>
        <v>42203.458333333336</v>
      </c>
      <c r="T3375" s="12">
        <f t="shared" si="211"/>
        <v>42179.646296296291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0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230</v>
      </c>
      <c r="Q3376" s="7" t="s">
        <v>8336</v>
      </c>
      <c r="R3376" s="7" t="s">
        <v>8337</v>
      </c>
      <c r="S3376" s="11">
        <f t="shared" si="210"/>
        <v>42305.523333333331</v>
      </c>
      <c r="T3376" s="12">
        <f t="shared" si="211"/>
        <v>42275.523333333331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0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0</v>
      </c>
      <c r="Q3377" s="7" t="s">
        <v>8336</v>
      </c>
      <c r="R3377" s="7" t="s">
        <v>8337</v>
      </c>
      <c r="S3377" s="11">
        <f t="shared" si="210"/>
        <v>41777.402465277773</v>
      </c>
      <c r="T3377" s="12">
        <f t="shared" si="211"/>
        <v>41765.402465277773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0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1</v>
      </c>
      <c r="Q3378" s="7" t="s">
        <v>8336</v>
      </c>
      <c r="R3378" s="7" t="s">
        <v>8337</v>
      </c>
      <c r="S3378" s="11">
        <f t="shared" si="210"/>
        <v>42119.451319444437</v>
      </c>
      <c r="T3378" s="12">
        <f t="shared" si="211"/>
        <v>42059.492986111109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0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84</v>
      </c>
      <c r="Q3379" s="7" t="s">
        <v>8336</v>
      </c>
      <c r="R3379" s="7" t="s">
        <v>8337</v>
      </c>
      <c r="S3379" s="11">
        <f t="shared" si="210"/>
        <v>42083.49722222222</v>
      </c>
      <c r="T3379" s="12">
        <f t="shared" si="211"/>
        <v>42053.524293981478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42</v>
      </c>
      <c r="Q3380" s="7" t="s">
        <v>8336</v>
      </c>
      <c r="R3380" s="7" t="s">
        <v>8337</v>
      </c>
      <c r="S3380" s="11">
        <f t="shared" si="210"/>
        <v>41882.338888888888</v>
      </c>
      <c r="T3380" s="12">
        <f t="shared" si="211"/>
        <v>41858.147060185183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0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73</v>
      </c>
      <c r="Q3381" s="7" t="s">
        <v>8336</v>
      </c>
      <c r="R3381" s="7" t="s">
        <v>8337</v>
      </c>
      <c r="S3381" s="11">
        <f t="shared" si="210"/>
        <v>42242.749999999993</v>
      </c>
      <c r="T3381" s="12">
        <f t="shared" si="211"/>
        <v>42225.305555555555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0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133</v>
      </c>
      <c r="Q3382" s="7" t="s">
        <v>8336</v>
      </c>
      <c r="R3382" s="7" t="s">
        <v>8337</v>
      </c>
      <c r="S3382" s="11">
        <f t="shared" si="210"/>
        <v>41972.786782407406</v>
      </c>
      <c r="T3382" s="12">
        <f t="shared" si="211"/>
        <v>41937.745115740741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0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90</v>
      </c>
      <c r="Q3383" s="7" t="s">
        <v>8336</v>
      </c>
      <c r="R3383" s="7" t="s">
        <v>8337</v>
      </c>
      <c r="S3383" s="11">
        <f t="shared" si="210"/>
        <v>42073.934988425921</v>
      </c>
      <c r="T3383" s="12">
        <f t="shared" si="211"/>
        <v>42043.976655092592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0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26</v>
      </c>
      <c r="Q3384" s="7" t="s">
        <v>8336</v>
      </c>
      <c r="R3384" s="7" t="s">
        <v>8337</v>
      </c>
      <c r="S3384" s="11">
        <f t="shared" si="210"/>
        <v>42583.749305555553</v>
      </c>
      <c r="T3384" s="12">
        <f t="shared" si="211"/>
        <v>42559.222870370366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0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205</v>
      </c>
      <c r="Q3385" s="7" t="s">
        <v>8336</v>
      </c>
      <c r="R3385" s="7" t="s">
        <v>8337</v>
      </c>
      <c r="S3385" s="11">
        <f t="shared" si="210"/>
        <v>42544.574305555558</v>
      </c>
      <c r="T3385" s="12">
        <f t="shared" si="211"/>
        <v>42524.574305555558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0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0.65999999999985448</v>
      </c>
      <c r="Q3386" s="7" t="s">
        <v>8336</v>
      </c>
      <c r="R3386" s="7" t="s">
        <v>8337</v>
      </c>
      <c r="S3386" s="11">
        <f t="shared" si="210"/>
        <v>42328.916666666664</v>
      </c>
      <c r="T3386" s="12">
        <f t="shared" si="211"/>
        <v>42291.879259259258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0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0</v>
      </c>
      <c r="Q3387" s="7" t="s">
        <v>8336</v>
      </c>
      <c r="R3387" s="7" t="s">
        <v>8337</v>
      </c>
      <c r="S3387" s="11">
        <f t="shared" si="210"/>
        <v>41983.659166666665</v>
      </c>
      <c r="T3387" s="12">
        <f t="shared" si="211"/>
        <v>41953.659166666665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0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100</v>
      </c>
      <c r="Q3388" s="7" t="s">
        <v>8336</v>
      </c>
      <c r="R3388" s="7" t="s">
        <v>8337</v>
      </c>
      <c r="S3388" s="11">
        <f t="shared" si="210"/>
        <v>41976.436412037037</v>
      </c>
      <c r="T3388" s="12">
        <f t="shared" si="211"/>
        <v>41946.436412037037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0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506</v>
      </c>
      <c r="Q3389" s="7" t="s">
        <v>8336</v>
      </c>
      <c r="R3389" s="7" t="s">
        <v>8337</v>
      </c>
      <c r="S3389" s="11">
        <f t="shared" si="210"/>
        <v>41987.554259259261</v>
      </c>
      <c r="T3389" s="12">
        <f t="shared" si="211"/>
        <v>41947.554259259261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57</v>
      </c>
      <c r="Q3390" s="7" t="s">
        <v>8336</v>
      </c>
      <c r="R3390" s="7" t="s">
        <v>8337</v>
      </c>
      <c r="S3390" s="11">
        <f t="shared" si="210"/>
        <v>42173.252789351849</v>
      </c>
      <c r="T3390" s="12">
        <f t="shared" si="211"/>
        <v>42143.252789351849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0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1450</v>
      </c>
      <c r="Q3391" s="7" t="s">
        <v>8336</v>
      </c>
      <c r="R3391" s="7" t="s">
        <v>8337</v>
      </c>
      <c r="S3391" s="11">
        <f t="shared" si="210"/>
        <v>42524.355115740742</v>
      </c>
      <c r="T3391" s="12">
        <f t="shared" si="211"/>
        <v>42494.355115740742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0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36</v>
      </c>
      <c r="Q3392" s="7" t="s">
        <v>8336</v>
      </c>
      <c r="R3392" s="7" t="s">
        <v>8337</v>
      </c>
      <c r="S3392" s="11">
        <f t="shared" si="210"/>
        <v>41830.566493055558</v>
      </c>
      <c r="T3392" s="12">
        <f t="shared" si="211"/>
        <v>41815.566493055558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0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615</v>
      </c>
      <c r="Q3393" s="7" t="s">
        <v>8336</v>
      </c>
      <c r="R3393" s="7" t="s">
        <v>8337</v>
      </c>
      <c r="S3393" s="11">
        <f t="shared" si="210"/>
        <v>41859.727777777771</v>
      </c>
      <c r="T3393" s="12">
        <f t="shared" si="211"/>
        <v>41830.337361111109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0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0</v>
      </c>
      <c r="Q3394" s="7" t="s">
        <v>8336</v>
      </c>
      <c r="R3394" s="7" t="s">
        <v>8337</v>
      </c>
      <c r="S3394" s="11">
        <f t="shared" si="210"/>
        <v>42496.63721064815</v>
      </c>
      <c r="T3394" s="12">
        <f t="shared" si="211"/>
        <v>42446.63721064815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0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(E3395/D3395*100)</f>
        <v>105.80000000000001</v>
      </c>
      <c r="P3395">
        <f t="shared" ref="P3395:P3458" si="213">AVERAGE(E3395-D3395)</f>
        <v>87</v>
      </c>
      <c r="Q3395" s="7" t="s">
        <v>8336</v>
      </c>
      <c r="R3395" s="7" t="s">
        <v>8337</v>
      </c>
      <c r="S3395" s="11">
        <f t="shared" ref="S3395:S3458" si="214">(I3395/86400)+25569+(-5/24)</f>
        <v>41948.823611111111</v>
      </c>
      <c r="T3395" s="12">
        <f t="shared" ref="T3395:T3458" si="215">(J3395/86400)+25569+(-5/24)</f>
        <v>41923.713310185187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0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233</v>
      </c>
      <c r="Q3396" s="7" t="s">
        <v>8336</v>
      </c>
      <c r="R3396" s="7" t="s">
        <v>8337</v>
      </c>
      <c r="S3396" s="11">
        <f t="shared" si="214"/>
        <v>41847.387094907404</v>
      </c>
      <c r="T3396" s="12">
        <f t="shared" si="215"/>
        <v>41817.387094907404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0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420</v>
      </c>
      <c r="Q3397" s="7" t="s">
        <v>8336</v>
      </c>
      <c r="R3397" s="7" t="s">
        <v>8337</v>
      </c>
      <c r="S3397" s="11">
        <f t="shared" si="214"/>
        <v>42154.548611111109</v>
      </c>
      <c r="T3397" s="12">
        <f t="shared" si="215"/>
        <v>42140.503981481474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0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65</v>
      </c>
      <c r="Q3398" s="7" t="s">
        <v>8336</v>
      </c>
      <c r="R3398" s="7" t="s">
        <v>8337</v>
      </c>
      <c r="S3398" s="11">
        <f t="shared" si="214"/>
        <v>41790.957638888889</v>
      </c>
      <c r="T3398" s="12">
        <f t="shared" si="215"/>
        <v>41764.238298611112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0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30</v>
      </c>
      <c r="Q3399" s="7" t="s">
        <v>8336</v>
      </c>
      <c r="R3399" s="7" t="s">
        <v>8337</v>
      </c>
      <c r="S3399" s="11">
        <f t="shared" si="214"/>
        <v>42418.708333333336</v>
      </c>
      <c r="T3399" s="12">
        <f t="shared" si="215"/>
        <v>42378.270011574066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443</v>
      </c>
      <c r="Q3400" s="7" t="s">
        <v>8336</v>
      </c>
      <c r="R3400" s="7" t="s">
        <v>8337</v>
      </c>
      <c r="S3400" s="11">
        <f t="shared" si="214"/>
        <v>41964.499999999993</v>
      </c>
      <c r="T3400" s="12">
        <f t="shared" si="215"/>
        <v>41941.543703703697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0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45</v>
      </c>
      <c r="Q3401" s="7" t="s">
        <v>8336</v>
      </c>
      <c r="R3401" s="7" t="s">
        <v>8337</v>
      </c>
      <c r="S3401" s="11">
        <f t="shared" si="214"/>
        <v>42056.712094907409</v>
      </c>
      <c r="T3401" s="12">
        <f t="shared" si="215"/>
        <v>42026.712094907409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0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41</v>
      </c>
      <c r="Q3402" s="7" t="s">
        <v>8336</v>
      </c>
      <c r="R3402" s="7" t="s">
        <v>8337</v>
      </c>
      <c r="S3402" s="11">
        <f t="shared" si="214"/>
        <v>41879.745532407404</v>
      </c>
      <c r="T3402" s="12">
        <f t="shared" si="215"/>
        <v>41834.745532407404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0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54</v>
      </c>
      <c r="Q3403" s="7" t="s">
        <v>8336</v>
      </c>
      <c r="R3403" s="7" t="s">
        <v>8337</v>
      </c>
      <c r="S3403" s="11">
        <f t="shared" si="214"/>
        <v>42223.5155787037</v>
      </c>
      <c r="T3403" s="12">
        <f t="shared" si="215"/>
        <v>42193.5155787037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0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1465</v>
      </c>
      <c r="Q3404" s="7" t="s">
        <v>8336</v>
      </c>
      <c r="R3404" s="7" t="s">
        <v>8337</v>
      </c>
      <c r="S3404" s="11">
        <f t="shared" si="214"/>
        <v>42319.896527777775</v>
      </c>
      <c r="T3404" s="12">
        <f t="shared" si="215"/>
        <v>42290.410219907404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0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0</v>
      </c>
      <c r="Q3405" s="7" t="s">
        <v>8336</v>
      </c>
      <c r="R3405" s="7" t="s">
        <v>8337</v>
      </c>
      <c r="S3405" s="11">
        <f t="shared" si="214"/>
        <v>42180.253749999996</v>
      </c>
      <c r="T3405" s="12">
        <f t="shared" si="215"/>
        <v>42150.253749999996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0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110</v>
      </c>
      <c r="Q3406" s="7" t="s">
        <v>8336</v>
      </c>
      <c r="R3406" s="7" t="s">
        <v>8337</v>
      </c>
      <c r="S3406" s="11">
        <f t="shared" si="214"/>
        <v>42172.295162037037</v>
      </c>
      <c r="T3406" s="12">
        <f t="shared" si="215"/>
        <v>42152.295162037037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0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131.5</v>
      </c>
      <c r="Q3407" s="7" t="s">
        <v>8336</v>
      </c>
      <c r="R3407" s="7" t="s">
        <v>8337</v>
      </c>
      <c r="S3407" s="11">
        <f t="shared" si="214"/>
        <v>42430.790972222218</v>
      </c>
      <c r="T3407" s="12">
        <f t="shared" si="215"/>
        <v>42409.808865740742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0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31</v>
      </c>
      <c r="Q3408" s="7" t="s">
        <v>8336</v>
      </c>
      <c r="R3408" s="7" t="s">
        <v>8337</v>
      </c>
      <c r="S3408" s="11">
        <f t="shared" si="214"/>
        <v>41836.284444444442</v>
      </c>
      <c r="T3408" s="12">
        <f t="shared" si="215"/>
        <v>41791.284444444442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0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142</v>
      </c>
      <c r="Q3409" s="7" t="s">
        <v>8336</v>
      </c>
      <c r="R3409" s="7" t="s">
        <v>8337</v>
      </c>
      <c r="S3409" s="11">
        <f t="shared" si="214"/>
        <v>41826.21399305555</v>
      </c>
      <c r="T3409" s="12">
        <f t="shared" si="215"/>
        <v>41796.21399305555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555</v>
      </c>
      <c r="Q3410" s="7" t="s">
        <v>8336</v>
      </c>
      <c r="R3410" s="7" t="s">
        <v>8337</v>
      </c>
      <c r="S3410" s="11">
        <f t="shared" si="214"/>
        <v>41838.78361111111</v>
      </c>
      <c r="T3410" s="12">
        <f t="shared" si="215"/>
        <v>41808.78361111111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0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118</v>
      </c>
      <c r="Q3411" s="7" t="s">
        <v>8336</v>
      </c>
      <c r="R3411" s="7" t="s">
        <v>8337</v>
      </c>
      <c r="S3411" s="11">
        <f t="shared" si="214"/>
        <v>42582.665277777771</v>
      </c>
      <c r="T3411" s="12">
        <f t="shared" si="215"/>
        <v>42544.605995370366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0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255</v>
      </c>
      <c r="Q3412" s="7" t="s">
        <v>8336</v>
      </c>
      <c r="R3412" s="7" t="s">
        <v>8337</v>
      </c>
      <c r="S3412" s="11">
        <f t="shared" si="214"/>
        <v>42527.083333333336</v>
      </c>
      <c r="T3412" s="12">
        <f t="shared" si="215"/>
        <v>42499.83321759259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0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535</v>
      </c>
      <c r="Q3413" s="7" t="s">
        <v>8336</v>
      </c>
      <c r="R3413" s="7" t="s">
        <v>8337</v>
      </c>
      <c r="S3413" s="11">
        <f t="shared" si="214"/>
        <v>42284.814490740733</v>
      </c>
      <c r="T3413" s="12">
        <f t="shared" si="215"/>
        <v>42264.814490740733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0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0</v>
      </c>
      <c r="Q3414" s="7" t="s">
        <v>8336</v>
      </c>
      <c r="R3414" s="7" t="s">
        <v>8337</v>
      </c>
      <c r="S3414" s="11">
        <f t="shared" si="214"/>
        <v>41909.750717592593</v>
      </c>
      <c r="T3414" s="12">
        <f t="shared" si="215"/>
        <v>41879.750717592593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0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150</v>
      </c>
      <c r="Q3415" s="7" t="s">
        <v>8336</v>
      </c>
      <c r="R3415" s="7" t="s">
        <v>8337</v>
      </c>
      <c r="S3415" s="11">
        <f t="shared" si="214"/>
        <v>42062.999305555553</v>
      </c>
      <c r="T3415" s="12">
        <f t="shared" si="215"/>
        <v>42053.524745370371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0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105</v>
      </c>
      <c r="Q3416" s="7" t="s">
        <v>8336</v>
      </c>
      <c r="R3416" s="7" t="s">
        <v>8337</v>
      </c>
      <c r="S3416" s="11">
        <f t="shared" si="214"/>
        <v>42705.124305555553</v>
      </c>
      <c r="T3416" s="12">
        <f t="shared" si="215"/>
        <v>42675.624131944445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0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0</v>
      </c>
      <c r="Q3417" s="7" t="s">
        <v>8336</v>
      </c>
      <c r="R3417" s="7" t="s">
        <v>8337</v>
      </c>
      <c r="S3417" s="11">
        <f t="shared" si="214"/>
        <v>42477.770833333336</v>
      </c>
      <c r="T3417" s="12">
        <f t="shared" si="215"/>
        <v>42466.935833333329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0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784</v>
      </c>
      <c r="Q3418" s="7" t="s">
        <v>8336</v>
      </c>
      <c r="R3418" s="7" t="s">
        <v>8337</v>
      </c>
      <c r="S3418" s="11">
        <f t="shared" si="214"/>
        <v>42117.562499999993</v>
      </c>
      <c r="T3418" s="12">
        <f t="shared" si="215"/>
        <v>42089.204224537032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0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9.9999999999909051E-3</v>
      </c>
      <c r="Q3419" s="7" t="s">
        <v>8336</v>
      </c>
      <c r="R3419" s="7" t="s">
        <v>8337</v>
      </c>
      <c r="S3419" s="11">
        <f t="shared" si="214"/>
        <v>41937.821527777771</v>
      </c>
      <c r="T3419" s="12">
        <f t="shared" si="215"/>
        <v>41894.705416666664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35</v>
      </c>
      <c r="Q3420" s="7" t="s">
        <v>8336</v>
      </c>
      <c r="R3420" s="7" t="s">
        <v>8337</v>
      </c>
      <c r="S3420" s="11">
        <f t="shared" si="214"/>
        <v>41782.626238425924</v>
      </c>
      <c r="T3420" s="12">
        <f t="shared" si="215"/>
        <v>41752.626238425924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0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180</v>
      </c>
      <c r="Q3421" s="7" t="s">
        <v>8336</v>
      </c>
      <c r="R3421" s="7" t="s">
        <v>8337</v>
      </c>
      <c r="S3421" s="11">
        <f t="shared" si="214"/>
        <v>42466.687499999993</v>
      </c>
      <c r="T3421" s="12">
        <f t="shared" si="215"/>
        <v>42448.613252314812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0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266</v>
      </c>
      <c r="Q3422" s="7" t="s">
        <v>8336</v>
      </c>
      <c r="R3422" s="7" t="s">
        <v>8337</v>
      </c>
      <c r="S3422" s="11">
        <f t="shared" si="214"/>
        <v>42413.791666666664</v>
      </c>
      <c r="T3422" s="12">
        <f t="shared" si="215"/>
        <v>42404.881967592592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0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115</v>
      </c>
      <c r="Q3423" s="7" t="s">
        <v>8336</v>
      </c>
      <c r="R3423" s="7" t="s">
        <v>8337</v>
      </c>
      <c r="S3423" s="11">
        <f t="shared" si="214"/>
        <v>42067.582905092589</v>
      </c>
      <c r="T3423" s="12">
        <f t="shared" si="215"/>
        <v>42037.582905092589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0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273</v>
      </c>
      <c r="Q3424" s="7" t="s">
        <v>8336</v>
      </c>
      <c r="R3424" s="7" t="s">
        <v>8337</v>
      </c>
      <c r="S3424" s="11">
        <f t="shared" si="214"/>
        <v>42351.791666666664</v>
      </c>
      <c r="T3424" s="12">
        <f t="shared" si="215"/>
        <v>42323.353888888887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0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100</v>
      </c>
      <c r="Q3425" s="7" t="s">
        <v>8336</v>
      </c>
      <c r="R3425" s="7" t="s">
        <v>8337</v>
      </c>
      <c r="S3425" s="11">
        <f t="shared" si="214"/>
        <v>42118.703020833331</v>
      </c>
      <c r="T3425" s="12">
        <f t="shared" si="215"/>
        <v>42088.703020833331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0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215</v>
      </c>
      <c r="Q3426" s="7" t="s">
        <v>8336</v>
      </c>
      <c r="R3426" s="7" t="s">
        <v>8337</v>
      </c>
      <c r="S3426" s="11">
        <f t="shared" si="214"/>
        <v>42040.082638888889</v>
      </c>
      <c r="T3426" s="12">
        <f t="shared" si="215"/>
        <v>42018.468564814808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0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891.09999999999854</v>
      </c>
      <c r="Q3427" s="7" t="s">
        <v>8336</v>
      </c>
      <c r="R3427" s="7" t="s">
        <v>8337</v>
      </c>
      <c r="S3427" s="11">
        <f t="shared" si="214"/>
        <v>41916.40898148148</v>
      </c>
      <c r="T3427" s="12">
        <f t="shared" si="215"/>
        <v>41884.40898148148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0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305</v>
      </c>
      <c r="Q3428" s="7" t="s">
        <v>8336</v>
      </c>
      <c r="R3428" s="7" t="s">
        <v>8337</v>
      </c>
      <c r="S3428" s="11">
        <f t="shared" si="214"/>
        <v>41902.875</v>
      </c>
      <c r="T3428" s="12">
        <f t="shared" si="215"/>
        <v>41883.848414351851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0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0</v>
      </c>
      <c r="Q3429" s="7" t="s">
        <v>8336</v>
      </c>
      <c r="R3429" s="7" t="s">
        <v>8337</v>
      </c>
      <c r="S3429" s="11">
        <f t="shared" si="214"/>
        <v>41822.436944444438</v>
      </c>
      <c r="T3429" s="12">
        <f t="shared" si="215"/>
        <v>41792.436944444438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55</v>
      </c>
      <c r="Q3430" s="7" t="s">
        <v>8336</v>
      </c>
      <c r="R3430" s="7" t="s">
        <v>8337</v>
      </c>
      <c r="S3430" s="11">
        <f t="shared" si="214"/>
        <v>42063.499999999993</v>
      </c>
      <c r="T3430" s="12">
        <f t="shared" si="215"/>
        <v>42038.512118055551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0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45</v>
      </c>
      <c r="Q3431" s="7" t="s">
        <v>8336</v>
      </c>
      <c r="R3431" s="7" t="s">
        <v>8337</v>
      </c>
      <c r="S3431" s="11">
        <f t="shared" si="214"/>
        <v>42675.813206018516</v>
      </c>
      <c r="T3431" s="12">
        <f t="shared" si="215"/>
        <v>42661.813206018516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0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170.98999999999978</v>
      </c>
      <c r="Q3432" s="7" t="s">
        <v>8336</v>
      </c>
      <c r="R3432" s="7" t="s">
        <v>8337</v>
      </c>
      <c r="S3432" s="11">
        <f t="shared" si="214"/>
        <v>41850.737280092588</v>
      </c>
      <c r="T3432" s="12">
        <f t="shared" si="215"/>
        <v>41820.737280092588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0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0</v>
      </c>
      <c r="Q3433" s="7" t="s">
        <v>8336</v>
      </c>
      <c r="R3433" s="7" t="s">
        <v>8337</v>
      </c>
      <c r="S3433" s="11">
        <f t="shared" si="214"/>
        <v>41869.522604166668</v>
      </c>
      <c r="T3433" s="12">
        <f t="shared" si="215"/>
        <v>41839.522604166668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0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193</v>
      </c>
      <c r="Q3434" s="7" t="s">
        <v>8336</v>
      </c>
      <c r="R3434" s="7" t="s">
        <v>8337</v>
      </c>
      <c r="S3434" s="11">
        <f t="shared" si="214"/>
        <v>42405.708333333336</v>
      </c>
      <c r="T3434" s="12">
        <f t="shared" si="215"/>
        <v>42380.372847222221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0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25</v>
      </c>
      <c r="Q3435" s="7" t="s">
        <v>8336</v>
      </c>
      <c r="R3435" s="7" t="s">
        <v>8337</v>
      </c>
      <c r="S3435" s="11">
        <f t="shared" si="214"/>
        <v>41806.916666666664</v>
      </c>
      <c r="T3435" s="12">
        <f t="shared" si="215"/>
        <v>41775.854803240734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0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555</v>
      </c>
      <c r="Q3436" s="7" t="s">
        <v>8336</v>
      </c>
      <c r="R3436" s="7" t="s">
        <v>8337</v>
      </c>
      <c r="S3436" s="11">
        <f t="shared" si="214"/>
        <v>41830.172094907401</v>
      </c>
      <c r="T3436" s="12">
        <f t="shared" si="215"/>
        <v>41800.172094907401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0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120</v>
      </c>
      <c r="Q3437" s="7" t="s">
        <v>8336</v>
      </c>
      <c r="R3437" s="7" t="s">
        <v>8337</v>
      </c>
      <c r="S3437" s="11">
        <f t="shared" si="214"/>
        <v>42588.916666666664</v>
      </c>
      <c r="T3437" s="12">
        <f t="shared" si="215"/>
        <v>42572.408483796295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0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295</v>
      </c>
      <c r="Q3438" s="7" t="s">
        <v>8336</v>
      </c>
      <c r="R3438" s="7" t="s">
        <v>8337</v>
      </c>
      <c r="S3438" s="11">
        <f t="shared" si="214"/>
        <v>41872.477777777771</v>
      </c>
      <c r="T3438" s="12">
        <f t="shared" si="215"/>
        <v>41851.333252314813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0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30</v>
      </c>
      <c r="Q3439" s="7" t="s">
        <v>8336</v>
      </c>
      <c r="R3439" s="7" t="s">
        <v>8337</v>
      </c>
      <c r="S3439" s="11">
        <f t="shared" si="214"/>
        <v>42235.502546296295</v>
      </c>
      <c r="T3439" s="12">
        <f t="shared" si="215"/>
        <v>42205.502546296295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105</v>
      </c>
      <c r="Q3440" s="7" t="s">
        <v>8336</v>
      </c>
      <c r="R3440" s="7" t="s">
        <v>8337</v>
      </c>
      <c r="S3440" s="11">
        <f t="shared" si="214"/>
        <v>42126.666666666664</v>
      </c>
      <c r="T3440" s="12">
        <f t="shared" si="215"/>
        <v>42100.719525462962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0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416.1400000000001</v>
      </c>
      <c r="Q3441" s="7" t="s">
        <v>8336</v>
      </c>
      <c r="R3441" s="7" t="s">
        <v>8337</v>
      </c>
      <c r="S3441" s="11">
        <f t="shared" si="214"/>
        <v>42387.999305555553</v>
      </c>
      <c r="T3441" s="12">
        <f t="shared" si="215"/>
        <v>42374.702893518515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0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260.92000000000007</v>
      </c>
      <c r="Q3442" s="7" t="s">
        <v>8336</v>
      </c>
      <c r="R3442" s="7" t="s">
        <v>8337</v>
      </c>
      <c r="S3442" s="11">
        <f t="shared" si="214"/>
        <v>41831.46875</v>
      </c>
      <c r="T3442" s="12">
        <f t="shared" si="215"/>
        <v>41808.914675925924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0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65</v>
      </c>
      <c r="Q3443" s="7" t="s">
        <v>8336</v>
      </c>
      <c r="R3443" s="7" t="s">
        <v>8337</v>
      </c>
      <c r="S3443" s="11">
        <f t="shared" si="214"/>
        <v>42321.636805555558</v>
      </c>
      <c r="T3443" s="12">
        <f t="shared" si="215"/>
        <v>42294.221307870372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0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0</v>
      </c>
      <c r="Q3444" s="7" t="s">
        <v>8336</v>
      </c>
      <c r="R3444" s="7" t="s">
        <v>8337</v>
      </c>
      <c r="S3444" s="11">
        <f t="shared" si="214"/>
        <v>42154.632777777777</v>
      </c>
      <c r="T3444" s="12">
        <f t="shared" si="215"/>
        <v>42124.632777777777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0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855</v>
      </c>
      <c r="Q3445" s="7" t="s">
        <v>8336</v>
      </c>
      <c r="R3445" s="7" t="s">
        <v>8337</v>
      </c>
      <c r="S3445" s="11">
        <f t="shared" si="214"/>
        <v>41891.316504629627</v>
      </c>
      <c r="T3445" s="12">
        <f t="shared" si="215"/>
        <v>41861.316504629627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0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567</v>
      </c>
      <c r="Q3446" s="7" t="s">
        <v>8336</v>
      </c>
      <c r="R3446" s="7" t="s">
        <v>8337</v>
      </c>
      <c r="S3446" s="11">
        <f t="shared" si="214"/>
        <v>42529.374305555553</v>
      </c>
      <c r="T3446" s="12">
        <f t="shared" si="215"/>
        <v>42521.08317129629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0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0</v>
      </c>
      <c r="Q3447" s="7" t="s">
        <v>8336</v>
      </c>
      <c r="R3447" s="7" t="s">
        <v>8337</v>
      </c>
      <c r="S3447" s="11">
        <f t="shared" si="214"/>
        <v>42300.322175925925</v>
      </c>
      <c r="T3447" s="12">
        <f t="shared" si="215"/>
        <v>42272.322175925925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0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82</v>
      </c>
      <c r="Q3448" s="7" t="s">
        <v>8336</v>
      </c>
      <c r="R3448" s="7" t="s">
        <v>8337</v>
      </c>
      <c r="S3448" s="11">
        <f t="shared" si="214"/>
        <v>42040.305555555555</v>
      </c>
      <c r="T3448" s="12">
        <f t="shared" si="215"/>
        <v>42016.624131944445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0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78</v>
      </c>
      <c r="Q3449" s="7" t="s">
        <v>8336</v>
      </c>
      <c r="R3449" s="7" t="s">
        <v>8337</v>
      </c>
      <c r="S3449" s="11">
        <f t="shared" si="214"/>
        <v>42447.639027777775</v>
      </c>
      <c r="T3449" s="12">
        <f t="shared" si="215"/>
        <v>42402.680694444447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205</v>
      </c>
      <c r="Q3450" s="7" t="s">
        <v>8336</v>
      </c>
      <c r="R3450" s="7" t="s">
        <v>8337</v>
      </c>
      <c r="S3450" s="11">
        <f t="shared" si="214"/>
        <v>41989.910752314812</v>
      </c>
      <c r="T3450" s="12">
        <f t="shared" si="215"/>
        <v>41959.910752314812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0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565</v>
      </c>
      <c r="Q3451" s="7" t="s">
        <v>8336</v>
      </c>
      <c r="R3451" s="7" t="s">
        <v>8337</v>
      </c>
      <c r="S3451" s="11">
        <f t="shared" si="214"/>
        <v>42559.958333333336</v>
      </c>
      <c r="T3451" s="12">
        <f t="shared" si="215"/>
        <v>42531.844189814808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0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260</v>
      </c>
      <c r="Q3452" s="7" t="s">
        <v>8336</v>
      </c>
      <c r="R3452" s="7" t="s">
        <v>8337</v>
      </c>
      <c r="S3452" s="11">
        <f t="shared" si="214"/>
        <v>42096.454525462956</v>
      </c>
      <c r="T3452" s="12">
        <f t="shared" si="215"/>
        <v>42036.496192129627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0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8</v>
      </c>
      <c r="Q3453" s="7" t="s">
        <v>8336</v>
      </c>
      <c r="R3453" s="7" t="s">
        <v>8337</v>
      </c>
      <c r="S3453" s="11">
        <f t="shared" si="214"/>
        <v>42115.515358796292</v>
      </c>
      <c r="T3453" s="12">
        <f t="shared" si="215"/>
        <v>42088.515358796292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0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532</v>
      </c>
      <c r="Q3454" s="7" t="s">
        <v>8336</v>
      </c>
      <c r="R3454" s="7" t="s">
        <v>8337</v>
      </c>
      <c r="S3454" s="11">
        <f t="shared" si="214"/>
        <v>41842.957638888889</v>
      </c>
      <c r="T3454" s="12">
        <f t="shared" si="215"/>
        <v>41820.430856481478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0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85</v>
      </c>
      <c r="Q3455" s="7" t="s">
        <v>8336</v>
      </c>
      <c r="R3455" s="7" t="s">
        <v>8337</v>
      </c>
      <c r="S3455" s="11">
        <f t="shared" si="214"/>
        <v>42595.770324074074</v>
      </c>
      <c r="T3455" s="12">
        <f t="shared" si="215"/>
        <v>42535.770324074074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0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5</v>
      </c>
      <c r="Q3456" s="7" t="s">
        <v>8336</v>
      </c>
      <c r="R3456" s="7" t="s">
        <v>8337</v>
      </c>
      <c r="S3456" s="11">
        <f t="shared" si="214"/>
        <v>41851.490266203698</v>
      </c>
      <c r="T3456" s="12">
        <f t="shared" si="215"/>
        <v>41821.490266203698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0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65</v>
      </c>
      <c r="Q3457" s="7" t="s">
        <v>8336</v>
      </c>
      <c r="R3457" s="7" t="s">
        <v>8337</v>
      </c>
      <c r="S3457" s="11">
        <f t="shared" si="214"/>
        <v>42656.541979166665</v>
      </c>
      <c r="T3457" s="12">
        <f t="shared" si="215"/>
        <v>42626.541979166665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0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2739</v>
      </c>
      <c r="Q3458" s="7" t="s">
        <v>8336</v>
      </c>
      <c r="R3458" s="7" t="s">
        <v>8337</v>
      </c>
      <c r="S3458" s="11">
        <f t="shared" si="214"/>
        <v>41852.082638888889</v>
      </c>
      <c r="T3458" s="12">
        <f t="shared" si="215"/>
        <v>41820.997303240736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0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(E3459/D3459*100)</f>
        <v>140.19999999999999</v>
      </c>
      <c r="P3459">
        <f t="shared" ref="P3459:P3522" si="217">AVERAGE(E3459-D3459)</f>
        <v>804</v>
      </c>
      <c r="Q3459" s="7" t="s">
        <v>8336</v>
      </c>
      <c r="R3459" s="7" t="s">
        <v>8337</v>
      </c>
      <c r="S3459" s="11">
        <f t="shared" ref="S3459:S3522" si="218">(I3459/86400)+25569+(-5/24)</f>
        <v>42047.040972222218</v>
      </c>
      <c r="T3459" s="12">
        <f t="shared" ref="T3459:T3522" si="219">(J3459/86400)+25569+(-5/24)</f>
        <v>42016.498344907406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238</v>
      </c>
      <c r="Q3460" s="7" t="s">
        <v>8336</v>
      </c>
      <c r="R3460" s="7" t="s">
        <v>8337</v>
      </c>
      <c r="S3460" s="11">
        <f t="shared" si="218"/>
        <v>42037.977083333331</v>
      </c>
      <c r="T3460" s="12">
        <f t="shared" si="219"/>
        <v>42010.994247685179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0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131</v>
      </c>
      <c r="Q3461" s="7" t="s">
        <v>8336</v>
      </c>
      <c r="R3461" s="7" t="s">
        <v>8337</v>
      </c>
      <c r="S3461" s="11">
        <f t="shared" si="218"/>
        <v>42510.271527777775</v>
      </c>
      <c r="T3461" s="12">
        <f t="shared" si="219"/>
        <v>42480.271527777775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0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450</v>
      </c>
      <c r="Q3462" s="7" t="s">
        <v>8336</v>
      </c>
      <c r="R3462" s="7" t="s">
        <v>8337</v>
      </c>
      <c r="S3462" s="11">
        <f t="shared" si="218"/>
        <v>41866.318888888891</v>
      </c>
      <c r="T3462" s="12">
        <f t="shared" si="219"/>
        <v>41852.318888888891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0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195</v>
      </c>
      <c r="Q3463" s="7" t="s">
        <v>8336</v>
      </c>
      <c r="R3463" s="7" t="s">
        <v>8337</v>
      </c>
      <c r="S3463" s="11">
        <f t="shared" si="218"/>
        <v>42671.916666666664</v>
      </c>
      <c r="T3463" s="12">
        <f t="shared" si="219"/>
        <v>42643.424525462957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0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255</v>
      </c>
      <c r="Q3464" s="7" t="s">
        <v>8336</v>
      </c>
      <c r="R3464" s="7" t="s">
        <v>8337</v>
      </c>
      <c r="S3464" s="11">
        <f t="shared" si="218"/>
        <v>42195.541666666664</v>
      </c>
      <c r="T3464" s="12">
        <f t="shared" si="219"/>
        <v>42179.690138888887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0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338</v>
      </c>
      <c r="Q3465" s="7" t="s">
        <v>8336</v>
      </c>
      <c r="R3465" s="7" t="s">
        <v>8337</v>
      </c>
      <c r="S3465" s="11">
        <f t="shared" si="218"/>
        <v>42653.957638888889</v>
      </c>
      <c r="T3465" s="12">
        <f t="shared" si="219"/>
        <v>42612.710474537038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0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116.18000000000029</v>
      </c>
      <c r="Q3466" s="7" t="s">
        <v>8336</v>
      </c>
      <c r="R3466" s="7" t="s">
        <v>8337</v>
      </c>
      <c r="S3466" s="11">
        <f t="shared" si="218"/>
        <v>42604.921724537031</v>
      </c>
      <c r="T3466" s="12">
        <f t="shared" si="219"/>
        <v>42574.921724537031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0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60</v>
      </c>
      <c r="Q3467" s="7" t="s">
        <v>8336</v>
      </c>
      <c r="R3467" s="7" t="s">
        <v>8337</v>
      </c>
      <c r="S3467" s="11">
        <f t="shared" si="218"/>
        <v>42225.458333333336</v>
      </c>
      <c r="T3467" s="12">
        <f t="shared" si="219"/>
        <v>42200.417499999996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0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950</v>
      </c>
      <c r="Q3468" s="7" t="s">
        <v>8336</v>
      </c>
      <c r="R3468" s="7" t="s">
        <v>8337</v>
      </c>
      <c r="S3468" s="11">
        <f t="shared" si="218"/>
        <v>42479.769097222219</v>
      </c>
      <c r="T3468" s="12">
        <f t="shared" si="219"/>
        <v>42419.810763888883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0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30</v>
      </c>
      <c r="Q3469" s="7" t="s">
        <v>8336</v>
      </c>
      <c r="R3469" s="7" t="s">
        <v>8337</v>
      </c>
      <c r="S3469" s="11">
        <f t="shared" si="218"/>
        <v>42083.421666666669</v>
      </c>
      <c r="T3469" s="12">
        <f t="shared" si="219"/>
        <v>42053.463333333326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2178</v>
      </c>
      <c r="Q3470" s="7" t="s">
        <v>8336</v>
      </c>
      <c r="R3470" s="7" t="s">
        <v>8337</v>
      </c>
      <c r="S3470" s="11">
        <f t="shared" si="218"/>
        <v>42633.916666666664</v>
      </c>
      <c r="T3470" s="12">
        <f t="shared" si="219"/>
        <v>42605.55704861111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0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375</v>
      </c>
      <c r="Q3471" s="7" t="s">
        <v>8336</v>
      </c>
      <c r="R3471" s="7" t="s">
        <v>8337</v>
      </c>
      <c r="S3471" s="11">
        <f t="shared" si="218"/>
        <v>42488.433391203704</v>
      </c>
      <c r="T3471" s="12">
        <f t="shared" si="219"/>
        <v>42458.433391203704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0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125</v>
      </c>
      <c r="Q3472" s="7" t="s">
        <v>8336</v>
      </c>
      <c r="R3472" s="7" t="s">
        <v>8337</v>
      </c>
      <c r="S3472" s="11">
        <f t="shared" si="218"/>
        <v>42566.693055555552</v>
      </c>
      <c r="T3472" s="12">
        <f t="shared" si="219"/>
        <v>42528.813680555548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0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573</v>
      </c>
      <c r="Q3473" s="7" t="s">
        <v>8336</v>
      </c>
      <c r="R3473" s="7" t="s">
        <v>8337</v>
      </c>
      <c r="S3473" s="11">
        <f t="shared" si="218"/>
        <v>41882.625</v>
      </c>
      <c r="T3473" s="12">
        <f t="shared" si="219"/>
        <v>41841.61215277778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0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41</v>
      </c>
      <c r="Q3474" s="7" t="s">
        <v>8336</v>
      </c>
      <c r="R3474" s="7" t="s">
        <v>8337</v>
      </c>
      <c r="S3474" s="11">
        <f t="shared" si="218"/>
        <v>41949.040972222218</v>
      </c>
      <c r="T3474" s="12">
        <f t="shared" si="219"/>
        <v>41927.962164351848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0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0</v>
      </c>
      <c r="Q3475" s="7" t="s">
        <v>8336</v>
      </c>
      <c r="R3475" s="7" t="s">
        <v>8337</v>
      </c>
      <c r="S3475" s="11">
        <f t="shared" si="218"/>
        <v>42083.643749999996</v>
      </c>
      <c r="T3475" s="12">
        <f t="shared" si="219"/>
        <v>42062.626111111109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0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20</v>
      </c>
      <c r="Q3476" s="7" t="s">
        <v>8336</v>
      </c>
      <c r="R3476" s="7" t="s">
        <v>8337</v>
      </c>
      <c r="S3476" s="11">
        <f t="shared" si="218"/>
        <v>42571.293182870366</v>
      </c>
      <c r="T3476" s="12">
        <f t="shared" si="219"/>
        <v>42541.293182870366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0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40</v>
      </c>
      <c r="Q3477" s="7" t="s">
        <v>8336</v>
      </c>
      <c r="R3477" s="7" t="s">
        <v>8337</v>
      </c>
      <c r="S3477" s="11">
        <f t="shared" si="218"/>
        <v>41945.791666666664</v>
      </c>
      <c r="T3477" s="12">
        <f t="shared" si="219"/>
        <v>41918.672499999993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0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12</v>
      </c>
      <c r="Q3478" s="7" t="s">
        <v>8336</v>
      </c>
      <c r="R3478" s="7" t="s">
        <v>8337</v>
      </c>
      <c r="S3478" s="11">
        <f t="shared" si="218"/>
        <v>41938.916666666664</v>
      </c>
      <c r="T3478" s="12">
        <f t="shared" si="219"/>
        <v>41921.071643518517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0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276</v>
      </c>
      <c r="Q3479" s="7" t="s">
        <v>8336</v>
      </c>
      <c r="R3479" s="7" t="s">
        <v>8337</v>
      </c>
      <c r="S3479" s="11">
        <f t="shared" si="218"/>
        <v>42140.916666666664</v>
      </c>
      <c r="T3479" s="12">
        <f t="shared" si="219"/>
        <v>42128.528275462959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257</v>
      </c>
      <c r="Q3480" s="7" t="s">
        <v>8336</v>
      </c>
      <c r="R3480" s="7" t="s">
        <v>8337</v>
      </c>
      <c r="S3480" s="11">
        <f t="shared" si="218"/>
        <v>42079.666666666664</v>
      </c>
      <c r="T3480" s="12">
        <f t="shared" si="219"/>
        <v>42053.708587962959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0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418</v>
      </c>
      <c r="Q3481" s="7" t="s">
        <v>8336</v>
      </c>
      <c r="R3481" s="7" t="s">
        <v>8337</v>
      </c>
      <c r="S3481" s="11">
        <f t="shared" si="218"/>
        <v>41811.64675925926</v>
      </c>
      <c r="T3481" s="12">
        <f t="shared" si="219"/>
        <v>41781.64675925926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0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640</v>
      </c>
      <c r="Q3482" s="7" t="s">
        <v>8336</v>
      </c>
      <c r="R3482" s="7" t="s">
        <v>8337</v>
      </c>
      <c r="S3482" s="11">
        <f t="shared" si="218"/>
        <v>42195.666666666664</v>
      </c>
      <c r="T3482" s="12">
        <f t="shared" si="219"/>
        <v>42171.109108796292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0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1880</v>
      </c>
      <c r="Q3483" s="7" t="s">
        <v>8336</v>
      </c>
      <c r="R3483" s="7" t="s">
        <v>8337</v>
      </c>
      <c r="S3483" s="11">
        <f t="shared" si="218"/>
        <v>42006.039212962962</v>
      </c>
      <c r="T3483" s="12">
        <f t="shared" si="219"/>
        <v>41989.039212962962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0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1150</v>
      </c>
      <c r="Q3484" s="7" t="s">
        <v>8336</v>
      </c>
      <c r="R3484" s="7" t="s">
        <v>8337</v>
      </c>
      <c r="S3484" s="11">
        <f t="shared" si="218"/>
        <v>41826.563263888886</v>
      </c>
      <c r="T3484" s="12">
        <f t="shared" si="219"/>
        <v>41796.563263888886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0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2008</v>
      </c>
      <c r="Q3485" s="7" t="s">
        <v>8336</v>
      </c>
      <c r="R3485" s="7" t="s">
        <v>8337</v>
      </c>
      <c r="S3485" s="11">
        <f t="shared" si="218"/>
        <v>41823.460428240738</v>
      </c>
      <c r="T3485" s="12">
        <f t="shared" si="219"/>
        <v>41793.460428240738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0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356</v>
      </c>
      <c r="Q3486" s="7" t="s">
        <v>8336</v>
      </c>
      <c r="R3486" s="7" t="s">
        <v>8337</v>
      </c>
      <c r="S3486" s="11">
        <f t="shared" si="218"/>
        <v>42536.552071759252</v>
      </c>
      <c r="T3486" s="12">
        <f t="shared" si="219"/>
        <v>42506.552071759252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0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10</v>
      </c>
      <c r="Q3487" s="7" t="s">
        <v>8336</v>
      </c>
      <c r="R3487" s="7" t="s">
        <v>8337</v>
      </c>
      <c r="S3487" s="11">
        <f t="shared" si="218"/>
        <v>42402.484722222223</v>
      </c>
      <c r="T3487" s="12">
        <f t="shared" si="219"/>
        <v>42372.484722222223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0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1656</v>
      </c>
      <c r="Q3488" s="7" t="s">
        <v>8336</v>
      </c>
      <c r="R3488" s="7" t="s">
        <v>8337</v>
      </c>
      <c r="S3488" s="11">
        <f t="shared" si="218"/>
        <v>42158.082638888889</v>
      </c>
      <c r="T3488" s="12">
        <f t="shared" si="219"/>
        <v>42126.666678240734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0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555</v>
      </c>
      <c r="Q3489" s="7" t="s">
        <v>8336</v>
      </c>
      <c r="R3489" s="7" t="s">
        <v>8337</v>
      </c>
      <c r="S3489" s="11">
        <f t="shared" si="218"/>
        <v>42179.732083333329</v>
      </c>
      <c r="T3489" s="12">
        <f t="shared" si="219"/>
        <v>42149.732083333329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636</v>
      </c>
      <c r="Q3490" s="7" t="s">
        <v>8336</v>
      </c>
      <c r="R3490" s="7" t="s">
        <v>8337</v>
      </c>
      <c r="S3490" s="11">
        <f t="shared" si="218"/>
        <v>42111.458333333336</v>
      </c>
      <c r="T3490" s="12">
        <f t="shared" si="219"/>
        <v>42087.55972222222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0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635</v>
      </c>
      <c r="Q3491" s="7" t="s">
        <v>8336</v>
      </c>
      <c r="R3491" s="7" t="s">
        <v>8337</v>
      </c>
      <c r="S3491" s="11">
        <f t="shared" si="218"/>
        <v>41783.666666666664</v>
      </c>
      <c r="T3491" s="12">
        <f t="shared" si="219"/>
        <v>41753.427442129629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0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275</v>
      </c>
      <c r="Q3492" s="7" t="s">
        <v>8336</v>
      </c>
      <c r="R3492" s="7" t="s">
        <v>8337</v>
      </c>
      <c r="S3492" s="11">
        <f t="shared" si="218"/>
        <v>42473.594027777777</v>
      </c>
      <c r="T3492" s="12">
        <f t="shared" si="219"/>
        <v>42443.594027777777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0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291</v>
      </c>
      <c r="Q3493" s="7" t="s">
        <v>8336</v>
      </c>
      <c r="R3493" s="7" t="s">
        <v>8337</v>
      </c>
      <c r="S3493" s="11">
        <f t="shared" si="218"/>
        <v>42142.041481481479</v>
      </c>
      <c r="T3493" s="12">
        <f t="shared" si="219"/>
        <v>42121.041481481479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0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200.2199999999998</v>
      </c>
      <c r="Q3494" s="7" t="s">
        <v>8336</v>
      </c>
      <c r="R3494" s="7" t="s">
        <v>8337</v>
      </c>
      <c r="S3494" s="11">
        <f t="shared" si="218"/>
        <v>42302.800891203697</v>
      </c>
      <c r="T3494" s="12">
        <f t="shared" si="219"/>
        <v>42267.800891203697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0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0</v>
      </c>
      <c r="Q3495" s="7" t="s">
        <v>8336</v>
      </c>
      <c r="R3495" s="7" t="s">
        <v>8337</v>
      </c>
      <c r="S3495" s="11">
        <f t="shared" si="218"/>
        <v>41868.007638888885</v>
      </c>
      <c r="T3495" s="12">
        <f t="shared" si="219"/>
        <v>41848.657824074071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0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0</v>
      </c>
      <c r="Q3496" s="7" t="s">
        <v>8336</v>
      </c>
      <c r="R3496" s="7" t="s">
        <v>8337</v>
      </c>
      <c r="S3496" s="11">
        <f t="shared" si="218"/>
        <v>42700.041666666664</v>
      </c>
      <c r="T3496" s="12">
        <f t="shared" si="219"/>
        <v>42689.006655092591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0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343</v>
      </c>
      <c r="Q3497" s="7" t="s">
        <v>8336</v>
      </c>
      <c r="R3497" s="7" t="s">
        <v>8337</v>
      </c>
      <c r="S3497" s="11">
        <f t="shared" si="218"/>
        <v>41944.512499999997</v>
      </c>
      <c r="T3497" s="12">
        <f t="shared" si="219"/>
        <v>41915.554502314808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0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732</v>
      </c>
      <c r="Q3498" s="7" t="s">
        <v>8336</v>
      </c>
      <c r="R3498" s="7" t="s">
        <v>8337</v>
      </c>
      <c r="S3498" s="11">
        <f t="shared" si="218"/>
        <v>42624.638495370367</v>
      </c>
      <c r="T3498" s="12">
        <f t="shared" si="219"/>
        <v>42584.638495370367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0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135</v>
      </c>
      <c r="Q3499" s="7" t="s">
        <v>8336</v>
      </c>
      <c r="R3499" s="7" t="s">
        <v>8337</v>
      </c>
      <c r="S3499" s="11">
        <f t="shared" si="218"/>
        <v>42523.708333333336</v>
      </c>
      <c r="T3499" s="12">
        <f t="shared" si="219"/>
        <v>42511.53361111111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</v>
      </c>
      <c r="Q3500" s="7" t="s">
        <v>8336</v>
      </c>
      <c r="R3500" s="7" t="s">
        <v>8337</v>
      </c>
      <c r="S3500" s="11">
        <f t="shared" si="218"/>
        <v>42518.697222222218</v>
      </c>
      <c r="T3500" s="12">
        <f t="shared" si="219"/>
        <v>42458.950277777774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0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110</v>
      </c>
      <c r="Q3501" s="7" t="s">
        <v>8336</v>
      </c>
      <c r="R3501" s="7" t="s">
        <v>8337</v>
      </c>
      <c r="S3501" s="11">
        <f t="shared" si="218"/>
        <v>42186.082638888889</v>
      </c>
      <c r="T3501" s="12">
        <f t="shared" si="219"/>
        <v>42131.827835648146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0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63</v>
      </c>
      <c r="Q3502" s="7" t="s">
        <v>8336</v>
      </c>
      <c r="R3502" s="7" t="s">
        <v>8337</v>
      </c>
      <c r="S3502" s="11">
        <f t="shared" si="218"/>
        <v>42435.999305555553</v>
      </c>
      <c r="T3502" s="12">
        <f t="shared" si="219"/>
        <v>42419.711087962962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0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10</v>
      </c>
      <c r="Q3503" s="7" t="s">
        <v>8336</v>
      </c>
      <c r="R3503" s="7" t="s">
        <v>8337</v>
      </c>
      <c r="S3503" s="11">
        <f t="shared" si="218"/>
        <v>42258.555497685178</v>
      </c>
      <c r="T3503" s="12">
        <f t="shared" si="219"/>
        <v>42233.555497685178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0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216</v>
      </c>
      <c r="Q3504" s="7" t="s">
        <v>8336</v>
      </c>
      <c r="R3504" s="7" t="s">
        <v>8337</v>
      </c>
      <c r="S3504" s="11">
        <f t="shared" si="218"/>
        <v>42444.957638888889</v>
      </c>
      <c r="T3504" s="12">
        <f t="shared" si="219"/>
        <v>42430.631064814814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0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189</v>
      </c>
      <c r="Q3505" s="7" t="s">
        <v>8336</v>
      </c>
      <c r="R3505" s="7" t="s">
        <v>8337</v>
      </c>
      <c r="S3505" s="11">
        <f t="shared" si="218"/>
        <v>42575.27</v>
      </c>
      <c r="T3505" s="12">
        <f t="shared" si="219"/>
        <v>42545.27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0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0</v>
      </c>
      <c r="Q3506" s="7" t="s">
        <v>8336</v>
      </c>
      <c r="R3506" s="7" t="s">
        <v>8337</v>
      </c>
      <c r="S3506" s="11">
        <f t="shared" si="218"/>
        <v>42327.582071759258</v>
      </c>
      <c r="T3506" s="12">
        <f t="shared" si="219"/>
        <v>42297.540405092594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0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94</v>
      </c>
      <c r="Q3507" s="7" t="s">
        <v>8336</v>
      </c>
      <c r="R3507" s="7" t="s">
        <v>8337</v>
      </c>
      <c r="S3507" s="11">
        <f t="shared" si="218"/>
        <v>41771.958333333328</v>
      </c>
      <c r="T3507" s="12">
        <f t="shared" si="219"/>
        <v>41760.727372685185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0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45</v>
      </c>
      <c r="Q3508" s="7" t="s">
        <v>8336</v>
      </c>
      <c r="R3508" s="7" t="s">
        <v>8337</v>
      </c>
      <c r="S3508" s="11">
        <f t="shared" si="218"/>
        <v>41874.525925925926</v>
      </c>
      <c r="T3508" s="12">
        <f t="shared" si="219"/>
        <v>41829.525925925926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0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440</v>
      </c>
      <c r="Q3509" s="7" t="s">
        <v>8336</v>
      </c>
      <c r="R3509" s="7" t="s">
        <v>8337</v>
      </c>
      <c r="S3509" s="11">
        <f t="shared" si="218"/>
        <v>42521.714548611104</v>
      </c>
      <c r="T3509" s="12">
        <f t="shared" si="219"/>
        <v>42491.714548611104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80</v>
      </c>
      <c r="Q3510" s="7" t="s">
        <v>8336</v>
      </c>
      <c r="R3510" s="7" t="s">
        <v>8337</v>
      </c>
      <c r="S3510" s="11">
        <f t="shared" si="218"/>
        <v>42500.666666666664</v>
      </c>
      <c r="T3510" s="12">
        <f t="shared" si="219"/>
        <v>42477.521446759252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0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190</v>
      </c>
      <c r="Q3511" s="7" t="s">
        <v>8336</v>
      </c>
      <c r="R3511" s="7" t="s">
        <v>8337</v>
      </c>
      <c r="S3511" s="11">
        <f t="shared" si="218"/>
        <v>41963.996527777774</v>
      </c>
      <c r="T3511" s="12">
        <f t="shared" si="219"/>
        <v>41950.651226851849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0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5</v>
      </c>
      <c r="Q3512" s="7" t="s">
        <v>8336</v>
      </c>
      <c r="R3512" s="7" t="s">
        <v>8337</v>
      </c>
      <c r="S3512" s="11">
        <f t="shared" si="218"/>
        <v>41822.412569444445</v>
      </c>
      <c r="T3512" s="12">
        <f t="shared" si="219"/>
        <v>41802.412569444445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0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18</v>
      </c>
      <c r="Q3513" s="7" t="s">
        <v>8336</v>
      </c>
      <c r="R3513" s="7" t="s">
        <v>8337</v>
      </c>
      <c r="S3513" s="11">
        <f t="shared" si="218"/>
        <v>41950.5625</v>
      </c>
      <c r="T3513" s="12">
        <f t="shared" si="219"/>
        <v>41927.665451388886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0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0</v>
      </c>
      <c r="Q3514" s="7" t="s">
        <v>8336</v>
      </c>
      <c r="R3514" s="7" t="s">
        <v>8337</v>
      </c>
      <c r="S3514" s="11">
        <f t="shared" si="218"/>
        <v>42117.286944444444</v>
      </c>
      <c r="T3514" s="12">
        <f t="shared" si="219"/>
        <v>42057.328611111108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0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515</v>
      </c>
      <c r="Q3515" s="7" t="s">
        <v>8336</v>
      </c>
      <c r="R3515" s="7" t="s">
        <v>8337</v>
      </c>
      <c r="S3515" s="11">
        <f t="shared" si="218"/>
        <v>41793.999305555553</v>
      </c>
      <c r="T3515" s="12">
        <f t="shared" si="219"/>
        <v>41780.887870370367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0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50</v>
      </c>
      <c r="Q3516" s="7" t="s">
        <v>8336</v>
      </c>
      <c r="R3516" s="7" t="s">
        <v>8337</v>
      </c>
      <c r="S3516" s="11">
        <f t="shared" si="218"/>
        <v>42036.999305555553</v>
      </c>
      <c r="T3516" s="12">
        <f t="shared" si="219"/>
        <v>42020.638333333329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0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80</v>
      </c>
      <c r="Q3517" s="7" t="s">
        <v>8336</v>
      </c>
      <c r="R3517" s="7" t="s">
        <v>8337</v>
      </c>
      <c r="S3517" s="11">
        <f t="shared" si="218"/>
        <v>42155.564479166664</v>
      </c>
      <c r="T3517" s="12">
        <f t="shared" si="219"/>
        <v>42125.564479166664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0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0</v>
      </c>
      <c r="Q3518" s="7" t="s">
        <v>8336</v>
      </c>
      <c r="R3518" s="7" t="s">
        <v>8337</v>
      </c>
      <c r="S3518" s="11">
        <f t="shared" si="218"/>
        <v>41889.916666666664</v>
      </c>
      <c r="T3518" s="12">
        <f t="shared" si="219"/>
        <v>41855.801736111105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0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0</v>
      </c>
      <c r="Q3519" s="7" t="s">
        <v>8336</v>
      </c>
      <c r="R3519" s="7" t="s">
        <v>8337</v>
      </c>
      <c r="S3519" s="11">
        <f t="shared" si="218"/>
        <v>41824.25</v>
      </c>
      <c r="T3519" s="12">
        <f t="shared" si="219"/>
        <v>41794.609189814808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150.69000000000005</v>
      </c>
      <c r="Q3520" s="7" t="s">
        <v>8336</v>
      </c>
      <c r="R3520" s="7" t="s">
        <v>8337</v>
      </c>
      <c r="S3520" s="11">
        <f t="shared" si="218"/>
        <v>41914.38958333333</v>
      </c>
      <c r="T3520" s="12">
        <f t="shared" si="219"/>
        <v>41893.575219907405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0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27</v>
      </c>
      <c r="Q3521" s="7" t="s">
        <v>8336</v>
      </c>
      <c r="R3521" s="7" t="s">
        <v>8337</v>
      </c>
      <c r="S3521" s="11">
        <f t="shared" si="218"/>
        <v>42067.390624999993</v>
      </c>
      <c r="T3521" s="12">
        <f t="shared" si="219"/>
        <v>42037.390624999993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0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15</v>
      </c>
      <c r="Q3522" s="7" t="s">
        <v>8336</v>
      </c>
      <c r="R3522" s="7" t="s">
        <v>8337</v>
      </c>
      <c r="S3522" s="11">
        <f t="shared" si="218"/>
        <v>42253.365972222215</v>
      </c>
      <c r="T3522" s="12">
        <f t="shared" si="219"/>
        <v>42227.615879629629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0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(E3523/D3523*100)</f>
        <v>169.42857142857144</v>
      </c>
      <c r="P3523">
        <f t="shared" ref="P3523:P3586" si="221">AVERAGE(E3523-D3523)</f>
        <v>243</v>
      </c>
      <c r="Q3523" s="7" t="s">
        <v>8336</v>
      </c>
      <c r="R3523" s="7" t="s">
        <v>8337</v>
      </c>
      <c r="S3523" s="11">
        <f t="shared" ref="S3523:S3586" si="222">(I3523/86400)+25569+(-5/24)</f>
        <v>41911.153009259258</v>
      </c>
      <c r="T3523" s="12">
        <f t="shared" ref="T3523:T3586" si="223">(J3523/86400)+25569+(-5/24)</f>
        <v>41881.153009259258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0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0</v>
      </c>
      <c r="Q3524" s="7" t="s">
        <v>8336</v>
      </c>
      <c r="R3524" s="7" t="s">
        <v>8337</v>
      </c>
      <c r="S3524" s="11">
        <f t="shared" si="222"/>
        <v>42262.212500000001</v>
      </c>
      <c r="T3524" s="12">
        <f t="shared" si="223"/>
        <v>42234.581550925919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0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546</v>
      </c>
      <c r="Q3525" s="7" t="s">
        <v>8336</v>
      </c>
      <c r="R3525" s="7" t="s">
        <v>8337</v>
      </c>
      <c r="S3525" s="11">
        <f t="shared" si="222"/>
        <v>42638.749999999993</v>
      </c>
      <c r="T3525" s="12">
        <f t="shared" si="223"/>
        <v>42581.189212962963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0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156</v>
      </c>
      <c r="Q3526" s="7" t="s">
        <v>8336</v>
      </c>
      <c r="R3526" s="7" t="s">
        <v>8337</v>
      </c>
      <c r="S3526" s="11">
        <f t="shared" si="222"/>
        <v>41894.958333333328</v>
      </c>
      <c r="T3526" s="12">
        <f t="shared" si="223"/>
        <v>41880.555243055554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0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30</v>
      </c>
      <c r="Q3527" s="7" t="s">
        <v>8336</v>
      </c>
      <c r="R3527" s="7" t="s">
        <v>8337</v>
      </c>
      <c r="S3527" s="11">
        <f t="shared" si="222"/>
        <v>42225.458333333336</v>
      </c>
      <c r="T3527" s="12">
        <f t="shared" si="223"/>
        <v>42214.487337962964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0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66</v>
      </c>
      <c r="Q3528" s="7" t="s">
        <v>8336</v>
      </c>
      <c r="R3528" s="7" t="s">
        <v>8337</v>
      </c>
      <c r="S3528" s="11">
        <f t="shared" si="222"/>
        <v>42488.040972222218</v>
      </c>
      <c r="T3528" s="12">
        <f t="shared" si="223"/>
        <v>42460.126979166664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0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1015</v>
      </c>
      <c r="Q3529" s="7" t="s">
        <v>8336</v>
      </c>
      <c r="R3529" s="7" t="s">
        <v>8337</v>
      </c>
      <c r="S3529" s="11">
        <f t="shared" si="222"/>
        <v>42195.957638888889</v>
      </c>
      <c r="T3529" s="12">
        <f t="shared" si="223"/>
        <v>42166.814872685187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19</v>
      </c>
      <c r="Q3530" s="7" t="s">
        <v>8336</v>
      </c>
      <c r="R3530" s="7" t="s">
        <v>8337</v>
      </c>
      <c r="S3530" s="11">
        <f t="shared" si="222"/>
        <v>42753.293032407404</v>
      </c>
      <c r="T3530" s="12">
        <f t="shared" si="223"/>
        <v>42733.293032407404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0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160</v>
      </c>
      <c r="Q3531" s="7" t="s">
        <v>8336</v>
      </c>
      <c r="R3531" s="7" t="s">
        <v>8337</v>
      </c>
      <c r="S3531" s="11">
        <f t="shared" si="222"/>
        <v>42197.833333333336</v>
      </c>
      <c r="T3531" s="12">
        <f t="shared" si="223"/>
        <v>42177.553449074076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0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0</v>
      </c>
      <c r="Q3532" s="7" t="s">
        <v>8336</v>
      </c>
      <c r="R3532" s="7" t="s">
        <v>8337</v>
      </c>
      <c r="S3532" s="11">
        <f t="shared" si="222"/>
        <v>42470.624999999993</v>
      </c>
      <c r="T3532" s="12">
        <f t="shared" si="223"/>
        <v>42442.41501157407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0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280</v>
      </c>
      <c r="Q3533" s="7" t="s">
        <v>8336</v>
      </c>
      <c r="R3533" s="7" t="s">
        <v>8337</v>
      </c>
      <c r="S3533" s="11">
        <f t="shared" si="222"/>
        <v>42551.44599537037</v>
      </c>
      <c r="T3533" s="12">
        <f t="shared" si="223"/>
        <v>42521.44599537037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0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182</v>
      </c>
      <c r="Q3534" s="7" t="s">
        <v>8336</v>
      </c>
      <c r="R3534" s="7" t="s">
        <v>8337</v>
      </c>
      <c r="S3534" s="11">
        <f t="shared" si="222"/>
        <v>41899.957638888889</v>
      </c>
      <c r="T3534" s="12">
        <f t="shared" si="223"/>
        <v>41884.391516203701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0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131</v>
      </c>
      <c r="Q3535" s="7" t="s">
        <v>8336</v>
      </c>
      <c r="R3535" s="7" t="s">
        <v>8337</v>
      </c>
      <c r="S3535" s="11">
        <f t="shared" si="222"/>
        <v>42319.594525462962</v>
      </c>
      <c r="T3535" s="12">
        <f t="shared" si="223"/>
        <v>42289.552858796298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0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2810</v>
      </c>
      <c r="Q3536" s="7" t="s">
        <v>8336</v>
      </c>
      <c r="R3536" s="7" t="s">
        <v>8337</v>
      </c>
      <c r="S3536" s="11">
        <f t="shared" si="222"/>
        <v>42278.416932870365</v>
      </c>
      <c r="T3536" s="12">
        <f t="shared" si="223"/>
        <v>42243.416932870365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0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63</v>
      </c>
      <c r="Q3537" s="7" t="s">
        <v>8336</v>
      </c>
      <c r="R3537" s="7" t="s">
        <v>8337</v>
      </c>
      <c r="S3537" s="11">
        <f t="shared" si="222"/>
        <v>42279.541666666664</v>
      </c>
      <c r="T3537" s="12">
        <f t="shared" si="223"/>
        <v>42248.431828703702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0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80</v>
      </c>
      <c r="Q3538" s="7" t="s">
        <v>8336</v>
      </c>
      <c r="R3538" s="7" t="s">
        <v>8337</v>
      </c>
      <c r="S3538" s="11">
        <f t="shared" si="222"/>
        <v>42358.290972222218</v>
      </c>
      <c r="T3538" s="12">
        <f t="shared" si="223"/>
        <v>42328.518807870372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0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543</v>
      </c>
      <c r="Q3539" s="7" t="s">
        <v>8336</v>
      </c>
      <c r="R3539" s="7" t="s">
        <v>8337</v>
      </c>
      <c r="S3539" s="11">
        <f t="shared" si="222"/>
        <v>41960.124305555553</v>
      </c>
      <c r="T3539" s="12">
        <f t="shared" si="223"/>
        <v>41923.146018518521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569</v>
      </c>
      <c r="Q3540" s="7" t="s">
        <v>8336</v>
      </c>
      <c r="R3540" s="7" t="s">
        <v>8337</v>
      </c>
      <c r="S3540" s="11">
        <f t="shared" si="222"/>
        <v>42599.212268518517</v>
      </c>
      <c r="T3540" s="12">
        <f t="shared" si="223"/>
        <v>42571.212268518517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0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118</v>
      </c>
      <c r="Q3541" s="7" t="s">
        <v>8336</v>
      </c>
      <c r="R3541" s="7" t="s">
        <v>8337</v>
      </c>
      <c r="S3541" s="11">
        <f t="shared" si="222"/>
        <v>42621.547708333332</v>
      </c>
      <c r="T3541" s="12">
        <f t="shared" si="223"/>
        <v>42600.547708333332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0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69</v>
      </c>
      <c r="Q3542" s="7" t="s">
        <v>8336</v>
      </c>
      <c r="R3542" s="7" t="s">
        <v>8337</v>
      </c>
      <c r="S3542" s="11">
        <f t="shared" si="222"/>
        <v>42546.795034722221</v>
      </c>
      <c r="T3542" s="12">
        <f t="shared" si="223"/>
        <v>42516.795034722221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0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60</v>
      </c>
      <c r="Q3543" s="7" t="s">
        <v>8336</v>
      </c>
      <c r="R3543" s="7" t="s">
        <v>8337</v>
      </c>
      <c r="S3543" s="11">
        <f t="shared" si="222"/>
        <v>42247.521701388883</v>
      </c>
      <c r="T3543" s="12">
        <f t="shared" si="223"/>
        <v>42222.521701388883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0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123</v>
      </c>
      <c r="Q3544" s="7" t="s">
        <v>8336</v>
      </c>
      <c r="R3544" s="7" t="s">
        <v>8337</v>
      </c>
      <c r="S3544" s="11">
        <f t="shared" si="222"/>
        <v>41889.391458333332</v>
      </c>
      <c r="T3544" s="12">
        <f t="shared" si="223"/>
        <v>41829.391458333332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0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70</v>
      </c>
      <c r="Q3545" s="7" t="s">
        <v>8336</v>
      </c>
      <c r="R3545" s="7" t="s">
        <v>8337</v>
      </c>
      <c r="S3545" s="11">
        <f t="shared" si="222"/>
        <v>42180.546979166662</v>
      </c>
      <c r="T3545" s="12">
        <f t="shared" si="223"/>
        <v>42150.546979166662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0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0</v>
      </c>
      <c r="Q3546" s="7" t="s">
        <v>8336</v>
      </c>
      <c r="R3546" s="7" t="s">
        <v>8337</v>
      </c>
      <c r="S3546" s="11">
        <f t="shared" si="222"/>
        <v>42070.623344907406</v>
      </c>
      <c r="T3546" s="12">
        <f t="shared" si="223"/>
        <v>42040.623344907406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0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1</v>
      </c>
      <c r="Q3547" s="7" t="s">
        <v>8336</v>
      </c>
      <c r="R3547" s="7" t="s">
        <v>8337</v>
      </c>
      <c r="S3547" s="11">
        <f t="shared" si="222"/>
        <v>42105.599062499998</v>
      </c>
      <c r="T3547" s="12">
        <f t="shared" si="223"/>
        <v>42075.599062499998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0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25</v>
      </c>
      <c r="Q3548" s="7" t="s">
        <v>8336</v>
      </c>
      <c r="R3548" s="7" t="s">
        <v>8337</v>
      </c>
      <c r="S3548" s="11">
        <f t="shared" si="222"/>
        <v>42094.957638888889</v>
      </c>
      <c r="T3548" s="12">
        <f t="shared" si="223"/>
        <v>42073.452361111107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0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5043.25</v>
      </c>
      <c r="Q3549" s="7" t="s">
        <v>8336</v>
      </c>
      <c r="R3549" s="7" t="s">
        <v>8337</v>
      </c>
      <c r="S3549" s="11">
        <f t="shared" si="222"/>
        <v>42503.957638888889</v>
      </c>
      <c r="T3549" s="12">
        <f t="shared" si="223"/>
        <v>42479.870381944442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40</v>
      </c>
      <c r="Q3550" s="7" t="s">
        <v>8336</v>
      </c>
      <c r="R3550" s="7" t="s">
        <v>8337</v>
      </c>
      <c r="S3550" s="11">
        <f t="shared" si="222"/>
        <v>42433.833333333336</v>
      </c>
      <c r="T3550" s="12">
        <f t="shared" si="223"/>
        <v>42411.733958333331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0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20</v>
      </c>
      <c r="Q3551" s="7" t="s">
        <v>8336</v>
      </c>
      <c r="R3551" s="7" t="s">
        <v>8337</v>
      </c>
      <c r="S3551" s="11">
        <f t="shared" si="222"/>
        <v>42251.186030092591</v>
      </c>
      <c r="T3551" s="12">
        <f t="shared" si="223"/>
        <v>42223.186030092591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0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120</v>
      </c>
      <c r="Q3552" s="7" t="s">
        <v>8336</v>
      </c>
      <c r="R3552" s="7" t="s">
        <v>8337</v>
      </c>
      <c r="S3552" s="11">
        <f t="shared" si="222"/>
        <v>42492.685162037036</v>
      </c>
      <c r="T3552" s="12">
        <f t="shared" si="223"/>
        <v>42462.685162037036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0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27.5</v>
      </c>
      <c r="Q3553" s="7" t="s">
        <v>8336</v>
      </c>
      <c r="R3553" s="7" t="s">
        <v>8337</v>
      </c>
      <c r="S3553" s="11">
        <f t="shared" si="222"/>
        <v>41781.713194444441</v>
      </c>
      <c r="T3553" s="12">
        <f t="shared" si="223"/>
        <v>41753.307523148142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0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0</v>
      </c>
      <c r="Q3554" s="7" t="s">
        <v>8336</v>
      </c>
      <c r="R3554" s="7" t="s">
        <v>8337</v>
      </c>
      <c r="S3554" s="11">
        <f t="shared" si="222"/>
        <v>41818.378749999996</v>
      </c>
      <c r="T3554" s="12">
        <f t="shared" si="223"/>
        <v>41788.378749999996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0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345</v>
      </c>
      <c r="Q3555" s="7" t="s">
        <v>8336</v>
      </c>
      <c r="R3555" s="7" t="s">
        <v>8337</v>
      </c>
      <c r="S3555" s="11">
        <f t="shared" si="222"/>
        <v>42227.791666666664</v>
      </c>
      <c r="T3555" s="12">
        <f t="shared" si="223"/>
        <v>42195.820370370369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0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671.10999999999967</v>
      </c>
      <c r="Q3556" s="7" t="s">
        <v>8336</v>
      </c>
      <c r="R3556" s="7" t="s">
        <v>8337</v>
      </c>
      <c r="S3556" s="11">
        <f t="shared" si="222"/>
        <v>42046.499999999993</v>
      </c>
      <c r="T3556" s="12">
        <f t="shared" si="223"/>
        <v>42015.842118055552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0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0</v>
      </c>
      <c r="Q3557" s="7" t="s">
        <v>8336</v>
      </c>
      <c r="R3557" s="7" t="s">
        <v>8337</v>
      </c>
      <c r="S3557" s="11">
        <f t="shared" si="222"/>
        <v>42691.275393518517</v>
      </c>
      <c r="T3557" s="12">
        <f t="shared" si="223"/>
        <v>42661.233726851853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0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10</v>
      </c>
      <c r="Q3558" s="7" t="s">
        <v>8336</v>
      </c>
      <c r="R3558" s="7" t="s">
        <v>8337</v>
      </c>
      <c r="S3558" s="11">
        <f t="shared" si="222"/>
        <v>41868.441249999996</v>
      </c>
      <c r="T3558" s="12">
        <f t="shared" si="223"/>
        <v>41808.441249999996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0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36</v>
      </c>
      <c r="Q3559" s="7" t="s">
        <v>8336</v>
      </c>
      <c r="R3559" s="7" t="s">
        <v>8337</v>
      </c>
      <c r="S3559" s="11">
        <f t="shared" si="222"/>
        <v>41764.068414351852</v>
      </c>
      <c r="T3559" s="12">
        <f t="shared" si="223"/>
        <v>41730.068414351852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154</v>
      </c>
      <c r="Q3560" s="7" t="s">
        <v>8336</v>
      </c>
      <c r="R3560" s="7" t="s">
        <v>8337</v>
      </c>
      <c r="S3560" s="11">
        <f t="shared" si="222"/>
        <v>42181.666666666664</v>
      </c>
      <c r="T3560" s="12">
        <f t="shared" si="223"/>
        <v>42139.608506944445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0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35</v>
      </c>
      <c r="Q3561" s="7" t="s">
        <v>8336</v>
      </c>
      <c r="R3561" s="7" t="s">
        <v>8337</v>
      </c>
      <c r="S3561" s="11">
        <f t="shared" si="222"/>
        <v>42216.165277777771</v>
      </c>
      <c r="T3561" s="12">
        <f t="shared" si="223"/>
        <v>42193.887824074067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0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270</v>
      </c>
      <c r="Q3562" s="7" t="s">
        <v>8336</v>
      </c>
      <c r="R3562" s="7" t="s">
        <v>8337</v>
      </c>
      <c r="S3562" s="11">
        <f t="shared" si="222"/>
        <v>42150.906249999993</v>
      </c>
      <c r="T3562" s="12">
        <f t="shared" si="223"/>
        <v>42115.68131944444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0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60</v>
      </c>
      <c r="Q3563" s="7" t="s">
        <v>8336</v>
      </c>
      <c r="R3563" s="7" t="s">
        <v>8337</v>
      </c>
      <c r="S3563" s="11">
        <f t="shared" si="222"/>
        <v>42221.566666666666</v>
      </c>
      <c r="T3563" s="12">
        <f t="shared" si="223"/>
        <v>42203.471967592595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0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154</v>
      </c>
      <c r="Q3564" s="7" t="s">
        <v>8336</v>
      </c>
      <c r="R3564" s="7" t="s">
        <v>8337</v>
      </c>
      <c r="S3564" s="11">
        <f t="shared" si="222"/>
        <v>42442.708333333336</v>
      </c>
      <c r="T3564" s="12">
        <f t="shared" si="223"/>
        <v>42433.553553240738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0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27.450000000000045</v>
      </c>
      <c r="Q3565" s="7" t="s">
        <v>8336</v>
      </c>
      <c r="R3565" s="7" t="s">
        <v>8337</v>
      </c>
      <c r="S3565" s="11">
        <f t="shared" si="222"/>
        <v>42583.583333333336</v>
      </c>
      <c r="T3565" s="12">
        <f t="shared" si="223"/>
        <v>42555.46361111111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0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</v>
      </c>
      <c r="Q3566" s="7" t="s">
        <v>8336</v>
      </c>
      <c r="R3566" s="7" t="s">
        <v>8337</v>
      </c>
      <c r="S3566" s="11">
        <f t="shared" si="222"/>
        <v>42282.458333333336</v>
      </c>
      <c r="T3566" s="12">
        <f t="shared" si="223"/>
        <v>42236.414918981478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0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275</v>
      </c>
      <c r="Q3567" s="7" t="s">
        <v>8336</v>
      </c>
      <c r="R3567" s="7" t="s">
        <v>8337</v>
      </c>
      <c r="S3567" s="11">
        <f t="shared" si="222"/>
        <v>42004.534814814811</v>
      </c>
      <c r="T3567" s="12">
        <f t="shared" si="223"/>
        <v>41974.534814814811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0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95</v>
      </c>
      <c r="Q3568" s="7" t="s">
        <v>8336</v>
      </c>
      <c r="R3568" s="7" t="s">
        <v>8337</v>
      </c>
      <c r="S3568" s="11">
        <f t="shared" si="222"/>
        <v>42027.299571759257</v>
      </c>
      <c r="T3568" s="12">
        <f t="shared" si="223"/>
        <v>41997.299571759257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0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88</v>
      </c>
      <c r="Q3569" s="7" t="s">
        <v>8336</v>
      </c>
      <c r="R3569" s="7" t="s">
        <v>8337</v>
      </c>
      <c r="S3569" s="11">
        <f t="shared" si="222"/>
        <v>42165.602361111109</v>
      </c>
      <c r="T3569" s="12">
        <f t="shared" si="223"/>
        <v>42135.602361111109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110</v>
      </c>
      <c r="Q3570" s="7" t="s">
        <v>8336</v>
      </c>
      <c r="R3570" s="7" t="s">
        <v>8337</v>
      </c>
      <c r="S3570" s="11">
        <f t="shared" si="222"/>
        <v>41899.532337962963</v>
      </c>
      <c r="T3570" s="12">
        <f t="shared" si="223"/>
        <v>41869.532337962963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0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24</v>
      </c>
      <c r="Q3571" s="7" t="s">
        <v>8336</v>
      </c>
      <c r="R3571" s="7" t="s">
        <v>8337</v>
      </c>
      <c r="S3571" s="11">
        <f t="shared" si="222"/>
        <v>42012.480277777773</v>
      </c>
      <c r="T3571" s="12">
        <f t="shared" si="223"/>
        <v>41982.480277777773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0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287</v>
      </c>
      <c r="Q3572" s="7" t="s">
        <v>8336</v>
      </c>
      <c r="R3572" s="7" t="s">
        <v>8337</v>
      </c>
      <c r="S3572" s="11">
        <f t="shared" si="222"/>
        <v>42004.083333333336</v>
      </c>
      <c r="T3572" s="12">
        <f t="shared" si="223"/>
        <v>41976.12364583333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0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331</v>
      </c>
      <c r="Q3573" s="7" t="s">
        <v>8336</v>
      </c>
      <c r="R3573" s="7" t="s">
        <v>8337</v>
      </c>
      <c r="S3573" s="11">
        <f t="shared" si="222"/>
        <v>41942.650613425925</v>
      </c>
      <c r="T3573" s="12">
        <f t="shared" si="223"/>
        <v>41912.650613425925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0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0</v>
      </c>
      <c r="Q3574" s="7" t="s">
        <v>8336</v>
      </c>
      <c r="R3574" s="7" t="s">
        <v>8337</v>
      </c>
      <c r="S3574" s="11">
        <f t="shared" si="222"/>
        <v>42176.36206018518</v>
      </c>
      <c r="T3574" s="12">
        <f t="shared" si="223"/>
        <v>42146.36206018518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0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84</v>
      </c>
      <c r="Q3575" s="7" t="s">
        <v>8336</v>
      </c>
      <c r="R3575" s="7" t="s">
        <v>8337</v>
      </c>
      <c r="S3575" s="11">
        <f t="shared" si="222"/>
        <v>41951.208865740737</v>
      </c>
      <c r="T3575" s="12">
        <f t="shared" si="223"/>
        <v>41921.167199074072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0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355</v>
      </c>
      <c r="Q3576" s="7" t="s">
        <v>8336</v>
      </c>
      <c r="R3576" s="7" t="s">
        <v>8337</v>
      </c>
      <c r="S3576" s="11">
        <f t="shared" si="222"/>
        <v>41956.776018518511</v>
      </c>
      <c r="T3576" s="12">
        <f t="shared" si="223"/>
        <v>41926.734351851854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0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133</v>
      </c>
      <c r="Q3577" s="7" t="s">
        <v>8336</v>
      </c>
      <c r="R3577" s="7" t="s">
        <v>8337</v>
      </c>
      <c r="S3577" s="11">
        <f t="shared" si="222"/>
        <v>42592.957638888889</v>
      </c>
      <c r="T3577" s="12">
        <f t="shared" si="223"/>
        <v>42561.575543981475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0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0</v>
      </c>
      <c r="Q3578" s="7" t="s">
        <v>8336</v>
      </c>
      <c r="R3578" s="7" t="s">
        <v>8337</v>
      </c>
      <c r="S3578" s="11">
        <f t="shared" si="222"/>
        <v>42709.382569444446</v>
      </c>
      <c r="T3578" s="12">
        <f t="shared" si="223"/>
        <v>42649.340902777774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0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180</v>
      </c>
      <c r="Q3579" s="7" t="s">
        <v>8336</v>
      </c>
      <c r="R3579" s="7" t="s">
        <v>8337</v>
      </c>
      <c r="S3579" s="11">
        <f t="shared" si="222"/>
        <v>42120.061111111114</v>
      </c>
      <c r="T3579" s="12">
        <f t="shared" si="223"/>
        <v>42093.578506944446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0.20000000000004547</v>
      </c>
      <c r="Q3580" s="7" t="s">
        <v>8336</v>
      </c>
      <c r="R3580" s="7" t="s">
        <v>8337</v>
      </c>
      <c r="S3580" s="11">
        <f t="shared" si="222"/>
        <v>42490.525196759256</v>
      </c>
      <c r="T3580" s="12">
        <f t="shared" si="223"/>
        <v>42460.525196759256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0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0</v>
      </c>
      <c r="Q3581" s="7" t="s">
        <v>8336</v>
      </c>
      <c r="R3581" s="7" t="s">
        <v>8337</v>
      </c>
      <c r="S3581" s="11">
        <f t="shared" si="222"/>
        <v>42460.51222222222</v>
      </c>
      <c r="T3581" s="12">
        <f t="shared" si="223"/>
        <v>42430.553888888891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0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125</v>
      </c>
      <c r="Q3582" s="7" t="s">
        <v>8336</v>
      </c>
      <c r="R3582" s="7" t="s">
        <v>8337</v>
      </c>
      <c r="S3582" s="11">
        <f t="shared" si="222"/>
        <v>42063.999305555553</v>
      </c>
      <c r="T3582" s="12">
        <f t="shared" si="223"/>
        <v>42025.967847222222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0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0</v>
      </c>
      <c r="Q3583" s="7" t="s">
        <v>8336</v>
      </c>
      <c r="R3583" s="7" t="s">
        <v>8337</v>
      </c>
      <c r="S3583" s="11">
        <f t="shared" si="222"/>
        <v>41850.26284722222</v>
      </c>
      <c r="T3583" s="12">
        <f t="shared" si="223"/>
        <v>41836.26284722222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0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1870</v>
      </c>
      <c r="Q3584" s="7" t="s">
        <v>8336</v>
      </c>
      <c r="R3584" s="7" t="s">
        <v>8337</v>
      </c>
      <c r="S3584" s="11">
        <f t="shared" si="222"/>
        <v>42464.887523148143</v>
      </c>
      <c r="T3584" s="12">
        <f t="shared" si="223"/>
        <v>42450.887523148143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0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255</v>
      </c>
      <c r="Q3585" s="7" t="s">
        <v>8336</v>
      </c>
      <c r="R3585" s="7" t="s">
        <v>8337</v>
      </c>
      <c r="S3585" s="11">
        <f t="shared" si="222"/>
        <v>42478.175983796296</v>
      </c>
      <c r="T3585" s="12">
        <f t="shared" si="223"/>
        <v>42418.217650462961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0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465</v>
      </c>
      <c r="Q3586" s="7" t="s">
        <v>8336</v>
      </c>
      <c r="R3586" s="7" t="s">
        <v>8337</v>
      </c>
      <c r="S3586" s="11">
        <f t="shared" si="222"/>
        <v>42198.108148148145</v>
      </c>
      <c r="T3586" s="12">
        <f t="shared" si="223"/>
        <v>42168.108148148145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0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(E3587/D3587*100)</f>
        <v>119.11764705882352</v>
      </c>
      <c r="P3587">
        <f t="shared" ref="P3587:P3650" si="225">AVERAGE(E3587-D3587)</f>
        <v>650</v>
      </c>
      <c r="Q3587" s="7" t="s">
        <v>8336</v>
      </c>
      <c r="R3587" s="7" t="s">
        <v>8337</v>
      </c>
      <c r="S3587" s="11">
        <f t="shared" ref="S3587:S3650" si="226">(I3587/86400)+25569+(-5/24)</f>
        <v>41994.507986111108</v>
      </c>
      <c r="T3587" s="12">
        <f t="shared" ref="T3587:T3650" si="227">(J3587/86400)+25569+(-5/24)</f>
        <v>41964.507986111108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0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707</v>
      </c>
      <c r="Q3588" s="7" t="s">
        <v>8336</v>
      </c>
      <c r="R3588" s="7" t="s">
        <v>8337</v>
      </c>
      <c r="S3588" s="11">
        <f t="shared" si="226"/>
        <v>42636.489236111105</v>
      </c>
      <c r="T3588" s="12">
        <f t="shared" si="227"/>
        <v>42576.489236111105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0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133</v>
      </c>
      <c r="Q3589" s="7" t="s">
        <v>8336</v>
      </c>
      <c r="R3589" s="7" t="s">
        <v>8337</v>
      </c>
      <c r="S3589" s="11">
        <f t="shared" si="226"/>
        <v>42548.583333333336</v>
      </c>
      <c r="T3589" s="12">
        <f t="shared" si="227"/>
        <v>42503.331643518519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</v>
      </c>
      <c r="Q3590" s="7" t="s">
        <v>8336</v>
      </c>
      <c r="R3590" s="7" t="s">
        <v>8337</v>
      </c>
      <c r="S3590" s="11">
        <f t="shared" si="226"/>
        <v>42123.749999999993</v>
      </c>
      <c r="T3590" s="12">
        <f t="shared" si="227"/>
        <v>42101.620486111111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0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1100</v>
      </c>
      <c r="Q3591" s="7" t="s">
        <v>8336</v>
      </c>
      <c r="R3591" s="7" t="s">
        <v>8337</v>
      </c>
      <c r="S3591" s="11">
        <f t="shared" si="226"/>
        <v>42150.439201388886</v>
      </c>
      <c r="T3591" s="12">
        <f t="shared" si="227"/>
        <v>42125.439201388886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0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3</v>
      </c>
      <c r="Q3592" s="7" t="s">
        <v>8336</v>
      </c>
      <c r="R3592" s="7" t="s">
        <v>8337</v>
      </c>
      <c r="S3592" s="11">
        <f t="shared" si="226"/>
        <v>41932.125393518516</v>
      </c>
      <c r="T3592" s="12">
        <f t="shared" si="227"/>
        <v>41902.125393518516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0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525</v>
      </c>
      <c r="Q3593" s="7" t="s">
        <v>8336</v>
      </c>
      <c r="R3593" s="7" t="s">
        <v>8337</v>
      </c>
      <c r="S3593" s="11">
        <f t="shared" si="226"/>
        <v>42027.999305555553</v>
      </c>
      <c r="T3593" s="12">
        <f t="shared" si="227"/>
        <v>42003.74009259259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0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545</v>
      </c>
      <c r="Q3594" s="7" t="s">
        <v>8336</v>
      </c>
      <c r="R3594" s="7" t="s">
        <v>8337</v>
      </c>
      <c r="S3594" s="11">
        <f t="shared" si="226"/>
        <v>42045.999305555553</v>
      </c>
      <c r="T3594" s="12">
        <f t="shared" si="227"/>
        <v>41988.621608796289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0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319</v>
      </c>
      <c r="Q3595" s="7" t="s">
        <v>8336</v>
      </c>
      <c r="R3595" s="7" t="s">
        <v>8337</v>
      </c>
      <c r="S3595" s="11">
        <f t="shared" si="226"/>
        <v>42009.643055555549</v>
      </c>
      <c r="T3595" s="12">
        <f t="shared" si="227"/>
        <v>41974.690266203703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0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415</v>
      </c>
      <c r="Q3596" s="7" t="s">
        <v>8336</v>
      </c>
      <c r="R3596" s="7" t="s">
        <v>8337</v>
      </c>
      <c r="S3596" s="11">
        <f t="shared" si="226"/>
        <v>42616.858587962961</v>
      </c>
      <c r="T3596" s="12">
        <f t="shared" si="227"/>
        <v>42591.858587962961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0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481</v>
      </c>
      <c r="Q3597" s="7" t="s">
        <v>8336</v>
      </c>
      <c r="R3597" s="7" t="s">
        <v>8337</v>
      </c>
      <c r="S3597" s="11">
        <f t="shared" si="226"/>
        <v>42076.082638888889</v>
      </c>
      <c r="T3597" s="12">
        <f t="shared" si="227"/>
        <v>42049.800034722219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0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85</v>
      </c>
      <c r="Q3598" s="7" t="s">
        <v>8336</v>
      </c>
      <c r="R3598" s="7" t="s">
        <v>8337</v>
      </c>
      <c r="S3598" s="11">
        <f t="shared" si="226"/>
        <v>41877.506736111107</v>
      </c>
      <c r="T3598" s="12">
        <f t="shared" si="227"/>
        <v>41856.506736111107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0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65</v>
      </c>
      <c r="Q3599" s="7" t="s">
        <v>8336</v>
      </c>
      <c r="R3599" s="7" t="s">
        <v>8337</v>
      </c>
      <c r="S3599" s="11">
        <f t="shared" si="226"/>
        <v>42432.040972222218</v>
      </c>
      <c r="T3599" s="12">
        <f t="shared" si="227"/>
        <v>42417.377199074072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101</v>
      </c>
      <c r="Q3600" s="7" t="s">
        <v>8336</v>
      </c>
      <c r="R3600" s="7" t="s">
        <v>8337</v>
      </c>
      <c r="S3600" s="11">
        <f t="shared" si="226"/>
        <v>41884.999305555553</v>
      </c>
      <c r="T3600" s="12">
        <f t="shared" si="227"/>
        <v>41866.590532407405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0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510</v>
      </c>
      <c r="Q3601" s="7" t="s">
        <v>8336</v>
      </c>
      <c r="R3601" s="7" t="s">
        <v>8337</v>
      </c>
      <c r="S3601" s="11">
        <f t="shared" si="226"/>
        <v>42245.791666666664</v>
      </c>
      <c r="T3601" s="12">
        <f t="shared" si="227"/>
        <v>42220.586539351854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0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s="7" t="s">
        <v>8336</v>
      </c>
      <c r="R3602" s="7" t="s">
        <v>8337</v>
      </c>
      <c r="S3602" s="11">
        <f t="shared" si="226"/>
        <v>42656.640787037039</v>
      </c>
      <c r="T3602" s="12">
        <f t="shared" si="227"/>
        <v>42628.640787037039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0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87</v>
      </c>
      <c r="Q3603" s="7" t="s">
        <v>8336</v>
      </c>
      <c r="R3603" s="7" t="s">
        <v>8337</v>
      </c>
      <c r="S3603" s="11">
        <f t="shared" si="226"/>
        <v>42020.790300925924</v>
      </c>
      <c r="T3603" s="12">
        <f t="shared" si="227"/>
        <v>41990.790300925924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0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2</v>
      </c>
      <c r="Q3604" s="7" t="s">
        <v>8336</v>
      </c>
      <c r="R3604" s="7" t="s">
        <v>8337</v>
      </c>
      <c r="S3604" s="11">
        <f t="shared" si="226"/>
        <v>42507.68609953703</v>
      </c>
      <c r="T3604" s="12">
        <f t="shared" si="227"/>
        <v>42447.68609953703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0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1060</v>
      </c>
      <c r="Q3605" s="7" t="s">
        <v>8336</v>
      </c>
      <c r="R3605" s="7" t="s">
        <v>8337</v>
      </c>
      <c r="S3605" s="11">
        <f t="shared" si="226"/>
        <v>42313.697685185187</v>
      </c>
      <c r="T3605" s="12">
        <f t="shared" si="227"/>
        <v>42283.656018518515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0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385</v>
      </c>
      <c r="Q3606" s="7" t="s">
        <v>8336</v>
      </c>
      <c r="R3606" s="7" t="s">
        <v>8337</v>
      </c>
      <c r="S3606" s="11">
        <f t="shared" si="226"/>
        <v>42489.082638888889</v>
      </c>
      <c r="T3606" s="12">
        <f t="shared" si="227"/>
        <v>42482.80736111111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0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210</v>
      </c>
      <c r="Q3607" s="7" t="s">
        <v>8336</v>
      </c>
      <c r="R3607" s="7" t="s">
        <v>8337</v>
      </c>
      <c r="S3607" s="11">
        <f t="shared" si="226"/>
        <v>42413.584791666661</v>
      </c>
      <c r="T3607" s="12">
        <f t="shared" si="227"/>
        <v>42383.584791666661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0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908</v>
      </c>
      <c r="Q3608" s="7" t="s">
        <v>8336</v>
      </c>
      <c r="R3608" s="7" t="s">
        <v>8337</v>
      </c>
      <c r="S3608" s="11">
        <f t="shared" si="226"/>
        <v>42596.396493055552</v>
      </c>
      <c r="T3608" s="12">
        <f t="shared" si="227"/>
        <v>42566.396493055552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0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30</v>
      </c>
      <c r="Q3609" s="7" t="s">
        <v>8336</v>
      </c>
      <c r="R3609" s="7" t="s">
        <v>8337</v>
      </c>
      <c r="S3609" s="11">
        <f t="shared" si="226"/>
        <v>42352.791666666664</v>
      </c>
      <c r="T3609" s="12">
        <f t="shared" si="227"/>
        <v>42338.755578703705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0</v>
      </c>
      <c r="Q3610" s="7" t="s">
        <v>8336</v>
      </c>
      <c r="R3610" s="7" t="s">
        <v>8337</v>
      </c>
      <c r="S3610" s="11">
        <f t="shared" si="226"/>
        <v>42538.374999999993</v>
      </c>
      <c r="T3610" s="12">
        <f t="shared" si="227"/>
        <v>42506.501041666663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0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1045</v>
      </c>
      <c r="Q3611" s="7" t="s">
        <v>8336</v>
      </c>
      <c r="R3611" s="7" t="s">
        <v>8337</v>
      </c>
      <c r="S3611" s="11">
        <f t="shared" si="226"/>
        <v>42459.741724537038</v>
      </c>
      <c r="T3611" s="12">
        <f t="shared" si="227"/>
        <v>42429.783391203702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0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623</v>
      </c>
      <c r="Q3612" s="7" t="s">
        <v>8336</v>
      </c>
      <c r="R3612" s="7" t="s">
        <v>8337</v>
      </c>
      <c r="S3612" s="11">
        <f t="shared" si="226"/>
        <v>42233.22379629629</v>
      </c>
      <c r="T3612" s="12">
        <f t="shared" si="227"/>
        <v>42203.22379629629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0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900</v>
      </c>
      <c r="Q3613" s="7" t="s">
        <v>8336</v>
      </c>
      <c r="R3613" s="7" t="s">
        <v>8337</v>
      </c>
      <c r="S3613" s="11">
        <f t="shared" si="226"/>
        <v>42102.162048611113</v>
      </c>
      <c r="T3613" s="12">
        <f t="shared" si="227"/>
        <v>42072.162048611113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0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2220</v>
      </c>
      <c r="Q3614" s="7" t="s">
        <v>8336</v>
      </c>
      <c r="R3614" s="7" t="s">
        <v>8337</v>
      </c>
      <c r="S3614" s="11">
        <f t="shared" si="226"/>
        <v>41799.518645833326</v>
      </c>
      <c r="T3614" s="12">
        <f t="shared" si="227"/>
        <v>41789.518645833326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0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0</v>
      </c>
      <c r="Q3615" s="7" t="s">
        <v>8336</v>
      </c>
      <c r="R3615" s="7" t="s">
        <v>8337</v>
      </c>
      <c r="S3615" s="11">
        <f t="shared" si="226"/>
        <v>41818.381643518514</v>
      </c>
      <c r="T3615" s="12">
        <f t="shared" si="227"/>
        <v>41788.381643518514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0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20</v>
      </c>
      <c r="Q3616" s="7" t="s">
        <v>8336</v>
      </c>
      <c r="R3616" s="7" t="s">
        <v>8337</v>
      </c>
      <c r="S3616" s="11">
        <f t="shared" si="226"/>
        <v>42173.833518518521</v>
      </c>
      <c r="T3616" s="12">
        <f t="shared" si="227"/>
        <v>42143.833518518521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0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170</v>
      </c>
      <c r="Q3617" s="7" t="s">
        <v>8336</v>
      </c>
      <c r="R3617" s="7" t="s">
        <v>8337</v>
      </c>
      <c r="S3617" s="11">
        <f t="shared" si="226"/>
        <v>42348.385370370372</v>
      </c>
      <c r="T3617" s="12">
        <f t="shared" si="227"/>
        <v>42318.385370370372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0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620</v>
      </c>
      <c r="Q3618" s="7" t="s">
        <v>8336</v>
      </c>
      <c r="R3618" s="7" t="s">
        <v>8337</v>
      </c>
      <c r="S3618" s="11">
        <f t="shared" si="226"/>
        <v>42082.699814814812</v>
      </c>
      <c r="T3618" s="12">
        <f t="shared" si="227"/>
        <v>42052.741481481477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0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140</v>
      </c>
      <c r="Q3619" s="7" t="s">
        <v>8336</v>
      </c>
      <c r="R3619" s="7" t="s">
        <v>8337</v>
      </c>
      <c r="S3619" s="11">
        <f t="shared" si="226"/>
        <v>42793.791666666664</v>
      </c>
      <c r="T3619" s="12">
        <f t="shared" si="227"/>
        <v>42779.401956018519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20</v>
      </c>
      <c r="Q3620" s="7" t="s">
        <v>8336</v>
      </c>
      <c r="R3620" s="7" t="s">
        <v>8337</v>
      </c>
      <c r="S3620" s="11">
        <f t="shared" si="226"/>
        <v>42158.419560185182</v>
      </c>
      <c r="T3620" s="12">
        <f t="shared" si="227"/>
        <v>42128.419560185182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0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130</v>
      </c>
      <c r="Q3621" s="7" t="s">
        <v>8336</v>
      </c>
      <c r="R3621" s="7" t="s">
        <v>8337</v>
      </c>
      <c r="S3621" s="11">
        <f t="shared" si="226"/>
        <v>42693.708333333336</v>
      </c>
      <c r="T3621" s="12">
        <f t="shared" si="227"/>
        <v>42660.923912037033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0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545</v>
      </c>
      <c r="Q3622" s="7" t="s">
        <v>8336</v>
      </c>
      <c r="R3622" s="7" t="s">
        <v>8337</v>
      </c>
      <c r="S3622" s="11">
        <f t="shared" si="226"/>
        <v>42067.958333333336</v>
      </c>
      <c r="T3622" s="12">
        <f t="shared" si="227"/>
        <v>42037.72987268518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0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292</v>
      </c>
      <c r="Q3623" s="7" t="s">
        <v>8336</v>
      </c>
      <c r="R3623" s="7" t="s">
        <v>8337</v>
      </c>
      <c r="S3623" s="11">
        <f t="shared" si="226"/>
        <v>42643.666666666664</v>
      </c>
      <c r="T3623" s="12">
        <f t="shared" si="227"/>
        <v>42619.727361111109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0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0.99000000000000909</v>
      </c>
      <c r="Q3624" s="7" t="s">
        <v>8336</v>
      </c>
      <c r="R3624" s="7" t="s">
        <v>8337</v>
      </c>
      <c r="S3624" s="11">
        <f t="shared" si="226"/>
        <v>41909.932638888888</v>
      </c>
      <c r="T3624" s="12">
        <f t="shared" si="227"/>
        <v>41877.013553240737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0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500</v>
      </c>
      <c r="Q3625" s="7" t="s">
        <v>8336</v>
      </c>
      <c r="R3625" s="7" t="s">
        <v>8337</v>
      </c>
      <c r="S3625" s="11">
        <f t="shared" si="226"/>
        <v>41846.083333333328</v>
      </c>
      <c r="T3625" s="12">
        <f t="shared" si="227"/>
        <v>41828.528587962959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0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148</v>
      </c>
      <c r="Q3626" s="7" t="s">
        <v>8336</v>
      </c>
      <c r="R3626" s="7" t="s">
        <v>8337</v>
      </c>
      <c r="S3626" s="11">
        <f t="shared" si="226"/>
        <v>42605.56585648148</v>
      </c>
      <c r="T3626" s="12">
        <f t="shared" si="227"/>
        <v>42545.56585648148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0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80</v>
      </c>
      <c r="Q3627" s="7" t="s">
        <v>8336</v>
      </c>
      <c r="R3627" s="7" t="s">
        <v>8337</v>
      </c>
      <c r="S3627" s="11">
        <f t="shared" si="226"/>
        <v>42187.444178240738</v>
      </c>
      <c r="T3627" s="12">
        <f t="shared" si="227"/>
        <v>42157.444178240738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0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73</v>
      </c>
      <c r="Q3628" s="7" t="s">
        <v>8336</v>
      </c>
      <c r="R3628" s="7" t="s">
        <v>8337</v>
      </c>
      <c r="S3628" s="11">
        <f t="shared" si="226"/>
        <v>41867.458993055552</v>
      </c>
      <c r="T3628" s="12">
        <f t="shared" si="227"/>
        <v>41846.458993055552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0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0</v>
      </c>
      <c r="Q3629" s="7" t="s">
        <v>8336</v>
      </c>
      <c r="R3629" s="7" t="s">
        <v>8337</v>
      </c>
      <c r="S3629" s="11">
        <f t="shared" si="226"/>
        <v>42510.957638888889</v>
      </c>
      <c r="T3629" s="12">
        <f t="shared" si="227"/>
        <v>42460.533414351848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-100000</v>
      </c>
      <c r="Q3630" s="7" t="s">
        <v>8336</v>
      </c>
      <c r="R3630" s="7" t="s">
        <v>8378</v>
      </c>
      <c r="S3630" s="11">
        <f t="shared" si="226"/>
        <v>42351.666620370372</v>
      </c>
      <c r="T3630" s="12">
        <f t="shared" si="227"/>
        <v>42291.6249537037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-999998</v>
      </c>
      <c r="Q3631" s="7" t="s">
        <v>8336</v>
      </c>
      <c r="R3631" s="7" t="s">
        <v>8378</v>
      </c>
      <c r="S3631" s="11">
        <f t="shared" si="226"/>
        <v>42495.499999999993</v>
      </c>
      <c r="T3631" s="12">
        <f t="shared" si="227"/>
        <v>42436.886157407404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-2999</v>
      </c>
      <c r="Q3632" s="7" t="s">
        <v>8336</v>
      </c>
      <c r="R3632" s="7" t="s">
        <v>8378</v>
      </c>
      <c r="S3632" s="11">
        <f t="shared" si="226"/>
        <v>41972.680439814816</v>
      </c>
      <c r="T3632" s="12">
        <f t="shared" si="227"/>
        <v>41942.638773148145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-8375</v>
      </c>
      <c r="Q3633" s="7" t="s">
        <v>8336</v>
      </c>
      <c r="R3633" s="7" t="s">
        <v>8378</v>
      </c>
      <c r="S3633" s="11">
        <f t="shared" si="226"/>
        <v>41904.957638888889</v>
      </c>
      <c r="T3633" s="12">
        <f t="shared" si="227"/>
        <v>41880.54510416666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-400</v>
      </c>
      <c r="Q3634" s="7" t="s">
        <v>8336</v>
      </c>
      <c r="R3634" s="7" t="s">
        <v>8378</v>
      </c>
      <c r="S3634" s="11">
        <f t="shared" si="226"/>
        <v>41966.728576388887</v>
      </c>
      <c r="T3634" s="12">
        <f t="shared" si="227"/>
        <v>41946.728576388887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-3238</v>
      </c>
      <c r="Q3635" s="7" t="s">
        <v>8336</v>
      </c>
      <c r="R3635" s="7" t="s">
        <v>8378</v>
      </c>
      <c r="S3635" s="11">
        <f t="shared" si="226"/>
        <v>42692.833333333336</v>
      </c>
      <c r="T3635" s="12">
        <f t="shared" si="227"/>
        <v>42649.415127314809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-71815</v>
      </c>
      <c r="Q3636" s="7" t="s">
        <v>8336</v>
      </c>
      <c r="R3636" s="7" t="s">
        <v>8378</v>
      </c>
      <c r="S3636" s="11">
        <f t="shared" si="226"/>
        <v>42748.957638888889</v>
      </c>
      <c r="T3636" s="12">
        <f t="shared" si="227"/>
        <v>42700.958032407405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-2224</v>
      </c>
      <c r="Q3637" s="7" t="s">
        <v>8336</v>
      </c>
      <c r="R3637" s="7" t="s">
        <v>8378</v>
      </c>
      <c r="S3637" s="11">
        <f t="shared" si="226"/>
        <v>42480.674490740734</v>
      </c>
      <c r="T3637" s="12">
        <f t="shared" si="227"/>
        <v>42450.674490740734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-150000</v>
      </c>
      <c r="Q3638" s="7" t="s">
        <v>8336</v>
      </c>
      <c r="R3638" s="7" t="s">
        <v>8378</v>
      </c>
      <c r="S3638" s="11">
        <f t="shared" si="226"/>
        <v>42261.486446759256</v>
      </c>
      <c r="T3638" s="12">
        <f t="shared" si="227"/>
        <v>42226.486446759256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-2074</v>
      </c>
      <c r="Q3639" s="7" t="s">
        <v>8336</v>
      </c>
      <c r="R3639" s="7" t="s">
        <v>8378</v>
      </c>
      <c r="S3639" s="11">
        <f t="shared" si="226"/>
        <v>42005.492303240739</v>
      </c>
      <c r="T3639" s="12">
        <f t="shared" si="227"/>
        <v>41975.492303240739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-3084</v>
      </c>
      <c r="Q3640" s="7" t="s">
        <v>8336</v>
      </c>
      <c r="R3640" s="7" t="s">
        <v>8378</v>
      </c>
      <c r="S3640" s="11">
        <f t="shared" si="226"/>
        <v>42113.42282407407</v>
      </c>
      <c r="T3640" s="12">
        <f t="shared" si="227"/>
        <v>42053.464490740742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-24999</v>
      </c>
      <c r="Q3641" s="7" t="s">
        <v>8336</v>
      </c>
      <c r="R3641" s="7" t="s">
        <v>8378</v>
      </c>
      <c r="S3641" s="11">
        <f t="shared" si="226"/>
        <v>42650.424305555549</v>
      </c>
      <c r="T3641" s="12">
        <f t="shared" si="227"/>
        <v>42590.468819444439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-945</v>
      </c>
      <c r="Q3642" s="7" t="s">
        <v>8336</v>
      </c>
      <c r="R3642" s="7" t="s">
        <v>8378</v>
      </c>
      <c r="S3642" s="11">
        <f t="shared" si="226"/>
        <v>42134.573263888888</v>
      </c>
      <c r="T3642" s="12">
        <f t="shared" si="227"/>
        <v>42104.573263888888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-3000</v>
      </c>
      <c r="Q3643" s="7" t="s">
        <v>8336</v>
      </c>
      <c r="R3643" s="7" t="s">
        <v>8378</v>
      </c>
      <c r="S3643" s="11">
        <f t="shared" si="226"/>
        <v>41917</v>
      </c>
      <c r="T3643" s="12">
        <f t="shared" si="227"/>
        <v>41899.41873842592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-685</v>
      </c>
      <c r="Q3644" s="7" t="s">
        <v>8336</v>
      </c>
      <c r="R3644" s="7" t="s">
        <v>8378</v>
      </c>
      <c r="S3644" s="11">
        <f t="shared" si="226"/>
        <v>42338.499999999993</v>
      </c>
      <c r="T3644" s="12">
        <f t="shared" si="227"/>
        <v>42297.607951388891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-25000</v>
      </c>
      <c r="Q3645" s="7" t="s">
        <v>8336</v>
      </c>
      <c r="R3645" s="7" t="s">
        <v>8378</v>
      </c>
      <c r="S3645" s="11">
        <f t="shared" si="226"/>
        <v>42324.977303240739</v>
      </c>
      <c r="T3645" s="12">
        <f t="shared" si="227"/>
        <v>42284.935636574075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-4179</v>
      </c>
      <c r="Q3646" s="7" t="s">
        <v>8336</v>
      </c>
      <c r="R3646" s="7" t="s">
        <v>8378</v>
      </c>
      <c r="S3646" s="11">
        <f t="shared" si="226"/>
        <v>42436.999305555553</v>
      </c>
      <c r="T3646" s="12">
        <f t="shared" si="227"/>
        <v>42409.033414351848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-999</v>
      </c>
      <c r="Q3647" s="7" t="s">
        <v>8336</v>
      </c>
      <c r="R3647" s="7" t="s">
        <v>8378</v>
      </c>
      <c r="S3647" s="11">
        <f t="shared" si="226"/>
        <v>42695.803680555553</v>
      </c>
      <c r="T3647" s="12">
        <f t="shared" si="227"/>
        <v>42665.762013888881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-9519</v>
      </c>
      <c r="Q3648" s="7" t="s">
        <v>8336</v>
      </c>
      <c r="R3648" s="7" t="s">
        <v>8378</v>
      </c>
      <c r="S3648" s="11">
        <f t="shared" si="226"/>
        <v>42171.770833333336</v>
      </c>
      <c r="T3648" s="12">
        <f t="shared" si="227"/>
        <v>42140.21298611111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-470</v>
      </c>
      <c r="Q3649" s="7" t="s">
        <v>8336</v>
      </c>
      <c r="R3649" s="7" t="s">
        <v>8378</v>
      </c>
      <c r="S3649" s="11">
        <f t="shared" si="226"/>
        <v>42643.540821759256</v>
      </c>
      <c r="T3649" s="12">
        <f t="shared" si="227"/>
        <v>42598.540821759256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153</v>
      </c>
      <c r="Q3650" s="7" t="s">
        <v>8336</v>
      </c>
      <c r="R3650" s="7" t="s">
        <v>8337</v>
      </c>
      <c r="S3650" s="11">
        <f t="shared" si="226"/>
        <v>41917.083854166667</v>
      </c>
      <c r="T3650" s="12">
        <f t="shared" si="227"/>
        <v>41887.083854166667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0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(E3651/D3651*100)</f>
        <v>104</v>
      </c>
      <c r="P3651">
        <f t="shared" ref="P3651:P3714" si="229">AVERAGE(E3651-D3651)</f>
        <v>30</v>
      </c>
      <c r="Q3651" s="7" t="s">
        <v>8336</v>
      </c>
      <c r="R3651" s="7" t="s">
        <v>8337</v>
      </c>
      <c r="S3651" s="11">
        <f t="shared" ref="S3651:S3714" si="230">(I3651/86400)+25569+(-5/24)</f>
        <v>41806.504560185182</v>
      </c>
      <c r="T3651" s="12">
        <f t="shared" ref="T3651:T3714" si="231">(J3651/86400)+25569+(-5/24)</f>
        <v>41780.504560185182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0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0</v>
      </c>
      <c r="Q3652" s="7" t="s">
        <v>8336</v>
      </c>
      <c r="R3652" s="7" t="s">
        <v>8337</v>
      </c>
      <c r="S3652" s="11">
        <f t="shared" si="230"/>
        <v>42402.270648148151</v>
      </c>
      <c r="T3652" s="12">
        <f t="shared" si="231"/>
        <v>42381.270648148151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0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20</v>
      </c>
      <c r="Q3653" s="7" t="s">
        <v>8336</v>
      </c>
      <c r="R3653" s="7" t="s">
        <v>8337</v>
      </c>
      <c r="S3653" s="11">
        <f t="shared" si="230"/>
        <v>41861.457638888889</v>
      </c>
      <c r="T3653" s="12">
        <f t="shared" si="231"/>
        <v>41828.437986111108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0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452</v>
      </c>
      <c r="Q3654" s="7" t="s">
        <v>8336</v>
      </c>
      <c r="R3654" s="7" t="s">
        <v>8337</v>
      </c>
      <c r="S3654" s="11">
        <f t="shared" si="230"/>
        <v>42606.957638888889</v>
      </c>
      <c r="T3654" s="12">
        <f t="shared" si="231"/>
        <v>42596.436365740738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0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10</v>
      </c>
      <c r="Q3655" s="7" t="s">
        <v>8336</v>
      </c>
      <c r="R3655" s="7" t="s">
        <v>8337</v>
      </c>
      <c r="S3655" s="11">
        <f t="shared" si="230"/>
        <v>42221.155173611107</v>
      </c>
      <c r="T3655" s="12">
        <f t="shared" si="231"/>
        <v>42191.155173611107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0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1116</v>
      </c>
      <c r="Q3656" s="7" t="s">
        <v>8336</v>
      </c>
      <c r="R3656" s="7" t="s">
        <v>8337</v>
      </c>
      <c r="S3656" s="11">
        <f t="shared" si="230"/>
        <v>42463.499999999993</v>
      </c>
      <c r="T3656" s="12">
        <f t="shared" si="231"/>
        <v>42440.20817129629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0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813</v>
      </c>
      <c r="Q3657" s="7" t="s">
        <v>8336</v>
      </c>
      <c r="R3657" s="7" t="s">
        <v>8337</v>
      </c>
      <c r="S3657" s="11">
        <f t="shared" si="230"/>
        <v>42203.082638888889</v>
      </c>
      <c r="T3657" s="12">
        <f t="shared" si="231"/>
        <v>42173.594884259255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0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291</v>
      </c>
      <c r="Q3658" s="7" t="s">
        <v>8336</v>
      </c>
      <c r="R3658" s="7" t="s">
        <v>8337</v>
      </c>
      <c r="S3658" s="11">
        <f t="shared" si="230"/>
        <v>42767.749305555553</v>
      </c>
      <c r="T3658" s="12">
        <f t="shared" si="231"/>
        <v>42737.701805555553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0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215</v>
      </c>
      <c r="Q3659" s="7" t="s">
        <v>8336</v>
      </c>
      <c r="R3659" s="7" t="s">
        <v>8337</v>
      </c>
      <c r="S3659" s="11">
        <f t="shared" si="230"/>
        <v>42522.695833333331</v>
      </c>
      <c r="T3659" s="12">
        <f t="shared" si="231"/>
        <v>42499.4215162037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10</v>
      </c>
      <c r="Q3660" s="7" t="s">
        <v>8336</v>
      </c>
      <c r="R3660" s="7" t="s">
        <v>8337</v>
      </c>
      <c r="S3660" s="11">
        <f t="shared" si="230"/>
        <v>41821.957638888889</v>
      </c>
      <c r="T3660" s="12">
        <f t="shared" si="231"/>
        <v>41775.650231481479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0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61</v>
      </c>
      <c r="Q3661" s="7" t="s">
        <v>8336</v>
      </c>
      <c r="R3661" s="7" t="s">
        <v>8337</v>
      </c>
      <c r="S3661" s="11">
        <f t="shared" si="230"/>
        <v>42082.402083333327</v>
      </c>
      <c r="T3661" s="12">
        <f t="shared" si="231"/>
        <v>42055.068865740737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0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0</v>
      </c>
      <c r="Q3662" s="7" t="s">
        <v>8336</v>
      </c>
      <c r="R3662" s="7" t="s">
        <v>8337</v>
      </c>
      <c r="S3662" s="11">
        <f t="shared" si="230"/>
        <v>41996.672743055555</v>
      </c>
      <c r="T3662" s="12">
        <f t="shared" si="231"/>
        <v>41971.672743055555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0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330</v>
      </c>
      <c r="Q3663" s="7" t="s">
        <v>8336</v>
      </c>
      <c r="R3663" s="7" t="s">
        <v>8337</v>
      </c>
      <c r="S3663" s="11">
        <f t="shared" si="230"/>
        <v>42469.958333333336</v>
      </c>
      <c r="T3663" s="12">
        <f t="shared" si="231"/>
        <v>42447.688333333332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0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114</v>
      </c>
      <c r="Q3664" s="7" t="s">
        <v>8336</v>
      </c>
      <c r="R3664" s="7" t="s">
        <v>8337</v>
      </c>
      <c r="S3664" s="11">
        <f t="shared" si="230"/>
        <v>42093.97006944444</v>
      </c>
      <c r="T3664" s="12">
        <f t="shared" si="231"/>
        <v>42064.011736111112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0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9</v>
      </c>
      <c r="Q3665" s="7" t="s">
        <v>8336</v>
      </c>
      <c r="R3665" s="7" t="s">
        <v>8337</v>
      </c>
      <c r="S3665" s="11">
        <f t="shared" si="230"/>
        <v>42725.285069444442</v>
      </c>
      <c r="T3665" s="12">
        <f t="shared" si="231"/>
        <v>42665.243402777771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0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75</v>
      </c>
      <c r="Q3666" s="7" t="s">
        <v>8336</v>
      </c>
      <c r="R3666" s="7" t="s">
        <v>8337</v>
      </c>
      <c r="S3666" s="11">
        <f t="shared" si="230"/>
        <v>42537.04038194444</v>
      </c>
      <c r="T3666" s="12">
        <f t="shared" si="231"/>
        <v>42523.04038194444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0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94</v>
      </c>
      <c r="Q3667" s="7" t="s">
        <v>8336</v>
      </c>
      <c r="R3667" s="7" t="s">
        <v>8337</v>
      </c>
      <c r="S3667" s="11">
        <f t="shared" si="230"/>
        <v>42305.620833333327</v>
      </c>
      <c r="T3667" s="12">
        <f t="shared" si="231"/>
        <v>42294.59979166666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0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0</v>
      </c>
      <c r="Q3668" s="7" t="s">
        <v>8336</v>
      </c>
      <c r="R3668" s="7" t="s">
        <v>8337</v>
      </c>
      <c r="S3668" s="11">
        <f t="shared" si="230"/>
        <v>41844.083333333328</v>
      </c>
      <c r="T3668" s="12">
        <f t="shared" si="231"/>
        <v>41822.696550925924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0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95.110000000000127</v>
      </c>
      <c r="Q3669" s="7" t="s">
        <v>8336</v>
      </c>
      <c r="R3669" s="7" t="s">
        <v>8337</v>
      </c>
      <c r="S3669" s="11">
        <f t="shared" si="230"/>
        <v>42203.761793981474</v>
      </c>
      <c r="T3669" s="12">
        <f t="shared" si="231"/>
        <v>42173.761793981474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35</v>
      </c>
      <c r="Q3670" s="7" t="s">
        <v>8336</v>
      </c>
      <c r="R3670" s="7" t="s">
        <v>8337</v>
      </c>
      <c r="S3670" s="11">
        <f t="shared" si="230"/>
        <v>42208.564583333333</v>
      </c>
      <c r="T3670" s="12">
        <f t="shared" si="231"/>
        <v>42185.347824074073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0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382</v>
      </c>
      <c r="Q3671" s="7" t="s">
        <v>8336</v>
      </c>
      <c r="R3671" s="7" t="s">
        <v>8337</v>
      </c>
      <c r="S3671" s="11">
        <f t="shared" si="230"/>
        <v>42166.466863425921</v>
      </c>
      <c r="T3671" s="12">
        <f t="shared" si="231"/>
        <v>42136.466863425921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0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21</v>
      </c>
      <c r="Q3672" s="7" t="s">
        <v>8336</v>
      </c>
      <c r="R3672" s="7" t="s">
        <v>8337</v>
      </c>
      <c r="S3672" s="11">
        <f t="shared" si="230"/>
        <v>42155.749999999993</v>
      </c>
      <c r="T3672" s="12">
        <f t="shared" si="231"/>
        <v>42142.305682870363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0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30</v>
      </c>
      <c r="Q3673" s="7" t="s">
        <v>8336</v>
      </c>
      <c r="R3673" s="7" t="s">
        <v>8337</v>
      </c>
      <c r="S3673" s="11">
        <f t="shared" si="230"/>
        <v>41840.957638888889</v>
      </c>
      <c r="T3673" s="12">
        <f t="shared" si="231"/>
        <v>41820.419756944444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0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46</v>
      </c>
      <c r="Q3674" s="7" t="s">
        <v>8336</v>
      </c>
      <c r="R3674" s="7" t="s">
        <v>8337</v>
      </c>
      <c r="S3674" s="11">
        <f t="shared" si="230"/>
        <v>41908.738240740735</v>
      </c>
      <c r="T3674" s="12">
        <f t="shared" si="231"/>
        <v>41878.738240740735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0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545</v>
      </c>
      <c r="Q3675" s="7" t="s">
        <v>8336</v>
      </c>
      <c r="R3675" s="7" t="s">
        <v>8337</v>
      </c>
      <c r="S3675" s="11">
        <f t="shared" si="230"/>
        <v>41948.327777777777</v>
      </c>
      <c r="T3675" s="12">
        <f t="shared" si="231"/>
        <v>41914.086770833332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0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0</v>
      </c>
      <c r="Q3676" s="7" t="s">
        <v>8336</v>
      </c>
      <c r="R3676" s="7" t="s">
        <v>8337</v>
      </c>
      <c r="S3676" s="11">
        <f t="shared" si="230"/>
        <v>42616.664687499993</v>
      </c>
      <c r="T3676" s="12">
        <f t="shared" si="231"/>
        <v>42556.664687499993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0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20</v>
      </c>
      <c r="Q3677" s="7" t="s">
        <v>8336</v>
      </c>
      <c r="R3677" s="7" t="s">
        <v>8337</v>
      </c>
      <c r="S3677" s="11">
        <f t="shared" si="230"/>
        <v>42505.749999999993</v>
      </c>
      <c r="T3677" s="12">
        <f t="shared" si="231"/>
        <v>42493.388680555552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0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230</v>
      </c>
      <c r="Q3678" s="7" t="s">
        <v>8336</v>
      </c>
      <c r="R3678" s="7" t="s">
        <v>8337</v>
      </c>
      <c r="S3678" s="11">
        <f t="shared" si="230"/>
        <v>41894.607453703698</v>
      </c>
      <c r="T3678" s="12">
        <f t="shared" si="231"/>
        <v>41876.607453703698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0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348.5</v>
      </c>
      <c r="Q3679" s="7" t="s">
        <v>8336</v>
      </c>
      <c r="R3679" s="7" t="s">
        <v>8337</v>
      </c>
      <c r="S3679" s="11">
        <f t="shared" si="230"/>
        <v>41822.957638888889</v>
      </c>
      <c r="T3679" s="12">
        <f t="shared" si="231"/>
        <v>41802.365949074076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50</v>
      </c>
      <c r="Q3680" s="7" t="s">
        <v>8336</v>
      </c>
      <c r="R3680" s="7" t="s">
        <v>8337</v>
      </c>
      <c r="S3680" s="11">
        <f t="shared" si="230"/>
        <v>42155.322893518511</v>
      </c>
      <c r="T3680" s="12">
        <f t="shared" si="231"/>
        <v>42120.322893518511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0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202</v>
      </c>
      <c r="Q3681" s="7" t="s">
        <v>8336</v>
      </c>
      <c r="R3681" s="7" t="s">
        <v>8337</v>
      </c>
      <c r="S3681" s="11">
        <f t="shared" si="230"/>
        <v>41820.999305555553</v>
      </c>
      <c r="T3681" s="12">
        <f t="shared" si="231"/>
        <v>41786.553020833329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0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383</v>
      </c>
      <c r="Q3682" s="7" t="s">
        <v>8336</v>
      </c>
      <c r="R3682" s="7" t="s">
        <v>8337</v>
      </c>
      <c r="S3682" s="11">
        <f t="shared" si="230"/>
        <v>42648.245763888888</v>
      </c>
      <c r="T3682" s="12">
        <f t="shared" si="231"/>
        <v>42627.245763888888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0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119</v>
      </c>
      <c r="Q3683" s="7" t="s">
        <v>8336</v>
      </c>
      <c r="R3683" s="7" t="s">
        <v>8337</v>
      </c>
      <c r="S3683" s="11">
        <f t="shared" si="230"/>
        <v>42384.443171296291</v>
      </c>
      <c r="T3683" s="12">
        <f t="shared" si="231"/>
        <v>42374.443171296291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0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1176</v>
      </c>
      <c r="Q3684" s="7" t="s">
        <v>8336</v>
      </c>
      <c r="R3684" s="7" t="s">
        <v>8337</v>
      </c>
      <c r="S3684" s="11">
        <f t="shared" si="230"/>
        <v>41806.082638888889</v>
      </c>
      <c r="T3684" s="12">
        <f t="shared" si="231"/>
        <v>41772.477060185185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0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380</v>
      </c>
      <c r="Q3685" s="7" t="s">
        <v>8336</v>
      </c>
      <c r="R3685" s="7" t="s">
        <v>8337</v>
      </c>
      <c r="S3685" s="11">
        <f t="shared" si="230"/>
        <v>42662.908518518518</v>
      </c>
      <c r="T3685" s="12">
        <f t="shared" si="231"/>
        <v>42632.908518518518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0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293</v>
      </c>
      <c r="Q3686" s="7" t="s">
        <v>8336</v>
      </c>
      <c r="R3686" s="7" t="s">
        <v>8337</v>
      </c>
      <c r="S3686" s="11">
        <f t="shared" si="230"/>
        <v>42248.97206018518</v>
      </c>
      <c r="T3686" s="12">
        <f t="shared" si="231"/>
        <v>42218.97206018518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0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285</v>
      </c>
      <c r="Q3687" s="7" t="s">
        <v>8336</v>
      </c>
      <c r="R3687" s="7" t="s">
        <v>8337</v>
      </c>
      <c r="S3687" s="11">
        <f t="shared" si="230"/>
        <v>41778.666666666664</v>
      </c>
      <c r="T3687" s="12">
        <f t="shared" si="231"/>
        <v>41753.384942129625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0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</v>
      </c>
      <c r="Q3688" s="7" t="s">
        <v>8336</v>
      </c>
      <c r="R3688" s="7" t="s">
        <v>8337</v>
      </c>
      <c r="S3688" s="11">
        <f t="shared" si="230"/>
        <v>42244.957638888889</v>
      </c>
      <c r="T3688" s="12">
        <f t="shared" si="231"/>
        <v>42230.454398148147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0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12.25</v>
      </c>
      <c r="Q3689" s="7" t="s">
        <v>8336</v>
      </c>
      <c r="R3689" s="7" t="s">
        <v>8337</v>
      </c>
      <c r="S3689" s="11">
        <f t="shared" si="230"/>
        <v>41817.009895833333</v>
      </c>
      <c r="T3689" s="12">
        <f t="shared" si="231"/>
        <v>41787.009895833333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275</v>
      </c>
      <c r="Q3690" s="7" t="s">
        <v>8336</v>
      </c>
      <c r="R3690" s="7" t="s">
        <v>8337</v>
      </c>
      <c r="S3690" s="11">
        <f t="shared" si="230"/>
        <v>41859.578749999993</v>
      </c>
      <c r="T3690" s="12">
        <f t="shared" si="231"/>
        <v>41829.578749999993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0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550</v>
      </c>
      <c r="Q3691" s="7" t="s">
        <v>8336</v>
      </c>
      <c r="R3691" s="7" t="s">
        <v>8337</v>
      </c>
      <c r="S3691" s="11">
        <f t="shared" si="230"/>
        <v>42176.725694444445</v>
      </c>
      <c r="T3691" s="12">
        <f t="shared" si="231"/>
        <v>42147.61850694444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0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300</v>
      </c>
      <c r="Q3692" s="7" t="s">
        <v>8336</v>
      </c>
      <c r="R3692" s="7" t="s">
        <v>8337</v>
      </c>
      <c r="S3692" s="11">
        <f t="shared" si="230"/>
        <v>41970.431516203702</v>
      </c>
      <c r="T3692" s="12">
        <f t="shared" si="231"/>
        <v>41940.38984953703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0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11184</v>
      </c>
      <c r="Q3693" s="7" t="s">
        <v>8336</v>
      </c>
      <c r="R3693" s="7" t="s">
        <v>8337</v>
      </c>
      <c r="S3693" s="11">
        <f t="shared" si="230"/>
        <v>42064.999305555553</v>
      </c>
      <c r="T3693" s="12">
        <f t="shared" si="231"/>
        <v>42020.492233796293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0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260</v>
      </c>
      <c r="Q3694" s="7" t="s">
        <v>8336</v>
      </c>
      <c r="R3694" s="7" t="s">
        <v>8337</v>
      </c>
      <c r="S3694" s="11">
        <f t="shared" si="230"/>
        <v>41900.791666666664</v>
      </c>
      <c r="T3694" s="12">
        <f t="shared" si="231"/>
        <v>41891.756701388884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0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97</v>
      </c>
      <c r="Q3695" s="7" t="s">
        <v>8336</v>
      </c>
      <c r="R3695" s="7" t="s">
        <v>8337</v>
      </c>
      <c r="S3695" s="11">
        <f t="shared" si="230"/>
        <v>42338.729166666664</v>
      </c>
      <c r="T3695" s="12">
        <f t="shared" si="231"/>
        <v>42308.98297453703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0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260</v>
      </c>
      <c r="Q3696" s="7" t="s">
        <v>8336</v>
      </c>
      <c r="R3696" s="7" t="s">
        <v>8337</v>
      </c>
      <c r="S3696" s="11">
        <f t="shared" si="230"/>
        <v>42526.874999999993</v>
      </c>
      <c r="T3696" s="12">
        <f t="shared" si="231"/>
        <v>42489.925543981481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0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5</v>
      </c>
      <c r="Q3697" s="7" t="s">
        <v>8336</v>
      </c>
      <c r="R3697" s="7" t="s">
        <v>8337</v>
      </c>
      <c r="S3697" s="11">
        <f t="shared" si="230"/>
        <v>42015.662152777775</v>
      </c>
      <c r="T3697" s="12">
        <f t="shared" si="231"/>
        <v>41995.662152777775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0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1100</v>
      </c>
      <c r="Q3698" s="7" t="s">
        <v>8336</v>
      </c>
      <c r="R3698" s="7" t="s">
        <v>8337</v>
      </c>
      <c r="S3698" s="11">
        <f t="shared" si="230"/>
        <v>42048.408749999995</v>
      </c>
      <c r="T3698" s="12">
        <f t="shared" si="231"/>
        <v>41988.408749999995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0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160</v>
      </c>
      <c r="Q3699" s="7" t="s">
        <v>8336</v>
      </c>
      <c r="R3699" s="7" t="s">
        <v>8337</v>
      </c>
      <c r="S3699" s="11">
        <f t="shared" si="230"/>
        <v>42500.2575</v>
      </c>
      <c r="T3699" s="12">
        <f t="shared" si="231"/>
        <v>42479.2575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526</v>
      </c>
      <c r="Q3700" s="7" t="s">
        <v>8336</v>
      </c>
      <c r="R3700" s="7" t="s">
        <v>8337</v>
      </c>
      <c r="S3700" s="11">
        <f t="shared" si="230"/>
        <v>42431.598229166666</v>
      </c>
      <c r="T3700" s="12">
        <f t="shared" si="231"/>
        <v>42401.598229166666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0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20</v>
      </c>
      <c r="Q3701" s="7" t="s">
        <v>8336</v>
      </c>
      <c r="R3701" s="7" t="s">
        <v>8337</v>
      </c>
      <c r="S3701" s="11">
        <f t="shared" si="230"/>
        <v>41927.393703703703</v>
      </c>
      <c r="T3701" s="12">
        <f t="shared" si="231"/>
        <v>41897.393703703703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0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106</v>
      </c>
      <c r="Q3702" s="7" t="s">
        <v>8336</v>
      </c>
      <c r="R3702" s="7" t="s">
        <v>8337</v>
      </c>
      <c r="S3702" s="11">
        <f t="shared" si="230"/>
        <v>41912.458333333328</v>
      </c>
      <c r="T3702" s="12">
        <f t="shared" si="231"/>
        <v>41882.37731481481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0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5</v>
      </c>
      <c r="Q3703" s="7" t="s">
        <v>8336</v>
      </c>
      <c r="R3703" s="7" t="s">
        <v>8337</v>
      </c>
      <c r="S3703" s="11">
        <f t="shared" si="230"/>
        <v>42159.333252314813</v>
      </c>
      <c r="T3703" s="12">
        <f t="shared" si="231"/>
        <v>42129.333252314813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0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275</v>
      </c>
      <c r="Q3704" s="7" t="s">
        <v>8336</v>
      </c>
      <c r="R3704" s="7" t="s">
        <v>8337</v>
      </c>
      <c r="S3704" s="11">
        <f t="shared" si="230"/>
        <v>42561.749305555553</v>
      </c>
      <c r="T3704" s="12">
        <f t="shared" si="231"/>
        <v>42524.329675925925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0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246</v>
      </c>
      <c r="Q3705" s="7" t="s">
        <v>8336</v>
      </c>
      <c r="R3705" s="7" t="s">
        <v>8337</v>
      </c>
      <c r="S3705" s="11">
        <f t="shared" si="230"/>
        <v>42595.082638888889</v>
      </c>
      <c r="T3705" s="12">
        <f t="shared" si="231"/>
        <v>42556.296157407407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0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109.00999999999999</v>
      </c>
      <c r="Q3706" s="7" t="s">
        <v>8336</v>
      </c>
      <c r="R3706" s="7" t="s">
        <v>8337</v>
      </c>
      <c r="S3706" s="11">
        <f t="shared" si="230"/>
        <v>42521.481412037036</v>
      </c>
      <c r="T3706" s="12">
        <f t="shared" si="231"/>
        <v>42461.481412037036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0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98</v>
      </c>
      <c r="Q3707" s="7" t="s">
        <v>8336</v>
      </c>
      <c r="R3707" s="7" t="s">
        <v>8337</v>
      </c>
      <c r="S3707" s="11">
        <f t="shared" si="230"/>
        <v>41813.541666666664</v>
      </c>
      <c r="T3707" s="12">
        <f t="shared" si="231"/>
        <v>41792.334652777776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0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320</v>
      </c>
      <c r="Q3708" s="7" t="s">
        <v>8336</v>
      </c>
      <c r="R3708" s="7" t="s">
        <v>8337</v>
      </c>
      <c r="S3708" s="11">
        <f t="shared" si="230"/>
        <v>41894.705428240741</v>
      </c>
      <c r="T3708" s="12">
        <f t="shared" si="231"/>
        <v>41879.705428240741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0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860</v>
      </c>
      <c r="Q3709" s="7" t="s">
        <v>8336</v>
      </c>
      <c r="R3709" s="7" t="s">
        <v>8337</v>
      </c>
      <c r="S3709" s="11">
        <f t="shared" si="230"/>
        <v>42573.018055555549</v>
      </c>
      <c r="T3709" s="12">
        <f t="shared" si="231"/>
        <v>42551.840023148143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1400</v>
      </c>
      <c r="Q3710" s="7" t="s">
        <v>8336</v>
      </c>
      <c r="R3710" s="7" t="s">
        <v>8337</v>
      </c>
      <c r="S3710" s="11">
        <f t="shared" si="230"/>
        <v>41823.933865740742</v>
      </c>
      <c r="T3710" s="12">
        <f t="shared" si="231"/>
        <v>41809.933865740742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0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82.5</v>
      </c>
      <c r="Q3711" s="7" t="s">
        <v>8336</v>
      </c>
      <c r="R3711" s="7" t="s">
        <v>8337</v>
      </c>
      <c r="S3711" s="11">
        <f t="shared" si="230"/>
        <v>41815.499374999999</v>
      </c>
      <c r="T3711" s="12">
        <f t="shared" si="231"/>
        <v>41785.499374999999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0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535</v>
      </c>
      <c r="Q3712" s="7" t="s">
        <v>8336</v>
      </c>
      <c r="R3712" s="7" t="s">
        <v>8337</v>
      </c>
      <c r="S3712" s="11">
        <f t="shared" si="230"/>
        <v>42097.367916666662</v>
      </c>
      <c r="T3712" s="12">
        <f t="shared" si="231"/>
        <v>42072.367916666662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0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70</v>
      </c>
      <c r="Q3713" s="7" t="s">
        <v>8336</v>
      </c>
      <c r="R3713" s="7" t="s">
        <v>8337</v>
      </c>
      <c r="S3713" s="11">
        <f t="shared" si="230"/>
        <v>41805.458333333328</v>
      </c>
      <c r="T3713" s="12">
        <f t="shared" si="231"/>
        <v>41779.5158912037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0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4030</v>
      </c>
      <c r="Q3714" s="7" t="s">
        <v>8336</v>
      </c>
      <c r="R3714" s="7" t="s">
        <v>8337</v>
      </c>
      <c r="S3714" s="11">
        <f t="shared" si="230"/>
        <v>42155.082638888889</v>
      </c>
      <c r="T3714" s="12">
        <f t="shared" si="231"/>
        <v>42133.963738425919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0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(E3715/D3715*100)</f>
        <v>101.49999999999999</v>
      </c>
      <c r="P3715">
        <f t="shared" ref="P3715:P3778" si="233">AVERAGE(E3715-D3715)</f>
        <v>30</v>
      </c>
      <c r="Q3715" s="7" t="s">
        <v>8336</v>
      </c>
      <c r="R3715" s="7" t="s">
        <v>8337</v>
      </c>
      <c r="S3715" s="11">
        <f t="shared" ref="S3715:S3778" si="234">(I3715/86400)+25569+(-5/24)</f>
        <v>42525.529699074068</v>
      </c>
      <c r="T3715" s="12">
        <f t="shared" ref="T3715:T3778" si="235">(J3715/86400)+25569+(-5/24)</f>
        <v>42505.529699074068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0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235</v>
      </c>
      <c r="Q3716" s="7" t="s">
        <v>8336</v>
      </c>
      <c r="R3716" s="7" t="s">
        <v>8337</v>
      </c>
      <c r="S3716" s="11">
        <f t="shared" si="234"/>
        <v>42149.957638888889</v>
      </c>
      <c r="T3716" s="12">
        <f t="shared" si="235"/>
        <v>42118.347997685181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0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90</v>
      </c>
      <c r="Q3717" s="7" t="s">
        <v>8336</v>
      </c>
      <c r="R3717" s="7" t="s">
        <v>8337</v>
      </c>
      <c r="S3717" s="11">
        <f t="shared" si="234"/>
        <v>42094.327777777777</v>
      </c>
      <c r="T3717" s="12">
        <f t="shared" si="235"/>
        <v>42036.787256944437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0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446</v>
      </c>
      <c r="Q3718" s="7" t="s">
        <v>8336</v>
      </c>
      <c r="R3718" s="7" t="s">
        <v>8337</v>
      </c>
      <c r="S3718" s="11">
        <f t="shared" si="234"/>
        <v>42390.679502314808</v>
      </c>
      <c r="T3718" s="12">
        <f t="shared" si="235"/>
        <v>42360.679502314808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0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30</v>
      </c>
      <c r="Q3719" s="7" t="s">
        <v>8336</v>
      </c>
      <c r="R3719" s="7" t="s">
        <v>8337</v>
      </c>
      <c r="S3719" s="11">
        <f t="shared" si="234"/>
        <v>42133.657974537033</v>
      </c>
      <c r="T3719" s="12">
        <f t="shared" si="235"/>
        <v>42102.657974537033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697</v>
      </c>
      <c r="Q3720" s="7" t="s">
        <v>8336</v>
      </c>
      <c r="R3720" s="7" t="s">
        <v>8337</v>
      </c>
      <c r="S3720" s="11">
        <f t="shared" si="234"/>
        <v>42062.507812499993</v>
      </c>
      <c r="T3720" s="12">
        <f t="shared" si="235"/>
        <v>42032.507812499993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0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220</v>
      </c>
      <c r="Q3721" s="7" t="s">
        <v>8336</v>
      </c>
      <c r="R3721" s="7" t="s">
        <v>8337</v>
      </c>
      <c r="S3721" s="11">
        <f t="shared" si="234"/>
        <v>42177.521597222221</v>
      </c>
      <c r="T3721" s="12">
        <f t="shared" si="235"/>
        <v>42147.521597222221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0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149</v>
      </c>
      <c r="Q3722" s="7" t="s">
        <v>8336</v>
      </c>
      <c r="R3722" s="7" t="s">
        <v>8337</v>
      </c>
      <c r="S3722" s="11">
        <f t="shared" si="234"/>
        <v>42187.784791666665</v>
      </c>
      <c r="T3722" s="12">
        <f t="shared" si="235"/>
        <v>42165.784791666665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0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40</v>
      </c>
      <c r="Q3723" s="7" t="s">
        <v>8336</v>
      </c>
      <c r="R3723" s="7" t="s">
        <v>8337</v>
      </c>
      <c r="S3723" s="11">
        <f t="shared" si="234"/>
        <v>41948.769490740735</v>
      </c>
      <c r="T3723" s="12">
        <f t="shared" si="235"/>
        <v>41927.727824074071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0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168</v>
      </c>
      <c r="Q3724" s="7" t="s">
        <v>8336</v>
      </c>
      <c r="R3724" s="7" t="s">
        <v>8337</v>
      </c>
      <c r="S3724" s="11">
        <f t="shared" si="234"/>
        <v>42411.749305555553</v>
      </c>
      <c r="T3724" s="12">
        <f t="shared" si="235"/>
        <v>42381.463506944441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0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92</v>
      </c>
      <c r="Q3725" s="7" t="s">
        <v>8336</v>
      </c>
      <c r="R3725" s="7" t="s">
        <v>8337</v>
      </c>
      <c r="S3725" s="11">
        <f t="shared" si="234"/>
        <v>41973.586365740739</v>
      </c>
      <c r="T3725" s="12">
        <f t="shared" si="235"/>
        <v>41943.544699074067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0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109.55000000000018</v>
      </c>
      <c r="Q3726" s="7" t="s">
        <v>8336</v>
      </c>
      <c r="R3726" s="7" t="s">
        <v>8337</v>
      </c>
      <c r="S3726" s="11">
        <f t="shared" si="234"/>
        <v>42494.749999999993</v>
      </c>
      <c r="T3726" s="12">
        <f t="shared" si="235"/>
        <v>42465.283101851848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0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81</v>
      </c>
      <c r="Q3727" s="7" t="s">
        <v>8336</v>
      </c>
      <c r="R3727" s="7" t="s">
        <v>8337</v>
      </c>
      <c r="S3727" s="11">
        <f t="shared" si="234"/>
        <v>42418.687499999993</v>
      </c>
      <c r="T3727" s="12">
        <f t="shared" si="235"/>
        <v>42401.736886574072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0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2029</v>
      </c>
      <c r="Q3728" s="7" t="s">
        <v>8336</v>
      </c>
      <c r="R3728" s="7" t="s">
        <v>8337</v>
      </c>
      <c r="S3728" s="11">
        <f t="shared" si="234"/>
        <v>42489.666666666664</v>
      </c>
      <c r="T3728" s="12">
        <f t="shared" si="235"/>
        <v>42461.932534722218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0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15</v>
      </c>
      <c r="Q3729" s="7" t="s">
        <v>8336</v>
      </c>
      <c r="R3729" s="7" t="s">
        <v>8337</v>
      </c>
      <c r="S3729" s="11">
        <f t="shared" si="234"/>
        <v>42662.996527777774</v>
      </c>
      <c r="T3729" s="12">
        <f t="shared" si="235"/>
        <v>42632.139976851853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-18138</v>
      </c>
      <c r="Q3730" s="7" t="s">
        <v>8336</v>
      </c>
      <c r="R3730" s="7" t="s">
        <v>8337</v>
      </c>
      <c r="S3730" s="11">
        <f t="shared" si="234"/>
        <v>42234.962685185186</v>
      </c>
      <c r="T3730" s="12">
        <f t="shared" si="235"/>
        <v>42204.962685185186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-4638</v>
      </c>
      <c r="Q3731" s="7" t="s">
        <v>8336</v>
      </c>
      <c r="R3731" s="7" t="s">
        <v>8337</v>
      </c>
      <c r="S3731" s="11">
        <f t="shared" si="234"/>
        <v>42085.954999999994</v>
      </c>
      <c r="T3731" s="12">
        <f t="shared" si="235"/>
        <v>42040.996666666666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-900</v>
      </c>
      <c r="Q3732" s="7" t="s">
        <v>8336</v>
      </c>
      <c r="R3732" s="7" t="s">
        <v>8337</v>
      </c>
      <c r="S3732" s="11">
        <f t="shared" si="234"/>
        <v>42233.46943287037</v>
      </c>
      <c r="T3732" s="12">
        <f t="shared" si="235"/>
        <v>42203.46943287037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-4880</v>
      </c>
      <c r="Q3733" s="7" t="s">
        <v>8336</v>
      </c>
      <c r="R3733" s="7" t="s">
        <v>8337</v>
      </c>
      <c r="S3733" s="11">
        <f t="shared" si="234"/>
        <v>42013.932638888888</v>
      </c>
      <c r="T3733" s="12">
        <f t="shared" si="235"/>
        <v>41983.544513888883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-719</v>
      </c>
      <c r="Q3734" s="7" t="s">
        <v>8336</v>
      </c>
      <c r="R3734" s="7" t="s">
        <v>8337</v>
      </c>
      <c r="S3734" s="11">
        <f t="shared" si="234"/>
        <v>42028.291666666664</v>
      </c>
      <c r="T3734" s="12">
        <f t="shared" si="235"/>
        <v>41968.469131944446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-1500</v>
      </c>
      <c r="Q3735" s="7" t="s">
        <v>8336</v>
      </c>
      <c r="R3735" s="7" t="s">
        <v>8337</v>
      </c>
      <c r="S3735" s="11">
        <f t="shared" si="234"/>
        <v>42112.729166666664</v>
      </c>
      <c r="T3735" s="12">
        <f t="shared" si="235"/>
        <v>42102.816064814811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-1073</v>
      </c>
      <c r="Q3736" s="7" t="s">
        <v>8336</v>
      </c>
      <c r="R3736" s="7" t="s">
        <v>8337</v>
      </c>
      <c r="S3736" s="11">
        <f t="shared" si="234"/>
        <v>42149.693240740737</v>
      </c>
      <c r="T3736" s="12">
        <f t="shared" si="235"/>
        <v>42089.693240740737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-130</v>
      </c>
      <c r="Q3737" s="7" t="s">
        <v>8336</v>
      </c>
      <c r="R3737" s="7" t="s">
        <v>8337</v>
      </c>
      <c r="S3737" s="11">
        <f t="shared" si="234"/>
        <v>42152.484826388885</v>
      </c>
      <c r="T3737" s="12">
        <f t="shared" si="235"/>
        <v>42122.484826388885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-1490</v>
      </c>
      <c r="Q3738" s="7" t="s">
        <v>8336</v>
      </c>
      <c r="R3738" s="7" t="s">
        <v>8337</v>
      </c>
      <c r="S3738" s="11">
        <f t="shared" si="234"/>
        <v>42086.541666666664</v>
      </c>
      <c r="T3738" s="12">
        <f t="shared" si="235"/>
        <v>42048.503391203696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-550</v>
      </c>
      <c r="Q3739" s="7" t="s">
        <v>8336</v>
      </c>
      <c r="R3739" s="7" t="s">
        <v>8337</v>
      </c>
      <c r="S3739" s="11">
        <f t="shared" si="234"/>
        <v>42320.082638888889</v>
      </c>
      <c r="T3739" s="12">
        <f t="shared" si="235"/>
        <v>42297.482673611106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-1230</v>
      </c>
      <c r="Q3740" s="7" t="s">
        <v>8336</v>
      </c>
      <c r="R3740" s="7" t="s">
        <v>8337</v>
      </c>
      <c r="S3740" s="11">
        <f t="shared" si="234"/>
        <v>41835.708333333328</v>
      </c>
      <c r="T3740" s="12">
        <f t="shared" si="235"/>
        <v>41813.730381944442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-3195</v>
      </c>
      <c r="Q3741" s="7" t="s">
        <v>8336</v>
      </c>
      <c r="R3741" s="7" t="s">
        <v>8337</v>
      </c>
      <c r="S3741" s="11">
        <f t="shared" si="234"/>
        <v>42568.241527777776</v>
      </c>
      <c r="T3741" s="12">
        <f t="shared" si="235"/>
        <v>42548.241527777776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-1642</v>
      </c>
      <c r="Q3742" s="7" t="s">
        <v>8336</v>
      </c>
      <c r="R3742" s="7" t="s">
        <v>8337</v>
      </c>
      <c r="S3742" s="11">
        <f t="shared" si="234"/>
        <v>41862.870810185181</v>
      </c>
      <c r="T3742" s="12">
        <f t="shared" si="235"/>
        <v>41832.881423611107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-20000</v>
      </c>
      <c r="Q3743" s="7" t="s">
        <v>8336</v>
      </c>
      <c r="R3743" s="7" t="s">
        <v>8337</v>
      </c>
      <c r="S3743" s="11">
        <f t="shared" si="234"/>
        <v>42355.712384259255</v>
      </c>
      <c r="T3743" s="12">
        <f t="shared" si="235"/>
        <v>42325.712384259255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-4900</v>
      </c>
      <c r="Q3744" s="7" t="s">
        <v>8336</v>
      </c>
      <c r="R3744" s="7" t="s">
        <v>8337</v>
      </c>
      <c r="S3744" s="11">
        <f t="shared" si="234"/>
        <v>41888.006296296291</v>
      </c>
      <c r="T3744" s="12">
        <f t="shared" si="235"/>
        <v>41858.006296296291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-2200</v>
      </c>
      <c r="Q3745" s="7" t="s">
        <v>8336</v>
      </c>
      <c r="R3745" s="7" t="s">
        <v>8337</v>
      </c>
      <c r="S3745" s="11">
        <f t="shared" si="234"/>
        <v>41823.501898148148</v>
      </c>
      <c r="T3745" s="12">
        <f t="shared" si="235"/>
        <v>41793.501898148148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-1200</v>
      </c>
      <c r="Q3746" s="7" t="s">
        <v>8336</v>
      </c>
      <c r="R3746" s="7" t="s">
        <v>8337</v>
      </c>
      <c r="S3746" s="11">
        <f t="shared" si="234"/>
        <v>41824.957638888889</v>
      </c>
      <c r="T3746" s="12">
        <f t="shared" si="235"/>
        <v>41793.605925925927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-90</v>
      </c>
      <c r="Q3747" s="7" t="s">
        <v>8336</v>
      </c>
      <c r="R3747" s="7" t="s">
        <v>8337</v>
      </c>
      <c r="S3747" s="11">
        <f t="shared" si="234"/>
        <v>41861.489606481475</v>
      </c>
      <c r="T3747" s="12">
        <f t="shared" si="235"/>
        <v>41831.489606481475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-8298</v>
      </c>
      <c r="Q3748" s="7" t="s">
        <v>8336</v>
      </c>
      <c r="R3748" s="7" t="s">
        <v>8337</v>
      </c>
      <c r="S3748" s="11">
        <f t="shared" si="234"/>
        <v>42651.18100694444</v>
      </c>
      <c r="T3748" s="12">
        <f t="shared" si="235"/>
        <v>42621.18100694444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-2475</v>
      </c>
      <c r="Q3749" s="7" t="s">
        <v>8336</v>
      </c>
      <c r="R3749" s="7" t="s">
        <v>8337</v>
      </c>
      <c r="S3749" s="11">
        <f t="shared" si="234"/>
        <v>42190.749305555553</v>
      </c>
      <c r="T3749" s="12">
        <f t="shared" si="235"/>
        <v>42164.091388888883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176</v>
      </c>
      <c r="Q3750" s="7" t="s">
        <v>8336</v>
      </c>
      <c r="R3750" s="7" t="s">
        <v>8378</v>
      </c>
      <c r="S3750" s="11">
        <f t="shared" si="234"/>
        <v>42416.040972222218</v>
      </c>
      <c r="T3750" s="12">
        <f t="shared" si="235"/>
        <v>42395.498101851852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0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25</v>
      </c>
      <c r="Q3751" s="7" t="s">
        <v>8336</v>
      </c>
      <c r="R3751" s="7" t="s">
        <v>8378</v>
      </c>
      <c r="S3751" s="11">
        <f t="shared" si="234"/>
        <v>42488.957638888889</v>
      </c>
      <c r="T3751" s="12">
        <f t="shared" si="235"/>
        <v>42457.918842592589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0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27</v>
      </c>
      <c r="Q3752" s="7" t="s">
        <v>8336</v>
      </c>
      <c r="R3752" s="7" t="s">
        <v>8378</v>
      </c>
      <c r="S3752" s="11">
        <f t="shared" si="234"/>
        <v>42045.124305555553</v>
      </c>
      <c r="T3752" s="12">
        <f t="shared" si="235"/>
        <v>42016.773240740738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0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326</v>
      </c>
      <c r="Q3753" s="7" t="s">
        <v>8336</v>
      </c>
      <c r="R3753" s="7" t="s">
        <v>8378</v>
      </c>
      <c r="S3753" s="11">
        <f t="shared" si="234"/>
        <v>42462.785567129627</v>
      </c>
      <c r="T3753" s="12">
        <f t="shared" si="235"/>
        <v>42402.827233796292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0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65</v>
      </c>
      <c r="Q3754" s="7" t="s">
        <v>8336</v>
      </c>
      <c r="R3754" s="7" t="s">
        <v>8378</v>
      </c>
      <c r="S3754" s="11">
        <f t="shared" si="234"/>
        <v>42659.666666666664</v>
      </c>
      <c r="T3754" s="12">
        <f t="shared" si="235"/>
        <v>42619.594155092585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0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167</v>
      </c>
      <c r="Q3755" s="7" t="s">
        <v>8336</v>
      </c>
      <c r="R3755" s="7" t="s">
        <v>8378</v>
      </c>
      <c r="S3755" s="11">
        <f t="shared" si="234"/>
        <v>42157.791666666664</v>
      </c>
      <c r="T3755" s="12">
        <f t="shared" si="235"/>
        <v>42128.615740740737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0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500</v>
      </c>
      <c r="Q3756" s="7" t="s">
        <v>8336</v>
      </c>
      <c r="R3756" s="7" t="s">
        <v>8378</v>
      </c>
      <c r="S3756" s="11">
        <f t="shared" si="234"/>
        <v>41845.999305555553</v>
      </c>
      <c r="T3756" s="12">
        <f t="shared" si="235"/>
        <v>41808.67288194444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0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163</v>
      </c>
      <c r="Q3757" s="7" t="s">
        <v>8336</v>
      </c>
      <c r="R3757" s="7" t="s">
        <v>8378</v>
      </c>
      <c r="S3757" s="11">
        <f t="shared" si="234"/>
        <v>42475.658645833326</v>
      </c>
      <c r="T3757" s="12">
        <f t="shared" si="235"/>
        <v>42445.658645833326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0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50</v>
      </c>
      <c r="Q3758" s="7" t="s">
        <v>8336</v>
      </c>
      <c r="R3758" s="7" t="s">
        <v>8378</v>
      </c>
      <c r="S3758" s="11">
        <f t="shared" si="234"/>
        <v>41801.606458333328</v>
      </c>
      <c r="T3758" s="12">
        <f t="shared" si="235"/>
        <v>41771.606458333328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0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298</v>
      </c>
      <c r="Q3759" s="7" t="s">
        <v>8336</v>
      </c>
      <c r="R3759" s="7" t="s">
        <v>8378</v>
      </c>
      <c r="S3759" s="11">
        <f t="shared" si="234"/>
        <v>41974.642534722218</v>
      </c>
      <c r="T3759" s="12">
        <f t="shared" si="235"/>
        <v>41954.642534722218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35</v>
      </c>
      <c r="Q3760" s="7" t="s">
        <v>8336</v>
      </c>
      <c r="R3760" s="7" t="s">
        <v>8378</v>
      </c>
      <c r="S3760" s="11">
        <f t="shared" si="234"/>
        <v>41778</v>
      </c>
      <c r="T3760" s="12">
        <f t="shared" si="235"/>
        <v>41747.263171296298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0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409.77000000000044</v>
      </c>
      <c r="Q3761" s="7" t="s">
        <v>8336</v>
      </c>
      <c r="R3761" s="7" t="s">
        <v>8378</v>
      </c>
      <c r="S3761" s="11">
        <f t="shared" si="234"/>
        <v>42241.899918981479</v>
      </c>
      <c r="T3761" s="12">
        <f t="shared" si="235"/>
        <v>42181.899918981479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0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50.770000000000437</v>
      </c>
      <c r="Q3762" s="7" t="s">
        <v>8336</v>
      </c>
      <c r="R3762" s="7" t="s">
        <v>8378</v>
      </c>
      <c r="S3762" s="11">
        <f t="shared" si="234"/>
        <v>41764.316967592589</v>
      </c>
      <c r="T3762" s="12">
        <f t="shared" si="235"/>
        <v>41739.316967592589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0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0</v>
      </c>
      <c r="Q3763" s="7" t="s">
        <v>8336</v>
      </c>
      <c r="R3763" s="7" t="s">
        <v>8378</v>
      </c>
      <c r="S3763" s="11">
        <f t="shared" si="234"/>
        <v>42226.749999999993</v>
      </c>
      <c r="T3763" s="12">
        <f t="shared" si="235"/>
        <v>42173.258530092593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0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78</v>
      </c>
      <c r="Q3764" s="7" t="s">
        <v>8336</v>
      </c>
      <c r="R3764" s="7" t="s">
        <v>8378</v>
      </c>
      <c r="S3764" s="11">
        <f t="shared" si="234"/>
        <v>42218.605196759258</v>
      </c>
      <c r="T3764" s="12">
        <f t="shared" si="235"/>
        <v>42193.605196759258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0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0</v>
      </c>
      <c r="Q3765" s="7" t="s">
        <v>8336</v>
      </c>
      <c r="R3765" s="7" t="s">
        <v>8378</v>
      </c>
      <c r="S3765" s="11">
        <f t="shared" si="234"/>
        <v>42095.500300925924</v>
      </c>
      <c r="T3765" s="12">
        <f t="shared" si="235"/>
        <v>42065.541967592588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0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0</v>
      </c>
      <c r="Q3766" s="7" t="s">
        <v>8336</v>
      </c>
      <c r="R3766" s="7" t="s">
        <v>8378</v>
      </c>
      <c r="S3766" s="11">
        <f t="shared" si="234"/>
        <v>42518.816666666666</v>
      </c>
      <c r="T3766" s="12">
        <f t="shared" si="235"/>
        <v>42499.634629629632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0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942</v>
      </c>
      <c r="Q3767" s="7" t="s">
        <v>8336</v>
      </c>
      <c r="R3767" s="7" t="s">
        <v>8378</v>
      </c>
      <c r="S3767" s="11">
        <f t="shared" si="234"/>
        <v>41850.568078703705</v>
      </c>
      <c r="T3767" s="12">
        <f t="shared" si="235"/>
        <v>41820.568078703705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0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265.01000000000022</v>
      </c>
      <c r="Q3768" s="7" t="s">
        <v>8336</v>
      </c>
      <c r="R3768" s="7" t="s">
        <v>8378</v>
      </c>
      <c r="S3768" s="11">
        <f t="shared" si="234"/>
        <v>41822.958854166667</v>
      </c>
      <c r="T3768" s="12">
        <f t="shared" si="235"/>
        <v>41787.958854166667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0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335</v>
      </c>
      <c r="Q3769" s="7" t="s">
        <v>8336</v>
      </c>
      <c r="R3769" s="7" t="s">
        <v>8378</v>
      </c>
      <c r="S3769" s="11">
        <f t="shared" si="234"/>
        <v>42063.999305555553</v>
      </c>
      <c r="T3769" s="12">
        <f t="shared" si="235"/>
        <v>42049.811307870368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306.10999999999967</v>
      </c>
      <c r="Q3770" s="7" t="s">
        <v>8336</v>
      </c>
      <c r="R3770" s="7" t="s">
        <v>8378</v>
      </c>
      <c r="S3770" s="11">
        <f t="shared" si="234"/>
        <v>41802.519560185181</v>
      </c>
      <c r="T3770" s="12">
        <f t="shared" si="235"/>
        <v>41772.519560185181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0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0</v>
      </c>
      <c r="Q3771" s="7" t="s">
        <v>8336</v>
      </c>
      <c r="R3771" s="7" t="s">
        <v>8378</v>
      </c>
      <c r="S3771" s="11">
        <f t="shared" si="234"/>
        <v>42475.389803240738</v>
      </c>
      <c r="T3771" s="12">
        <f t="shared" si="235"/>
        <v>42445.389803240738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0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0</v>
      </c>
      <c r="Q3772" s="7" t="s">
        <v>8336</v>
      </c>
      <c r="R3772" s="7" t="s">
        <v>8378</v>
      </c>
      <c r="S3772" s="11">
        <f t="shared" si="234"/>
        <v>42168.722337962965</v>
      </c>
      <c r="T3772" s="12">
        <f t="shared" si="235"/>
        <v>42138.722337962965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0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460</v>
      </c>
      <c r="Q3773" s="7" t="s">
        <v>8336</v>
      </c>
      <c r="R3773" s="7" t="s">
        <v>8378</v>
      </c>
      <c r="S3773" s="11">
        <f t="shared" si="234"/>
        <v>42507.791666666664</v>
      </c>
      <c r="T3773" s="12">
        <f t="shared" si="235"/>
        <v>42493.64875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0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510</v>
      </c>
      <c r="Q3774" s="7" t="s">
        <v>8336</v>
      </c>
      <c r="R3774" s="7" t="s">
        <v>8378</v>
      </c>
      <c r="S3774" s="11">
        <f t="shared" si="234"/>
        <v>42703.041666666664</v>
      </c>
      <c r="T3774" s="12">
        <f t="shared" si="235"/>
        <v>42682.408634259256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0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410</v>
      </c>
      <c r="Q3775" s="7" t="s">
        <v>8336</v>
      </c>
      <c r="R3775" s="7" t="s">
        <v>8378</v>
      </c>
      <c r="S3775" s="11">
        <f t="shared" si="234"/>
        <v>42688.880555555552</v>
      </c>
      <c r="T3775" s="12">
        <f t="shared" si="235"/>
        <v>42655.796840277777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0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0</v>
      </c>
      <c r="Q3776" s="7" t="s">
        <v>8336</v>
      </c>
      <c r="R3776" s="7" t="s">
        <v>8378</v>
      </c>
      <c r="S3776" s="11">
        <f t="shared" si="234"/>
        <v>42103.583969907406</v>
      </c>
      <c r="T3776" s="12">
        <f t="shared" si="235"/>
        <v>42087.583969907406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0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5</v>
      </c>
      <c r="Q3777" s="7" t="s">
        <v>8336</v>
      </c>
      <c r="R3777" s="7" t="s">
        <v>8378</v>
      </c>
      <c r="S3777" s="11">
        <f t="shared" si="234"/>
        <v>42102.958333333336</v>
      </c>
      <c r="T3777" s="12">
        <f t="shared" si="235"/>
        <v>42075.734293981477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0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537</v>
      </c>
      <c r="Q3778" s="7" t="s">
        <v>8336</v>
      </c>
      <c r="R3778" s="7" t="s">
        <v>8378</v>
      </c>
      <c r="S3778" s="11">
        <f t="shared" si="234"/>
        <v>41851.833333333328</v>
      </c>
      <c r="T3778" s="12">
        <f t="shared" si="235"/>
        <v>41814.159467592588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0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(E3779/D3779*100)</f>
        <v>143.19999999999999</v>
      </c>
      <c r="P3779">
        <f t="shared" ref="P3779:P3842" si="237">AVERAGE(E3779-D3779)</f>
        <v>864</v>
      </c>
      <c r="Q3779" s="7" t="s">
        <v>8336</v>
      </c>
      <c r="R3779" s="7" t="s">
        <v>8378</v>
      </c>
      <c r="S3779" s="11">
        <f t="shared" ref="S3779:S3842" si="238">(I3779/86400)+25569+(-5/24)</f>
        <v>41908.958333333328</v>
      </c>
      <c r="T3779" s="12">
        <f t="shared" ref="T3779:T3842" si="239">(J3779/86400)+25569+(-5/24)</f>
        <v>41886.903020833335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121</v>
      </c>
      <c r="Q3780" s="7" t="s">
        <v>8336</v>
      </c>
      <c r="R3780" s="7" t="s">
        <v>8378</v>
      </c>
      <c r="S3780" s="11">
        <f t="shared" si="238"/>
        <v>42049.610879629625</v>
      </c>
      <c r="T3780" s="12">
        <f t="shared" si="239"/>
        <v>41989.610879629625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0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597</v>
      </c>
      <c r="Q3781" s="7" t="s">
        <v>8336</v>
      </c>
      <c r="R3781" s="7" t="s">
        <v>8378</v>
      </c>
      <c r="S3781" s="11">
        <f t="shared" si="238"/>
        <v>42455.485416666663</v>
      </c>
      <c r="T3781" s="12">
        <f t="shared" si="239"/>
        <v>42425.527083333327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0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500</v>
      </c>
      <c r="Q3782" s="7" t="s">
        <v>8336</v>
      </c>
      <c r="R3782" s="7" t="s">
        <v>8378</v>
      </c>
      <c r="S3782" s="11">
        <f t="shared" si="238"/>
        <v>42198.629166666666</v>
      </c>
      <c r="T3782" s="12">
        <f t="shared" si="239"/>
        <v>42166.011400462965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0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435</v>
      </c>
      <c r="Q3783" s="7" t="s">
        <v>8336</v>
      </c>
      <c r="R3783" s="7" t="s">
        <v>8378</v>
      </c>
      <c r="S3783" s="11">
        <f t="shared" si="238"/>
        <v>41890.674594907403</v>
      </c>
      <c r="T3783" s="12">
        <f t="shared" si="239"/>
        <v>41865.674594907403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0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35</v>
      </c>
      <c r="Q3784" s="7" t="s">
        <v>8336</v>
      </c>
      <c r="R3784" s="7" t="s">
        <v>8378</v>
      </c>
      <c r="S3784" s="11">
        <f t="shared" si="238"/>
        <v>42575.749999999993</v>
      </c>
      <c r="T3784" s="12">
        <f t="shared" si="239"/>
        <v>42546.653900462959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0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347</v>
      </c>
      <c r="Q3785" s="7" t="s">
        <v>8336</v>
      </c>
      <c r="R3785" s="7" t="s">
        <v>8378</v>
      </c>
      <c r="S3785" s="11">
        <f t="shared" si="238"/>
        <v>42444.458333333336</v>
      </c>
      <c r="T3785" s="12">
        <f t="shared" si="239"/>
        <v>42419.931944444441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0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150</v>
      </c>
      <c r="Q3786" s="7" t="s">
        <v>8336</v>
      </c>
      <c r="R3786" s="7" t="s">
        <v>8378</v>
      </c>
      <c r="S3786" s="11">
        <f t="shared" si="238"/>
        <v>42561.772361111107</v>
      </c>
      <c r="T3786" s="12">
        <f t="shared" si="239"/>
        <v>42531.772361111107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0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1015</v>
      </c>
      <c r="Q3787" s="7" t="s">
        <v>8336</v>
      </c>
      <c r="R3787" s="7" t="s">
        <v>8378</v>
      </c>
      <c r="S3787" s="11">
        <f t="shared" si="238"/>
        <v>42584.210416666661</v>
      </c>
      <c r="T3787" s="12">
        <f t="shared" si="239"/>
        <v>42548.430196759255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0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658</v>
      </c>
      <c r="Q3788" s="7" t="s">
        <v>8336</v>
      </c>
      <c r="R3788" s="7" t="s">
        <v>8378</v>
      </c>
      <c r="S3788" s="11">
        <f t="shared" si="238"/>
        <v>42516.829571759255</v>
      </c>
      <c r="T3788" s="12">
        <f t="shared" si="239"/>
        <v>42486.829571759255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0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1</v>
      </c>
      <c r="Q3789" s="7" t="s">
        <v>8336</v>
      </c>
      <c r="R3789" s="7" t="s">
        <v>8378</v>
      </c>
      <c r="S3789" s="11">
        <f t="shared" si="238"/>
        <v>42195.957638888889</v>
      </c>
      <c r="T3789" s="12">
        <f t="shared" si="239"/>
        <v>42167.326458333329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-74500</v>
      </c>
      <c r="Q3790" s="7" t="s">
        <v>8336</v>
      </c>
      <c r="R3790" s="7" t="s">
        <v>8378</v>
      </c>
      <c r="S3790" s="11">
        <f t="shared" si="238"/>
        <v>42361.470833333333</v>
      </c>
      <c r="T3790" s="12">
        <f t="shared" si="239"/>
        <v>42333.487488425926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-3434</v>
      </c>
      <c r="Q3791" s="7" t="s">
        <v>8336</v>
      </c>
      <c r="R3791" s="7" t="s">
        <v>8378</v>
      </c>
      <c r="S3791" s="11">
        <f t="shared" si="238"/>
        <v>42170.590486111112</v>
      </c>
      <c r="T3791" s="12">
        <f t="shared" si="239"/>
        <v>42138.590486111112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-15000</v>
      </c>
      <c r="Q3792" s="7" t="s">
        <v>8336</v>
      </c>
      <c r="R3792" s="7" t="s">
        <v>8378</v>
      </c>
      <c r="S3792" s="11">
        <f t="shared" si="238"/>
        <v>42696.5002662037</v>
      </c>
      <c r="T3792" s="12">
        <f t="shared" si="239"/>
        <v>42666.458599537036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-1500</v>
      </c>
      <c r="Q3793" s="7" t="s">
        <v>8336</v>
      </c>
      <c r="R3793" s="7" t="s">
        <v>8378</v>
      </c>
      <c r="S3793" s="11">
        <f t="shared" si="238"/>
        <v>41826.4837037037</v>
      </c>
      <c r="T3793" s="12">
        <f t="shared" si="239"/>
        <v>41766.4837037037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-12465</v>
      </c>
      <c r="Q3794" s="7" t="s">
        <v>8336</v>
      </c>
      <c r="R3794" s="7" t="s">
        <v>8378</v>
      </c>
      <c r="S3794" s="11">
        <f t="shared" si="238"/>
        <v>42200.238680555551</v>
      </c>
      <c r="T3794" s="12">
        <f t="shared" si="239"/>
        <v>42170.238680555551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-2824</v>
      </c>
      <c r="Q3795" s="7" t="s">
        <v>8336</v>
      </c>
      <c r="R3795" s="7" t="s">
        <v>8378</v>
      </c>
      <c r="S3795" s="11">
        <f t="shared" si="238"/>
        <v>41989.73065972222</v>
      </c>
      <c r="T3795" s="12">
        <f t="shared" si="239"/>
        <v>41968.73065972222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-4950</v>
      </c>
      <c r="Q3796" s="7" t="s">
        <v>8336</v>
      </c>
      <c r="R3796" s="7" t="s">
        <v>8378</v>
      </c>
      <c r="S3796" s="11">
        <f t="shared" si="238"/>
        <v>42162.372152777774</v>
      </c>
      <c r="T3796" s="12">
        <f t="shared" si="239"/>
        <v>42132.372152777774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-590</v>
      </c>
      <c r="Q3797" s="7" t="s">
        <v>8336</v>
      </c>
      <c r="R3797" s="7" t="s">
        <v>8378</v>
      </c>
      <c r="S3797" s="11">
        <f t="shared" si="238"/>
        <v>42244.729166666664</v>
      </c>
      <c r="T3797" s="12">
        <f t="shared" si="239"/>
        <v>42201.227893518517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-22499</v>
      </c>
      <c r="Q3798" s="7" t="s">
        <v>8336</v>
      </c>
      <c r="R3798" s="7" t="s">
        <v>8378</v>
      </c>
      <c r="S3798" s="11">
        <f t="shared" si="238"/>
        <v>42748.821250000001</v>
      </c>
      <c r="T3798" s="12">
        <f t="shared" si="239"/>
        <v>42688.821250000001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-620</v>
      </c>
      <c r="Q3799" s="7" t="s">
        <v>8336</v>
      </c>
      <c r="R3799" s="7" t="s">
        <v>8378</v>
      </c>
      <c r="S3799" s="11">
        <f t="shared" si="238"/>
        <v>42114.673206018517</v>
      </c>
      <c r="T3799" s="12">
        <f t="shared" si="239"/>
        <v>42084.673206018517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-68975</v>
      </c>
      <c r="Q3800" s="7" t="s">
        <v>8336</v>
      </c>
      <c r="R3800" s="7" t="s">
        <v>8378</v>
      </c>
      <c r="S3800" s="11">
        <f t="shared" si="238"/>
        <v>41861.514444444438</v>
      </c>
      <c r="T3800" s="12">
        <f t="shared" si="239"/>
        <v>41831.514444444438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-9598</v>
      </c>
      <c r="Q3801" s="7" t="s">
        <v>8336</v>
      </c>
      <c r="R3801" s="7" t="s">
        <v>8378</v>
      </c>
      <c r="S3801" s="11">
        <f t="shared" si="238"/>
        <v>42440.722719907404</v>
      </c>
      <c r="T3801" s="12">
        <f t="shared" si="239"/>
        <v>42410.722719907404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-21119</v>
      </c>
      <c r="Q3802" s="7" t="s">
        <v>8336</v>
      </c>
      <c r="R3802" s="7" t="s">
        <v>8378</v>
      </c>
      <c r="S3802" s="11">
        <f t="shared" si="238"/>
        <v>42014.999305555553</v>
      </c>
      <c r="T3802" s="12">
        <f t="shared" si="239"/>
        <v>41982.528738425921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-4574</v>
      </c>
      <c r="Q3803" s="7" t="s">
        <v>8336</v>
      </c>
      <c r="R3803" s="7" t="s">
        <v>8378</v>
      </c>
      <c r="S3803" s="11">
        <f t="shared" si="238"/>
        <v>42006.467777777776</v>
      </c>
      <c r="T3803" s="12">
        <f t="shared" si="239"/>
        <v>41975.467777777776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-3000</v>
      </c>
      <c r="Q3804" s="7" t="s">
        <v>8336</v>
      </c>
      <c r="R3804" s="7" t="s">
        <v>8378</v>
      </c>
      <c r="S3804" s="11">
        <f t="shared" si="238"/>
        <v>42298.917893518512</v>
      </c>
      <c r="T3804" s="12">
        <f t="shared" si="239"/>
        <v>42268.917893518512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-9642</v>
      </c>
      <c r="Q3805" s="7" t="s">
        <v>8336</v>
      </c>
      <c r="R3805" s="7" t="s">
        <v>8378</v>
      </c>
      <c r="S3805" s="11">
        <f t="shared" si="238"/>
        <v>42433.763518518514</v>
      </c>
      <c r="T3805" s="12">
        <f t="shared" si="239"/>
        <v>42403.763518518514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-8000</v>
      </c>
      <c r="Q3806" s="7" t="s">
        <v>8336</v>
      </c>
      <c r="R3806" s="7" t="s">
        <v>8378</v>
      </c>
      <c r="S3806" s="11">
        <f t="shared" si="238"/>
        <v>42582.083333333336</v>
      </c>
      <c r="T3806" s="12">
        <f t="shared" si="239"/>
        <v>42526.801203703704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-149997</v>
      </c>
      <c r="Q3807" s="7" t="s">
        <v>8336</v>
      </c>
      <c r="R3807" s="7" t="s">
        <v>8378</v>
      </c>
      <c r="S3807" s="11">
        <f t="shared" si="238"/>
        <v>41909.678703703699</v>
      </c>
      <c r="T3807" s="12">
        <f t="shared" si="239"/>
        <v>41849.678703703699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-7495</v>
      </c>
      <c r="Q3808" s="7" t="s">
        <v>8336</v>
      </c>
      <c r="R3808" s="7" t="s">
        <v>8378</v>
      </c>
      <c r="S3808" s="11">
        <f t="shared" si="238"/>
        <v>41819.050706018512</v>
      </c>
      <c r="T3808" s="12">
        <f t="shared" si="239"/>
        <v>41799.050706018512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-1045</v>
      </c>
      <c r="Q3809" s="7" t="s">
        <v>8336</v>
      </c>
      <c r="R3809" s="7" t="s">
        <v>8378</v>
      </c>
      <c r="S3809" s="11">
        <f t="shared" si="238"/>
        <v>42097.700682870367</v>
      </c>
      <c r="T3809" s="12">
        <f t="shared" si="239"/>
        <v>42090.700682870367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0</v>
      </c>
      <c r="Q3810" s="7" t="s">
        <v>8336</v>
      </c>
      <c r="R3810" s="7" t="s">
        <v>8337</v>
      </c>
      <c r="S3810" s="11">
        <f t="shared" si="238"/>
        <v>42119.203923611109</v>
      </c>
      <c r="T3810" s="12">
        <f t="shared" si="239"/>
        <v>42059.24559027778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0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25</v>
      </c>
      <c r="Q3811" s="7" t="s">
        <v>8336</v>
      </c>
      <c r="R3811" s="7" t="s">
        <v>8337</v>
      </c>
      <c r="S3811" s="11">
        <f t="shared" si="238"/>
        <v>41850.75</v>
      </c>
      <c r="T3811" s="12">
        <f t="shared" si="239"/>
        <v>41800.318368055552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0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326</v>
      </c>
      <c r="Q3812" s="7" t="s">
        <v>8336</v>
      </c>
      <c r="R3812" s="7" t="s">
        <v>8337</v>
      </c>
      <c r="S3812" s="11">
        <f t="shared" si="238"/>
        <v>42084.599050925921</v>
      </c>
      <c r="T3812" s="12">
        <f t="shared" si="239"/>
        <v>42054.640717592592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0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575</v>
      </c>
      <c r="Q3813" s="7" t="s">
        <v>8336</v>
      </c>
      <c r="R3813" s="7" t="s">
        <v>8337</v>
      </c>
      <c r="S3813" s="11">
        <f t="shared" si="238"/>
        <v>42521.249999999993</v>
      </c>
      <c r="T3813" s="12">
        <f t="shared" si="239"/>
        <v>42487.418668981474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0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191</v>
      </c>
      <c r="Q3814" s="7" t="s">
        <v>8336</v>
      </c>
      <c r="R3814" s="7" t="s">
        <v>8337</v>
      </c>
      <c r="S3814" s="11">
        <f t="shared" si="238"/>
        <v>42155.957638888889</v>
      </c>
      <c r="T3814" s="12">
        <f t="shared" si="239"/>
        <v>42109.542916666665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0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19.989999999999782</v>
      </c>
      <c r="Q3815" s="7" t="s">
        <v>8336</v>
      </c>
      <c r="R3815" s="7" t="s">
        <v>8337</v>
      </c>
      <c r="S3815" s="11">
        <f t="shared" si="238"/>
        <v>42535.696527777771</v>
      </c>
      <c r="T3815" s="12">
        <f t="shared" si="239"/>
        <v>42497.067372685182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0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602</v>
      </c>
      <c r="Q3816" s="7" t="s">
        <v>8336</v>
      </c>
      <c r="R3816" s="7" t="s">
        <v>8337</v>
      </c>
      <c r="S3816" s="11">
        <f t="shared" si="238"/>
        <v>42094.957638888889</v>
      </c>
      <c r="T3816" s="12">
        <f t="shared" si="239"/>
        <v>42058.695740740739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0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9.9999999999909051E-3</v>
      </c>
      <c r="Q3817" s="7" t="s">
        <v>8336</v>
      </c>
      <c r="R3817" s="7" t="s">
        <v>8337</v>
      </c>
      <c r="S3817" s="11">
        <f t="shared" si="238"/>
        <v>42236.749999999993</v>
      </c>
      <c r="T3817" s="12">
        <f t="shared" si="239"/>
        <v>42207.051585648143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0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288.56999999999994</v>
      </c>
      <c r="Q3818" s="7" t="s">
        <v>8336</v>
      </c>
      <c r="R3818" s="7" t="s">
        <v>8337</v>
      </c>
      <c r="S3818" s="11">
        <f t="shared" si="238"/>
        <v>41837.481747685182</v>
      </c>
      <c r="T3818" s="12">
        <f t="shared" si="239"/>
        <v>41807.481747685182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0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145</v>
      </c>
      <c r="Q3819" s="7" t="s">
        <v>8336</v>
      </c>
      <c r="R3819" s="7" t="s">
        <v>8337</v>
      </c>
      <c r="S3819" s="11">
        <f t="shared" si="238"/>
        <v>42300.957638888889</v>
      </c>
      <c r="T3819" s="12">
        <f t="shared" si="239"/>
        <v>42284.488611111105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320</v>
      </c>
      <c r="Q3820" s="7" t="s">
        <v>8336</v>
      </c>
      <c r="R3820" s="7" t="s">
        <v>8337</v>
      </c>
      <c r="S3820" s="11">
        <f t="shared" si="238"/>
        <v>42075.592384259253</v>
      </c>
      <c r="T3820" s="12">
        <f t="shared" si="239"/>
        <v>42045.634050925924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0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64</v>
      </c>
      <c r="Q3821" s="7" t="s">
        <v>8336</v>
      </c>
      <c r="R3821" s="7" t="s">
        <v>8337</v>
      </c>
      <c r="S3821" s="11">
        <f t="shared" si="238"/>
        <v>42202.668055555558</v>
      </c>
      <c r="T3821" s="12">
        <f t="shared" si="239"/>
        <v>42184.001203703701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0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130</v>
      </c>
      <c r="Q3822" s="7" t="s">
        <v>8336</v>
      </c>
      <c r="R3822" s="7" t="s">
        <v>8337</v>
      </c>
      <c r="S3822" s="11">
        <f t="shared" si="238"/>
        <v>42190.443483796298</v>
      </c>
      <c r="T3822" s="12">
        <f t="shared" si="239"/>
        <v>42160.443483796298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0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159</v>
      </c>
      <c r="Q3823" s="7" t="s">
        <v>8336</v>
      </c>
      <c r="R3823" s="7" t="s">
        <v>8337</v>
      </c>
      <c r="S3823" s="11">
        <f t="shared" si="238"/>
        <v>42372.972303240742</v>
      </c>
      <c r="T3823" s="12">
        <f t="shared" si="239"/>
        <v>42340.972303240742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0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501</v>
      </c>
      <c r="Q3824" s="7" t="s">
        <v>8336</v>
      </c>
      <c r="R3824" s="7" t="s">
        <v>8337</v>
      </c>
      <c r="S3824" s="11">
        <f t="shared" si="238"/>
        <v>42388.749305555553</v>
      </c>
      <c r="T3824" s="12">
        <f t="shared" si="239"/>
        <v>42329.629826388882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0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150</v>
      </c>
      <c r="Q3825" s="7" t="s">
        <v>8336</v>
      </c>
      <c r="R3825" s="7" t="s">
        <v>8337</v>
      </c>
      <c r="S3825" s="11">
        <f t="shared" si="238"/>
        <v>42204.957638888889</v>
      </c>
      <c r="T3825" s="12">
        <f t="shared" si="239"/>
        <v>42170.701898148145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0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20</v>
      </c>
      <c r="Q3826" s="7" t="s">
        <v>8336</v>
      </c>
      <c r="R3826" s="7" t="s">
        <v>8337</v>
      </c>
      <c r="S3826" s="11">
        <f t="shared" si="238"/>
        <v>42583.361805555549</v>
      </c>
      <c r="T3826" s="12">
        <f t="shared" si="239"/>
        <v>42571.417858796289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0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271</v>
      </c>
      <c r="Q3827" s="7" t="s">
        <v>8336</v>
      </c>
      <c r="R3827" s="7" t="s">
        <v>8337</v>
      </c>
      <c r="S3827" s="11">
        <f t="shared" si="238"/>
        <v>42171.861273148148</v>
      </c>
      <c r="T3827" s="12">
        <f t="shared" si="239"/>
        <v>42150.861273148148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0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115</v>
      </c>
      <c r="Q3828" s="7" t="s">
        <v>8336</v>
      </c>
      <c r="R3828" s="7" t="s">
        <v>8337</v>
      </c>
      <c r="S3828" s="11">
        <f t="shared" si="238"/>
        <v>42131.215208333328</v>
      </c>
      <c r="T3828" s="12">
        <f t="shared" si="239"/>
        <v>42101.215208333328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0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1580</v>
      </c>
      <c r="Q3829" s="7" t="s">
        <v>8336</v>
      </c>
      <c r="R3829" s="7" t="s">
        <v>8337</v>
      </c>
      <c r="S3829" s="11">
        <f t="shared" si="238"/>
        <v>42089.791666666664</v>
      </c>
      <c r="T3829" s="12">
        <f t="shared" si="239"/>
        <v>42034.719918981478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0</v>
      </c>
      <c r="Q3830" s="7" t="s">
        <v>8336</v>
      </c>
      <c r="R3830" s="7" t="s">
        <v>8337</v>
      </c>
      <c r="S3830" s="11">
        <f t="shared" si="238"/>
        <v>42004.36096064814</v>
      </c>
      <c r="T3830" s="12">
        <f t="shared" si="239"/>
        <v>41944.319293981483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0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1</v>
      </c>
      <c r="Q3831" s="7" t="s">
        <v>8336</v>
      </c>
      <c r="R3831" s="7" t="s">
        <v>8337</v>
      </c>
      <c r="S3831" s="11">
        <f t="shared" si="238"/>
        <v>42613.657071759262</v>
      </c>
      <c r="T3831" s="12">
        <f t="shared" si="239"/>
        <v>42593.657071759262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0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125</v>
      </c>
      <c r="Q3832" s="7" t="s">
        <v>8336</v>
      </c>
      <c r="R3832" s="7" t="s">
        <v>8337</v>
      </c>
      <c r="S3832" s="11">
        <f t="shared" si="238"/>
        <v>42517.532534722217</v>
      </c>
      <c r="T3832" s="12">
        <f t="shared" si="239"/>
        <v>42503.532534722217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0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30.110000000000014</v>
      </c>
      <c r="Q3833" s="7" t="s">
        <v>8336</v>
      </c>
      <c r="R3833" s="7" t="s">
        <v>8337</v>
      </c>
      <c r="S3833" s="11">
        <f t="shared" si="238"/>
        <v>41948.682233796295</v>
      </c>
      <c r="T3833" s="12">
        <f t="shared" si="239"/>
        <v>41927.640567129631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0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56</v>
      </c>
      <c r="Q3834" s="7" t="s">
        <v>8336</v>
      </c>
      <c r="R3834" s="7" t="s">
        <v>8337</v>
      </c>
      <c r="S3834" s="11">
        <f t="shared" si="238"/>
        <v>42419.906655092585</v>
      </c>
      <c r="T3834" s="12">
        <f t="shared" si="239"/>
        <v>42374.906655092585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0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200</v>
      </c>
      <c r="Q3835" s="7" t="s">
        <v>8336</v>
      </c>
      <c r="R3835" s="7" t="s">
        <v>8337</v>
      </c>
      <c r="S3835" s="11">
        <f t="shared" si="238"/>
        <v>41974.589583333327</v>
      </c>
      <c r="T3835" s="12">
        <f t="shared" si="239"/>
        <v>41963.664027777777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0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271</v>
      </c>
      <c r="Q3836" s="7" t="s">
        <v>8336</v>
      </c>
      <c r="R3836" s="7" t="s">
        <v>8337</v>
      </c>
      <c r="S3836" s="11">
        <f t="shared" si="238"/>
        <v>42173.236886574072</v>
      </c>
      <c r="T3836" s="12">
        <f t="shared" si="239"/>
        <v>42143.236886574072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0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120</v>
      </c>
      <c r="Q3837" s="7" t="s">
        <v>8336</v>
      </c>
      <c r="R3837" s="7" t="s">
        <v>8337</v>
      </c>
      <c r="S3837" s="11">
        <f t="shared" si="238"/>
        <v>42481.733888888884</v>
      </c>
      <c r="T3837" s="12">
        <f t="shared" si="239"/>
        <v>42460.733888888884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0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100</v>
      </c>
      <c r="Q3838" s="7" t="s">
        <v>8336</v>
      </c>
      <c r="R3838" s="7" t="s">
        <v>8337</v>
      </c>
      <c r="S3838" s="11">
        <f t="shared" si="238"/>
        <v>42584.964583333327</v>
      </c>
      <c r="T3838" s="12">
        <f t="shared" si="239"/>
        <v>42553.718194444438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0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42</v>
      </c>
      <c r="Q3839" s="7" t="s">
        <v>8336</v>
      </c>
      <c r="R3839" s="7" t="s">
        <v>8337</v>
      </c>
      <c r="S3839" s="11">
        <f t="shared" si="238"/>
        <v>42188.557384259257</v>
      </c>
      <c r="T3839" s="12">
        <f t="shared" si="239"/>
        <v>42152.557384259257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824</v>
      </c>
      <c r="Q3840" s="7" t="s">
        <v>8336</v>
      </c>
      <c r="R3840" s="7" t="s">
        <v>8337</v>
      </c>
      <c r="S3840" s="11">
        <f t="shared" si="238"/>
        <v>42146.502418981479</v>
      </c>
      <c r="T3840" s="12">
        <f t="shared" si="239"/>
        <v>42116.502418981479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0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25</v>
      </c>
      <c r="Q3841" s="7" t="s">
        <v>8336</v>
      </c>
      <c r="R3841" s="7" t="s">
        <v>8337</v>
      </c>
      <c r="S3841" s="11">
        <f t="shared" si="238"/>
        <v>42214.934305555558</v>
      </c>
      <c r="T3841" s="12">
        <f t="shared" si="239"/>
        <v>42154.934305555558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0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64</v>
      </c>
      <c r="Q3842" s="7" t="s">
        <v>8336</v>
      </c>
      <c r="R3842" s="7" t="s">
        <v>8337</v>
      </c>
      <c r="S3842" s="11">
        <f t="shared" si="238"/>
        <v>42457.45172453703</v>
      </c>
      <c r="T3842" s="12">
        <f t="shared" si="239"/>
        <v>42432.493391203701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(E3843/D3843*100)</f>
        <v>8.7200000000000006</v>
      </c>
      <c r="P3843">
        <f t="shared" ref="P3843:P3906" si="241">AVERAGE(E3843-D3843)</f>
        <v>-9128</v>
      </c>
      <c r="Q3843" s="7" t="s">
        <v>8336</v>
      </c>
      <c r="R3843" s="7" t="s">
        <v>8337</v>
      </c>
      <c r="S3843" s="11">
        <f t="shared" ref="S3843:S3906" si="242">(I3843/86400)+25569+(-5/24)</f>
        <v>41840.57739583333</v>
      </c>
      <c r="T3843" s="12">
        <f t="shared" ref="T3843:T3906" si="243">(J3843/86400)+25569+(-5/24)</f>
        <v>41780.57739583333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-3903</v>
      </c>
      <c r="Q3844" s="7" t="s">
        <v>8336</v>
      </c>
      <c r="R3844" s="7" t="s">
        <v>8337</v>
      </c>
      <c r="S3844" s="11">
        <f t="shared" si="242"/>
        <v>41770.285324074073</v>
      </c>
      <c r="T3844" s="12">
        <f t="shared" si="243"/>
        <v>41740.285324074073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-3935</v>
      </c>
      <c r="Q3845" s="7" t="s">
        <v>8336</v>
      </c>
      <c r="R3845" s="7" t="s">
        <v>8337</v>
      </c>
      <c r="S3845" s="11">
        <f t="shared" si="242"/>
        <v>41790.864166666666</v>
      </c>
      <c r="T3845" s="12">
        <f t="shared" si="243"/>
        <v>41765.864166666666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-5734</v>
      </c>
      <c r="Q3846" s="7" t="s">
        <v>8336</v>
      </c>
      <c r="R3846" s="7" t="s">
        <v>8337</v>
      </c>
      <c r="S3846" s="11">
        <f t="shared" si="242"/>
        <v>41793.082638888889</v>
      </c>
      <c r="T3846" s="12">
        <f t="shared" si="243"/>
        <v>41766.408958333333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-39158</v>
      </c>
      <c r="Q3847" s="7" t="s">
        <v>8336</v>
      </c>
      <c r="R3847" s="7" t="s">
        <v>8337</v>
      </c>
      <c r="S3847" s="11">
        <f t="shared" si="242"/>
        <v>42278.418680555558</v>
      </c>
      <c r="T3847" s="12">
        <f t="shared" si="243"/>
        <v>42248.418680555558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-6811</v>
      </c>
      <c r="Q3848" s="7" t="s">
        <v>8336</v>
      </c>
      <c r="R3848" s="7" t="s">
        <v>8337</v>
      </c>
      <c r="S3848" s="11">
        <f t="shared" si="242"/>
        <v>41916.082638888889</v>
      </c>
      <c r="T3848" s="12">
        <f t="shared" si="243"/>
        <v>41885.01321759259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-8803</v>
      </c>
      <c r="Q3849" s="7" t="s">
        <v>8336</v>
      </c>
      <c r="R3849" s="7" t="s">
        <v>8337</v>
      </c>
      <c r="S3849" s="11">
        <f t="shared" si="242"/>
        <v>42204.016099537032</v>
      </c>
      <c r="T3849" s="12">
        <f t="shared" si="243"/>
        <v>42159.016099537032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-10871</v>
      </c>
      <c r="Q3850" s="7" t="s">
        <v>8336</v>
      </c>
      <c r="R3850" s="7" t="s">
        <v>8337</v>
      </c>
      <c r="S3850" s="11">
        <f t="shared" si="242"/>
        <v>42295.608668981477</v>
      </c>
      <c r="T3850" s="12">
        <f t="shared" si="243"/>
        <v>42265.608668981477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-27887</v>
      </c>
      <c r="Q3851" s="7" t="s">
        <v>8336</v>
      </c>
      <c r="R3851" s="7" t="s">
        <v>8337</v>
      </c>
      <c r="S3851" s="11">
        <f t="shared" si="242"/>
        <v>42166.558842592589</v>
      </c>
      <c r="T3851" s="12">
        <f t="shared" si="243"/>
        <v>42136.558842592589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-962</v>
      </c>
      <c r="Q3852" s="7" t="s">
        <v>8336</v>
      </c>
      <c r="R3852" s="7" t="s">
        <v>8337</v>
      </c>
      <c r="S3852" s="11">
        <f t="shared" si="242"/>
        <v>42004.916006944441</v>
      </c>
      <c r="T3852" s="12">
        <f t="shared" si="243"/>
        <v>41974.916006944441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-1648</v>
      </c>
      <c r="Q3853" s="7" t="s">
        <v>8336</v>
      </c>
      <c r="R3853" s="7" t="s">
        <v>8337</v>
      </c>
      <c r="S3853" s="11">
        <f t="shared" si="242"/>
        <v>42202.23123842592</v>
      </c>
      <c r="T3853" s="12">
        <f t="shared" si="243"/>
        <v>42172.23123842592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-9980</v>
      </c>
      <c r="Q3854" s="7" t="s">
        <v>8336</v>
      </c>
      <c r="R3854" s="7" t="s">
        <v>8337</v>
      </c>
      <c r="S3854" s="11">
        <f t="shared" si="242"/>
        <v>42089.940694444442</v>
      </c>
      <c r="T3854" s="12">
        <f t="shared" si="243"/>
        <v>42064.982361111113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-99974</v>
      </c>
      <c r="Q3855" s="7" t="s">
        <v>8336</v>
      </c>
      <c r="R3855" s="7" t="s">
        <v>8337</v>
      </c>
      <c r="S3855" s="11">
        <f t="shared" si="242"/>
        <v>41883.631689814814</v>
      </c>
      <c r="T3855" s="12">
        <f t="shared" si="243"/>
        <v>41848.631689814814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-9212</v>
      </c>
      <c r="Q3856" s="7" t="s">
        <v>8336</v>
      </c>
      <c r="R3856" s="7" t="s">
        <v>8337</v>
      </c>
      <c r="S3856" s="11">
        <f t="shared" si="242"/>
        <v>42133.67659722222</v>
      </c>
      <c r="T3856" s="12">
        <f t="shared" si="243"/>
        <v>42103.67659722222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-975</v>
      </c>
      <c r="Q3857" s="7" t="s">
        <v>8336</v>
      </c>
      <c r="R3857" s="7" t="s">
        <v>8337</v>
      </c>
      <c r="S3857" s="11">
        <f t="shared" si="242"/>
        <v>42089.720729166664</v>
      </c>
      <c r="T3857" s="12">
        <f t="shared" si="243"/>
        <v>42059.762395833335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-4999</v>
      </c>
      <c r="Q3858" s="7" t="s">
        <v>8336</v>
      </c>
      <c r="R3858" s="7" t="s">
        <v>8337</v>
      </c>
      <c r="S3858" s="11">
        <f t="shared" si="242"/>
        <v>42071.493090277778</v>
      </c>
      <c r="T3858" s="12">
        <f t="shared" si="243"/>
        <v>42041.534756944442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-4740</v>
      </c>
      <c r="Q3859" s="7" t="s">
        <v>8336</v>
      </c>
      <c r="R3859" s="7" t="s">
        <v>8337</v>
      </c>
      <c r="S3859" s="11">
        <f t="shared" si="242"/>
        <v>41852.508333333331</v>
      </c>
      <c r="T3859" s="12">
        <f t="shared" si="243"/>
        <v>41829.528819444444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-490</v>
      </c>
      <c r="Q3860" s="7" t="s">
        <v>8336</v>
      </c>
      <c r="R3860" s="7" t="s">
        <v>8337</v>
      </c>
      <c r="S3860" s="11">
        <f t="shared" si="242"/>
        <v>42146.666666666664</v>
      </c>
      <c r="T3860" s="12">
        <f t="shared" si="243"/>
        <v>42128.222731481474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-2499</v>
      </c>
      <c r="Q3861" s="7" t="s">
        <v>8336</v>
      </c>
      <c r="R3861" s="7" t="s">
        <v>8337</v>
      </c>
      <c r="S3861" s="11">
        <f t="shared" si="242"/>
        <v>41815.666666666664</v>
      </c>
      <c r="T3861" s="12">
        <f t="shared" si="243"/>
        <v>41789.685266203705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-4940</v>
      </c>
      <c r="Q3862" s="7" t="s">
        <v>8336</v>
      </c>
      <c r="R3862" s="7" t="s">
        <v>8337</v>
      </c>
      <c r="S3862" s="11">
        <f t="shared" si="242"/>
        <v>41863.452662037038</v>
      </c>
      <c r="T3862" s="12">
        <f t="shared" si="243"/>
        <v>41833.452662037038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-1900</v>
      </c>
      <c r="Q3863" s="7" t="s">
        <v>8336</v>
      </c>
      <c r="R3863" s="7" t="s">
        <v>8337</v>
      </c>
      <c r="S3863" s="11">
        <f t="shared" si="242"/>
        <v>41955.699305555558</v>
      </c>
      <c r="T3863" s="12">
        <f t="shared" si="243"/>
        <v>41914.381678240738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-7499</v>
      </c>
      <c r="Q3864" s="7" t="s">
        <v>8336</v>
      </c>
      <c r="R3864" s="7" t="s">
        <v>8337</v>
      </c>
      <c r="S3864" s="11">
        <f t="shared" si="242"/>
        <v>42625.499305555553</v>
      </c>
      <c r="T3864" s="12">
        <f t="shared" si="243"/>
        <v>42611.052731481475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-6000</v>
      </c>
      <c r="Q3865" s="7" t="s">
        <v>8336</v>
      </c>
      <c r="R3865" s="7" t="s">
        <v>8337</v>
      </c>
      <c r="S3865" s="11">
        <f t="shared" si="242"/>
        <v>42313.466493055552</v>
      </c>
      <c r="T3865" s="12">
        <f t="shared" si="243"/>
        <v>42253.424826388888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-4940</v>
      </c>
      <c r="Q3866" s="7" t="s">
        <v>8336</v>
      </c>
      <c r="R3866" s="7" t="s">
        <v>8337</v>
      </c>
      <c r="S3866" s="11">
        <f t="shared" si="242"/>
        <v>42325.72516203703</v>
      </c>
      <c r="T3866" s="12">
        <f t="shared" si="243"/>
        <v>42295.683495370373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-1763</v>
      </c>
      <c r="Q3867" s="7" t="s">
        <v>8336</v>
      </c>
      <c r="R3867" s="7" t="s">
        <v>8337</v>
      </c>
      <c r="S3867" s="11">
        <f t="shared" si="242"/>
        <v>41881.020833333328</v>
      </c>
      <c r="T3867" s="12">
        <f t="shared" si="243"/>
        <v>41841.44326388889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-1989</v>
      </c>
      <c r="Q3868" s="7" t="s">
        <v>8336</v>
      </c>
      <c r="R3868" s="7" t="s">
        <v>8337</v>
      </c>
      <c r="S3868" s="11">
        <f t="shared" si="242"/>
        <v>42451.936805555553</v>
      </c>
      <c r="T3868" s="12">
        <f t="shared" si="243"/>
        <v>42402.738668981481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-1749</v>
      </c>
      <c r="Q3869" s="7" t="s">
        <v>8336</v>
      </c>
      <c r="R3869" s="7" t="s">
        <v>8337</v>
      </c>
      <c r="S3869" s="11">
        <f t="shared" si="242"/>
        <v>42539.605775462966</v>
      </c>
      <c r="T3869" s="12">
        <f t="shared" si="243"/>
        <v>42509.605775462966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-4990</v>
      </c>
      <c r="Q3870" s="7" t="s">
        <v>8336</v>
      </c>
      <c r="R3870" s="7" t="s">
        <v>8378</v>
      </c>
      <c r="S3870" s="11">
        <f t="shared" si="242"/>
        <v>41890.45144675926</v>
      </c>
      <c r="T3870" s="12">
        <f t="shared" si="243"/>
        <v>41865.45144675926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0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-12659</v>
      </c>
      <c r="Q3871" s="7" t="s">
        <v>8336</v>
      </c>
      <c r="R3871" s="7" t="s">
        <v>8378</v>
      </c>
      <c r="S3871" s="11">
        <f t="shared" si="242"/>
        <v>42076.924305555549</v>
      </c>
      <c r="T3871" s="12">
        <f t="shared" si="243"/>
        <v>42047.516111111108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0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-8500</v>
      </c>
      <c r="Q3872" s="7" t="s">
        <v>8336</v>
      </c>
      <c r="R3872" s="7" t="s">
        <v>8378</v>
      </c>
      <c r="S3872" s="11">
        <f t="shared" si="242"/>
        <v>41822.963865740741</v>
      </c>
      <c r="T3872" s="12">
        <f t="shared" si="243"/>
        <v>41792.963865740741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0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-1460</v>
      </c>
      <c r="Q3873" s="7" t="s">
        <v>8336</v>
      </c>
      <c r="R3873" s="7" t="s">
        <v>8378</v>
      </c>
      <c r="S3873" s="11">
        <f t="shared" si="242"/>
        <v>42823.530671296299</v>
      </c>
      <c r="T3873" s="12">
        <f t="shared" si="243"/>
        <v>42763.572337962956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0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-15000</v>
      </c>
      <c r="Q3874" s="7" t="s">
        <v>8336</v>
      </c>
      <c r="R3874" s="7" t="s">
        <v>8378</v>
      </c>
      <c r="S3874" s="11">
        <f t="shared" si="242"/>
        <v>42229.9374537037</v>
      </c>
      <c r="T3874" s="12">
        <f t="shared" si="243"/>
        <v>42179.9374537037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0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-5500</v>
      </c>
      <c r="Q3875" s="7" t="s">
        <v>8336</v>
      </c>
      <c r="R3875" s="7" t="s">
        <v>8378</v>
      </c>
      <c r="S3875" s="11">
        <f t="shared" si="242"/>
        <v>42285.487673611111</v>
      </c>
      <c r="T3875" s="12">
        <f t="shared" si="243"/>
        <v>42255.487673611111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0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-620</v>
      </c>
      <c r="Q3876" s="7" t="s">
        <v>8336</v>
      </c>
      <c r="R3876" s="7" t="s">
        <v>8378</v>
      </c>
      <c r="S3876" s="11">
        <f t="shared" si="242"/>
        <v>42027.833333333336</v>
      </c>
      <c r="T3876" s="12">
        <f t="shared" si="243"/>
        <v>42006.808124999996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0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-30000</v>
      </c>
      <c r="Q3877" s="7" t="s">
        <v>8336</v>
      </c>
      <c r="R3877" s="7" t="s">
        <v>8378</v>
      </c>
      <c r="S3877" s="11">
        <f t="shared" si="242"/>
        <v>42616.208333333336</v>
      </c>
      <c r="T3877" s="12">
        <f t="shared" si="243"/>
        <v>42615.138483796291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0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-1841</v>
      </c>
      <c r="Q3878" s="7" t="s">
        <v>8336</v>
      </c>
      <c r="R3878" s="7" t="s">
        <v>8378</v>
      </c>
      <c r="S3878" s="11">
        <f t="shared" si="242"/>
        <v>42402.415833333333</v>
      </c>
      <c r="T3878" s="12">
        <f t="shared" si="243"/>
        <v>42372.415833333333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0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-23759</v>
      </c>
      <c r="Q3879" s="7" t="s">
        <v>8336</v>
      </c>
      <c r="R3879" s="7" t="s">
        <v>8378</v>
      </c>
      <c r="S3879" s="11">
        <f t="shared" si="242"/>
        <v>42712.469351851854</v>
      </c>
      <c r="T3879" s="12">
        <f t="shared" si="243"/>
        <v>42682.469351851854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-17990</v>
      </c>
      <c r="Q3880" s="7" t="s">
        <v>8336</v>
      </c>
      <c r="R3880" s="7" t="s">
        <v>8378</v>
      </c>
      <c r="S3880" s="11">
        <f t="shared" si="242"/>
        <v>42184.957638888889</v>
      </c>
      <c r="T3880" s="12">
        <f t="shared" si="243"/>
        <v>42154.610486111109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0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-15000</v>
      </c>
      <c r="Q3881" s="7" t="s">
        <v>8336</v>
      </c>
      <c r="R3881" s="7" t="s">
        <v>8378</v>
      </c>
      <c r="S3881" s="11">
        <f t="shared" si="242"/>
        <v>42029.652731481481</v>
      </c>
      <c r="T3881" s="12">
        <f t="shared" si="243"/>
        <v>41999.652731481481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0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-6520</v>
      </c>
      <c r="Q3882" s="7" t="s">
        <v>8336</v>
      </c>
      <c r="R3882" s="7" t="s">
        <v>8378</v>
      </c>
      <c r="S3882" s="11">
        <f t="shared" si="242"/>
        <v>41850.75</v>
      </c>
      <c r="T3882" s="12">
        <f t="shared" si="243"/>
        <v>41815.606712962959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0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-475</v>
      </c>
      <c r="Q3883" s="7" t="s">
        <v>8336</v>
      </c>
      <c r="R3883" s="7" t="s">
        <v>8378</v>
      </c>
      <c r="S3883" s="11">
        <f t="shared" si="242"/>
        <v>42785.810173611106</v>
      </c>
      <c r="T3883" s="12">
        <f t="shared" si="243"/>
        <v>42755.810173611106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0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-30000</v>
      </c>
      <c r="Q3884" s="7" t="s">
        <v>8336</v>
      </c>
      <c r="R3884" s="7" t="s">
        <v>8378</v>
      </c>
      <c r="S3884" s="11">
        <f t="shared" si="242"/>
        <v>42400.752083333333</v>
      </c>
      <c r="T3884" s="12">
        <f t="shared" si="243"/>
        <v>42373.77511574074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0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-15000</v>
      </c>
      <c r="Q3885" s="7" t="s">
        <v>8336</v>
      </c>
      <c r="R3885" s="7" t="s">
        <v>8378</v>
      </c>
      <c r="S3885" s="11">
        <f t="shared" si="242"/>
        <v>41884.394317129627</v>
      </c>
      <c r="T3885" s="12">
        <f t="shared" si="243"/>
        <v>41854.394317129627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0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-10000</v>
      </c>
      <c r="Q3886" s="7" t="s">
        <v>8336</v>
      </c>
      <c r="R3886" s="7" t="s">
        <v>8378</v>
      </c>
      <c r="S3886" s="11">
        <f t="shared" si="242"/>
        <v>42090.541574074072</v>
      </c>
      <c r="T3886" s="12">
        <f t="shared" si="243"/>
        <v>42065.583240740736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0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-375000</v>
      </c>
      <c r="Q3887" s="7" t="s">
        <v>8336</v>
      </c>
      <c r="R3887" s="7" t="s">
        <v>8378</v>
      </c>
      <c r="S3887" s="11">
        <f t="shared" si="242"/>
        <v>42499.742951388886</v>
      </c>
      <c r="T3887" s="12">
        <f t="shared" si="243"/>
        <v>42469.742951388886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0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-10000</v>
      </c>
      <c r="Q3888" s="7" t="s">
        <v>8336</v>
      </c>
      <c r="R3888" s="7" t="s">
        <v>8378</v>
      </c>
      <c r="S3888" s="11">
        <f t="shared" si="242"/>
        <v>41984.019699074073</v>
      </c>
      <c r="T3888" s="12">
        <f t="shared" si="243"/>
        <v>41954.019699074073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0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-1965</v>
      </c>
      <c r="Q3889" s="7" t="s">
        <v>8336</v>
      </c>
      <c r="R3889" s="7" t="s">
        <v>8378</v>
      </c>
      <c r="S3889" s="11">
        <f t="shared" si="242"/>
        <v>42125.708333333336</v>
      </c>
      <c r="T3889" s="12">
        <f t="shared" si="243"/>
        <v>42079.649641203701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-1458</v>
      </c>
      <c r="Q3890" s="7" t="s">
        <v>8336</v>
      </c>
      <c r="R3890" s="7" t="s">
        <v>8337</v>
      </c>
      <c r="S3890" s="11">
        <f t="shared" si="242"/>
        <v>42792.337476851848</v>
      </c>
      <c r="T3890" s="12">
        <f t="shared" si="243"/>
        <v>42762.337476851848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-7882</v>
      </c>
      <c r="Q3891" s="7" t="s">
        <v>8336</v>
      </c>
      <c r="R3891" s="7" t="s">
        <v>8337</v>
      </c>
      <c r="S3891" s="11">
        <f t="shared" si="242"/>
        <v>42008.768055555549</v>
      </c>
      <c r="T3891" s="12">
        <f t="shared" si="243"/>
        <v>41976.796643518515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-12476</v>
      </c>
      <c r="Q3892" s="7" t="s">
        <v>8336</v>
      </c>
      <c r="R3892" s="7" t="s">
        <v>8337</v>
      </c>
      <c r="S3892" s="11">
        <f t="shared" si="242"/>
        <v>42231.55027777778</v>
      </c>
      <c r="T3892" s="12">
        <f t="shared" si="243"/>
        <v>42171.55027777778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-540</v>
      </c>
      <c r="Q3893" s="7" t="s">
        <v>8336</v>
      </c>
      <c r="R3893" s="7" t="s">
        <v>8337</v>
      </c>
      <c r="S3893" s="11">
        <f t="shared" si="242"/>
        <v>42085.999305555553</v>
      </c>
      <c r="T3893" s="12">
        <f t="shared" si="243"/>
        <v>42055.924120370364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-1000</v>
      </c>
      <c r="Q3894" s="7" t="s">
        <v>8336</v>
      </c>
      <c r="R3894" s="7" t="s">
        <v>8337</v>
      </c>
      <c r="S3894" s="11">
        <f t="shared" si="242"/>
        <v>41875.083333333328</v>
      </c>
      <c r="T3894" s="12">
        <f t="shared" si="243"/>
        <v>41867.443946759253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-39225</v>
      </c>
      <c r="Q3895" s="7" t="s">
        <v>8336</v>
      </c>
      <c r="R3895" s="7" t="s">
        <v>8337</v>
      </c>
      <c r="S3895" s="11">
        <f t="shared" si="242"/>
        <v>41821.041666666664</v>
      </c>
      <c r="T3895" s="12">
        <f t="shared" si="243"/>
        <v>41779.449537037035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-14480</v>
      </c>
      <c r="Q3896" s="7" t="s">
        <v>8336</v>
      </c>
      <c r="R3896" s="7" t="s">
        <v>8337</v>
      </c>
      <c r="S3896" s="11">
        <f t="shared" si="242"/>
        <v>42709.999305555553</v>
      </c>
      <c r="T3896" s="12">
        <f t="shared" si="243"/>
        <v>42679.750138888885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-950</v>
      </c>
      <c r="Q3897" s="7" t="s">
        <v>8336</v>
      </c>
      <c r="R3897" s="7" t="s">
        <v>8337</v>
      </c>
      <c r="S3897" s="11">
        <f t="shared" si="242"/>
        <v>42063.041875000003</v>
      </c>
      <c r="T3897" s="12">
        <f t="shared" si="243"/>
        <v>42032.041875000003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-1430</v>
      </c>
      <c r="Q3898" s="7" t="s">
        <v>8336</v>
      </c>
      <c r="R3898" s="7" t="s">
        <v>8337</v>
      </c>
      <c r="S3898" s="11">
        <f t="shared" si="242"/>
        <v>41806.983541666668</v>
      </c>
      <c r="T3898" s="12">
        <f t="shared" si="243"/>
        <v>41792.983541666668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-2060</v>
      </c>
      <c r="Q3899" s="7" t="s">
        <v>8336</v>
      </c>
      <c r="R3899" s="7" t="s">
        <v>8337</v>
      </c>
      <c r="S3899" s="11">
        <f t="shared" si="242"/>
        <v>42012.665312499994</v>
      </c>
      <c r="T3899" s="12">
        <f t="shared" si="243"/>
        <v>41982.665312499994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-1686</v>
      </c>
      <c r="Q3900" s="7" t="s">
        <v>8336</v>
      </c>
      <c r="R3900" s="7" t="s">
        <v>8337</v>
      </c>
      <c r="S3900" s="11">
        <f t="shared" si="242"/>
        <v>42233.458333333336</v>
      </c>
      <c r="T3900" s="12">
        <f t="shared" si="243"/>
        <v>42193.273958333331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-9875</v>
      </c>
      <c r="Q3901" s="7" t="s">
        <v>8336</v>
      </c>
      <c r="R3901" s="7" t="s">
        <v>8337</v>
      </c>
      <c r="S3901" s="11">
        <f t="shared" si="242"/>
        <v>41863.566678240742</v>
      </c>
      <c r="T3901" s="12">
        <f t="shared" si="243"/>
        <v>41843.566678240742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-2365</v>
      </c>
      <c r="Q3902" s="7" t="s">
        <v>8336</v>
      </c>
      <c r="R3902" s="7" t="s">
        <v>8337</v>
      </c>
      <c r="S3902" s="11">
        <f t="shared" si="242"/>
        <v>42165.884155092594</v>
      </c>
      <c r="T3902" s="12">
        <f t="shared" si="243"/>
        <v>42135.884155092594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-2975</v>
      </c>
      <c r="Q3903" s="7" t="s">
        <v>8336</v>
      </c>
      <c r="R3903" s="7" t="s">
        <v>8337</v>
      </c>
      <c r="S3903" s="11">
        <f t="shared" si="242"/>
        <v>42357.618043981478</v>
      </c>
      <c r="T3903" s="12">
        <f t="shared" si="243"/>
        <v>42317.618043981478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-1535</v>
      </c>
      <c r="Q3904" s="7" t="s">
        <v>8336</v>
      </c>
      <c r="R3904" s="7" t="s">
        <v>8337</v>
      </c>
      <c r="S3904" s="11">
        <f t="shared" si="242"/>
        <v>42688.301412037035</v>
      </c>
      <c r="T3904" s="12">
        <f t="shared" si="243"/>
        <v>42663.259745370371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-1500</v>
      </c>
      <c r="Q3905" s="7" t="s">
        <v>8336</v>
      </c>
      <c r="R3905" s="7" t="s">
        <v>8337</v>
      </c>
      <c r="S3905" s="11">
        <f t="shared" si="242"/>
        <v>42230.609722222223</v>
      </c>
      <c r="T3905" s="12">
        <f t="shared" si="243"/>
        <v>42185.802835648145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-9997</v>
      </c>
      <c r="Q3906" s="7" t="s">
        <v>8336</v>
      </c>
      <c r="R3906" s="7" t="s">
        <v>8337</v>
      </c>
      <c r="S3906" s="11">
        <f t="shared" si="242"/>
        <v>42109.00277777778</v>
      </c>
      <c r="T3906" s="12">
        <f t="shared" si="243"/>
        <v>42095.020833333336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(E3907/D3907*100)</f>
        <v>11.533333333333333</v>
      </c>
      <c r="P3907">
        <f t="shared" ref="P3907:P3970" si="245">AVERAGE(E3907-D3907)</f>
        <v>-1327</v>
      </c>
      <c r="Q3907" s="7" t="s">
        <v>8336</v>
      </c>
      <c r="R3907" s="7" t="s">
        <v>8337</v>
      </c>
      <c r="S3907" s="11">
        <f t="shared" ref="S3907:S3970" si="246">(I3907/86400)+25569+(-5/24)</f>
        <v>42166.749999999993</v>
      </c>
      <c r="T3907" s="12">
        <f t="shared" ref="T3907:T3970" si="247">(J3907/86400)+25569+(-5/24)</f>
        <v>42124.415543981479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-490</v>
      </c>
      <c r="Q3908" s="7" t="s">
        <v>8336</v>
      </c>
      <c r="R3908" s="7" t="s">
        <v>8337</v>
      </c>
      <c r="S3908" s="11">
        <f t="shared" si="246"/>
        <v>42181.350694444445</v>
      </c>
      <c r="T3908" s="12">
        <f t="shared" si="247"/>
        <v>42143.709409722222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-847</v>
      </c>
      <c r="Q3909" s="7" t="s">
        <v>8336</v>
      </c>
      <c r="R3909" s="7" t="s">
        <v>8337</v>
      </c>
      <c r="S3909" s="11">
        <f t="shared" si="246"/>
        <v>41938.630555555552</v>
      </c>
      <c r="T3909" s="12">
        <f t="shared" si="247"/>
        <v>41906.611180555556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-685</v>
      </c>
      <c r="Q3910" s="7" t="s">
        <v>8336</v>
      </c>
      <c r="R3910" s="7" t="s">
        <v>8337</v>
      </c>
      <c r="S3910" s="11">
        <f t="shared" si="246"/>
        <v>41848.927037037036</v>
      </c>
      <c r="T3910" s="12">
        <f t="shared" si="247"/>
        <v>41833.927037037036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-59865</v>
      </c>
      <c r="Q3911" s="7" t="s">
        <v>8336</v>
      </c>
      <c r="R3911" s="7" t="s">
        <v>8337</v>
      </c>
      <c r="S3911" s="11">
        <f t="shared" si="246"/>
        <v>41893.150949074072</v>
      </c>
      <c r="T3911" s="12">
        <f t="shared" si="247"/>
        <v>41863.150949074072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-5815</v>
      </c>
      <c r="Q3912" s="7" t="s">
        <v>8336</v>
      </c>
      <c r="R3912" s="7" t="s">
        <v>8337</v>
      </c>
      <c r="S3912" s="11">
        <f t="shared" si="246"/>
        <v>42254.548576388886</v>
      </c>
      <c r="T3912" s="12">
        <f t="shared" si="247"/>
        <v>42224.548576388886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-5007</v>
      </c>
      <c r="Q3913" s="7" t="s">
        <v>8336</v>
      </c>
      <c r="R3913" s="7" t="s">
        <v>8337</v>
      </c>
      <c r="S3913" s="11">
        <f t="shared" si="246"/>
        <v>41969.645567129628</v>
      </c>
      <c r="T3913" s="12">
        <f t="shared" si="247"/>
        <v>41939.603900462964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-14999</v>
      </c>
      <c r="Q3914" s="7" t="s">
        <v>8336</v>
      </c>
      <c r="R3914" s="7" t="s">
        <v>8337</v>
      </c>
      <c r="S3914" s="11">
        <f t="shared" si="246"/>
        <v>42118.982638888883</v>
      </c>
      <c r="T3914" s="12">
        <f t="shared" si="247"/>
        <v>42059.061689814807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-9000</v>
      </c>
      <c r="Q3915" s="7" t="s">
        <v>8336</v>
      </c>
      <c r="R3915" s="7" t="s">
        <v>8337</v>
      </c>
      <c r="S3915" s="11">
        <f t="shared" si="246"/>
        <v>42338.044548611106</v>
      </c>
      <c r="T3915" s="12">
        <f t="shared" si="247"/>
        <v>42308.002881944441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-1591</v>
      </c>
      <c r="Q3916" s="7" t="s">
        <v>8336</v>
      </c>
      <c r="R3916" s="7" t="s">
        <v>8337</v>
      </c>
      <c r="S3916" s="11">
        <f t="shared" si="246"/>
        <v>42134.749305555553</v>
      </c>
      <c r="T3916" s="12">
        <f t="shared" si="247"/>
        <v>42114.610601851855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-1495</v>
      </c>
      <c r="Q3917" s="7" t="s">
        <v>8336</v>
      </c>
      <c r="R3917" s="7" t="s">
        <v>8337</v>
      </c>
      <c r="S3917" s="11">
        <f t="shared" si="246"/>
        <v>42522.776724537034</v>
      </c>
      <c r="T3917" s="12">
        <f t="shared" si="247"/>
        <v>42492.776724537034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-2000</v>
      </c>
      <c r="Q3918" s="7" t="s">
        <v>8336</v>
      </c>
      <c r="R3918" s="7" t="s">
        <v>8337</v>
      </c>
      <c r="S3918" s="11">
        <f t="shared" si="246"/>
        <v>42524.263333333329</v>
      </c>
      <c r="T3918" s="12">
        <f t="shared" si="247"/>
        <v>42494.263333333329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-3490</v>
      </c>
      <c r="Q3919" s="7" t="s">
        <v>8336</v>
      </c>
      <c r="R3919" s="7" t="s">
        <v>8337</v>
      </c>
      <c r="S3919" s="11">
        <f t="shared" si="246"/>
        <v>41893.318993055553</v>
      </c>
      <c r="T3919" s="12">
        <f t="shared" si="247"/>
        <v>41863.318993055553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-59880</v>
      </c>
      <c r="Q3920" s="7" t="s">
        <v>8336</v>
      </c>
      <c r="R3920" s="7" t="s">
        <v>8337</v>
      </c>
      <c r="S3920" s="11">
        <f t="shared" si="246"/>
        <v>41855.458333333328</v>
      </c>
      <c r="T3920" s="12">
        <f t="shared" si="247"/>
        <v>41843.456284722219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-4910</v>
      </c>
      <c r="Q3921" s="7" t="s">
        <v>8336</v>
      </c>
      <c r="R3921" s="7" t="s">
        <v>8337</v>
      </c>
      <c r="S3921" s="11">
        <f t="shared" si="246"/>
        <v>42386.791666666664</v>
      </c>
      <c r="T3921" s="12">
        <f t="shared" si="247"/>
        <v>42358.476539351854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-2365</v>
      </c>
      <c r="Q3922" s="7" t="s">
        <v>8336</v>
      </c>
      <c r="R3922" s="7" t="s">
        <v>8337</v>
      </c>
      <c r="S3922" s="11">
        <f t="shared" si="246"/>
        <v>42687.220601851848</v>
      </c>
      <c r="T3922" s="12">
        <f t="shared" si="247"/>
        <v>42657.178935185184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-3000</v>
      </c>
      <c r="Q3923" s="7" t="s">
        <v>8336</v>
      </c>
      <c r="R3923" s="7" t="s">
        <v>8337</v>
      </c>
      <c r="S3923" s="11">
        <f t="shared" si="246"/>
        <v>41938.541666666664</v>
      </c>
      <c r="T3923" s="12">
        <f t="shared" si="247"/>
        <v>41926.333969907406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-689</v>
      </c>
      <c r="Q3924" s="7" t="s">
        <v>8336</v>
      </c>
      <c r="R3924" s="7" t="s">
        <v>8337</v>
      </c>
      <c r="S3924" s="11">
        <f t="shared" si="246"/>
        <v>42065.749999999993</v>
      </c>
      <c r="T3924" s="12">
        <f t="shared" si="247"/>
        <v>42020.560300925928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-10116</v>
      </c>
      <c r="Q3925" s="7" t="s">
        <v>8336</v>
      </c>
      <c r="R3925" s="7" t="s">
        <v>8337</v>
      </c>
      <c r="S3925" s="11">
        <f t="shared" si="246"/>
        <v>42103.771655092591</v>
      </c>
      <c r="T3925" s="12">
        <f t="shared" si="247"/>
        <v>42075.771655092591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-12710</v>
      </c>
      <c r="Q3926" s="7" t="s">
        <v>8336</v>
      </c>
      <c r="R3926" s="7" t="s">
        <v>8337</v>
      </c>
      <c r="S3926" s="11">
        <f t="shared" si="246"/>
        <v>41816.751412037032</v>
      </c>
      <c r="T3926" s="12">
        <f t="shared" si="247"/>
        <v>41786.751412037032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-135</v>
      </c>
      <c r="Q3927" s="7" t="s">
        <v>8336</v>
      </c>
      <c r="R3927" s="7" t="s">
        <v>8337</v>
      </c>
      <c r="S3927" s="11">
        <f t="shared" si="246"/>
        <v>41850.662488425922</v>
      </c>
      <c r="T3927" s="12">
        <f t="shared" si="247"/>
        <v>41820.662488425922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-4985</v>
      </c>
      <c r="Q3928" s="7" t="s">
        <v>8336</v>
      </c>
      <c r="R3928" s="7" t="s">
        <v>8337</v>
      </c>
      <c r="S3928" s="11">
        <f t="shared" si="246"/>
        <v>41999.876712962963</v>
      </c>
      <c r="T3928" s="12">
        <f t="shared" si="247"/>
        <v>41969.876712962963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-2475</v>
      </c>
      <c r="Q3929" s="7" t="s">
        <v>8336</v>
      </c>
      <c r="R3929" s="7" t="s">
        <v>8337</v>
      </c>
      <c r="S3929" s="11">
        <f t="shared" si="246"/>
        <v>41860.059074074074</v>
      </c>
      <c r="T3929" s="12">
        <f t="shared" si="247"/>
        <v>41830.059074074074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-4349</v>
      </c>
      <c r="Q3930" s="7" t="s">
        <v>8336</v>
      </c>
      <c r="R3930" s="7" t="s">
        <v>8337</v>
      </c>
      <c r="S3930" s="11">
        <f t="shared" si="246"/>
        <v>42292.999305555553</v>
      </c>
      <c r="T3930" s="12">
        <f t="shared" si="247"/>
        <v>42265.474849537037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-19547</v>
      </c>
      <c r="Q3931" s="7" t="s">
        <v>8336</v>
      </c>
      <c r="R3931" s="7" t="s">
        <v>8337</v>
      </c>
      <c r="S3931" s="11">
        <f t="shared" si="246"/>
        <v>42631.618807870364</v>
      </c>
      <c r="T3931" s="12">
        <f t="shared" si="247"/>
        <v>42601.618807870364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-10000</v>
      </c>
      <c r="Q3932" s="7" t="s">
        <v>8336</v>
      </c>
      <c r="R3932" s="7" t="s">
        <v>8337</v>
      </c>
      <c r="S3932" s="11">
        <f t="shared" si="246"/>
        <v>42461.041666666664</v>
      </c>
      <c r="T3932" s="12">
        <f t="shared" si="247"/>
        <v>42433.13041666666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-8000</v>
      </c>
      <c r="Q3933" s="7" t="s">
        <v>8336</v>
      </c>
      <c r="R3933" s="7" t="s">
        <v>8337</v>
      </c>
      <c r="S3933" s="11">
        <f t="shared" si="246"/>
        <v>42252.943368055552</v>
      </c>
      <c r="T3933" s="12">
        <f t="shared" si="247"/>
        <v>42227.943368055552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-11999</v>
      </c>
      <c r="Q3934" s="7" t="s">
        <v>8336</v>
      </c>
      <c r="R3934" s="7" t="s">
        <v>8337</v>
      </c>
      <c r="S3934" s="11">
        <f t="shared" si="246"/>
        <v>42444.918564814812</v>
      </c>
      <c r="T3934" s="12">
        <f t="shared" si="247"/>
        <v>42414.960231481477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-5898</v>
      </c>
      <c r="Q3935" s="7" t="s">
        <v>8336</v>
      </c>
      <c r="R3935" s="7" t="s">
        <v>8337</v>
      </c>
      <c r="S3935" s="11">
        <f t="shared" si="246"/>
        <v>42567.821527777771</v>
      </c>
      <c r="T3935" s="12">
        <f t="shared" si="247"/>
        <v>42538.759976851848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-4450</v>
      </c>
      <c r="Q3936" s="7" t="s">
        <v>8336</v>
      </c>
      <c r="R3936" s="7" t="s">
        <v>8337</v>
      </c>
      <c r="S3936" s="11">
        <f t="shared" si="246"/>
        <v>42278.333333333336</v>
      </c>
      <c r="T3936" s="12">
        <f t="shared" si="247"/>
        <v>42233.463414351849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-1685</v>
      </c>
      <c r="Q3937" s="7" t="s">
        <v>8336</v>
      </c>
      <c r="R3937" s="7" t="s">
        <v>8337</v>
      </c>
      <c r="S3937" s="11">
        <f t="shared" si="246"/>
        <v>42281.448449074072</v>
      </c>
      <c r="T3937" s="12">
        <f t="shared" si="247"/>
        <v>42221.448449074072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-20000</v>
      </c>
      <c r="Q3938" s="7" t="s">
        <v>8336</v>
      </c>
      <c r="R3938" s="7" t="s">
        <v>8337</v>
      </c>
      <c r="S3938" s="11">
        <f t="shared" si="246"/>
        <v>42705.096296296295</v>
      </c>
      <c r="T3938" s="12">
        <f t="shared" si="247"/>
        <v>42675.054629629631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-400</v>
      </c>
      <c r="Q3939" s="7" t="s">
        <v>8336</v>
      </c>
      <c r="R3939" s="7" t="s">
        <v>8337</v>
      </c>
      <c r="S3939" s="11">
        <f t="shared" si="246"/>
        <v>42562.423148148147</v>
      </c>
      <c r="T3939" s="12">
        <f t="shared" si="247"/>
        <v>42534.423148148147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-2858</v>
      </c>
      <c r="Q3940" s="7" t="s">
        <v>8336</v>
      </c>
      <c r="R3940" s="7" t="s">
        <v>8337</v>
      </c>
      <c r="S3940" s="11">
        <f t="shared" si="246"/>
        <v>42182.697384259256</v>
      </c>
      <c r="T3940" s="12">
        <f t="shared" si="247"/>
        <v>42151.697384259256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-4995</v>
      </c>
      <c r="Q3941" s="7" t="s">
        <v>8336</v>
      </c>
      <c r="R3941" s="7" t="s">
        <v>8337</v>
      </c>
      <c r="S3941" s="11">
        <f t="shared" si="246"/>
        <v>41918.979166666664</v>
      </c>
      <c r="T3941" s="12">
        <f t="shared" si="247"/>
        <v>41915.191886574074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-4989</v>
      </c>
      <c r="Q3942" s="7" t="s">
        <v>8336</v>
      </c>
      <c r="R3942" s="7" t="s">
        <v>8337</v>
      </c>
      <c r="S3942" s="11">
        <f t="shared" si="246"/>
        <v>42006.284155092588</v>
      </c>
      <c r="T3942" s="12">
        <f t="shared" si="247"/>
        <v>41961.284155092588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-5450</v>
      </c>
      <c r="Q3943" s="7" t="s">
        <v>8336</v>
      </c>
      <c r="R3943" s="7" t="s">
        <v>8337</v>
      </c>
      <c r="S3943" s="11">
        <f t="shared" si="246"/>
        <v>41967.833333333336</v>
      </c>
      <c r="T3943" s="12">
        <f t="shared" si="247"/>
        <v>41940.378900462958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-1200</v>
      </c>
      <c r="Q3944" s="7" t="s">
        <v>8336</v>
      </c>
      <c r="R3944" s="7" t="s">
        <v>8337</v>
      </c>
      <c r="S3944" s="11">
        <f t="shared" si="246"/>
        <v>42171.695763888885</v>
      </c>
      <c r="T3944" s="12">
        <f t="shared" si="247"/>
        <v>42111.695763888885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-3218</v>
      </c>
      <c r="Q3945" s="7" t="s">
        <v>8336</v>
      </c>
      <c r="R3945" s="7" t="s">
        <v>8337</v>
      </c>
      <c r="S3945" s="11">
        <f t="shared" si="246"/>
        <v>42310.493055555555</v>
      </c>
      <c r="T3945" s="12">
        <f t="shared" si="247"/>
        <v>42279.570231481477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-5000</v>
      </c>
      <c r="Q3946" s="7" t="s">
        <v>8336</v>
      </c>
      <c r="R3946" s="7" t="s">
        <v>8337</v>
      </c>
      <c r="S3946" s="11">
        <f t="shared" si="246"/>
        <v>42243.454571759255</v>
      </c>
      <c r="T3946" s="12">
        <f t="shared" si="247"/>
        <v>42213.454571759255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-1995</v>
      </c>
      <c r="Q3947" s="7" t="s">
        <v>8336</v>
      </c>
      <c r="R3947" s="7" t="s">
        <v>8337</v>
      </c>
      <c r="S3947" s="11">
        <f t="shared" si="246"/>
        <v>42139.593379629623</v>
      </c>
      <c r="T3947" s="12">
        <f t="shared" si="247"/>
        <v>42109.593379629623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-5805</v>
      </c>
      <c r="Q3948" s="7" t="s">
        <v>8336</v>
      </c>
      <c r="R3948" s="7" t="s">
        <v>8337</v>
      </c>
      <c r="S3948" s="11">
        <f t="shared" si="246"/>
        <v>42063.124999999993</v>
      </c>
      <c r="T3948" s="12">
        <f t="shared" si="247"/>
        <v>42031.625254629624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-2899</v>
      </c>
      <c r="Q3949" s="7" t="s">
        <v>8336</v>
      </c>
      <c r="R3949" s="7" t="s">
        <v>8337</v>
      </c>
      <c r="S3949" s="11">
        <f t="shared" si="246"/>
        <v>42644.934537037036</v>
      </c>
      <c r="T3949" s="12">
        <f t="shared" si="247"/>
        <v>42614.934537037036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-30000</v>
      </c>
      <c r="Q3950" s="7" t="s">
        <v>8336</v>
      </c>
      <c r="R3950" s="7" t="s">
        <v>8337</v>
      </c>
      <c r="S3950" s="11">
        <f t="shared" si="246"/>
        <v>41889.117164351854</v>
      </c>
      <c r="T3950" s="12">
        <f t="shared" si="247"/>
        <v>41829.117164351854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-8423</v>
      </c>
      <c r="Q3951" s="7" t="s">
        <v>8336</v>
      </c>
      <c r="R3951" s="7" t="s">
        <v>8337</v>
      </c>
      <c r="S3951" s="11">
        <f t="shared" si="246"/>
        <v>42045.912280092591</v>
      </c>
      <c r="T3951" s="12">
        <f t="shared" si="247"/>
        <v>42015.912280092591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-3975</v>
      </c>
      <c r="Q3952" s="7" t="s">
        <v>8336</v>
      </c>
      <c r="R3952" s="7" t="s">
        <v>8337</v>
      </c>
      <c r="S3952" s="11">
        <f t="shared" si="246"/>
        <v>42468.565972222219</v>
      </c>
      <c r="T3952" s="12">
        <f t="shared" si="247"/>
        <v>42439.493981481479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-199999</v>
      </c>
      <c r="Q3953" s="7" t="s">
        <v>8336</v>
      </c>
      <c r="R3953" s="7" t="s">
        <v>8337</v>
      </c>
      <c r="S3953" s="11">
        <f t="shared" si="246"/>
        <v>42493.57571759259</v>
      </c>
      <c r="T3953" s="12">
        <f t="shared" si="247"/>
        <v>42433.617384259262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-25975</v>
      </c>
      <c r="Q3954" s="7" t="s">
        <v>8336</v>
      </c>
      <c r="R3954" s="7" t="s">
        <v>8337</v>
      </c>
      <c r="S3954" s="11">
        <f t="shared" si="246"/>
        <v>42303.582060185181</v>
      </c>
      <c r="T3954" s="12">
        <f t="shared" si="247"/>
        <v>42243.582060185181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-17600</v>
      </c>
      <c r="Q3955" s="7" t="s">
        <v>8336</v>
      </c>
      <c r="R3955" s="7" t="s">
        <v>8337</v>
      </c>
      <c r="S3955" s="11">
        <f t="shared" si="246"/>
        <v>42580.770138888889</v>
      </c>
      <c r="T3955" s="12">
        <f t="shared" si="247"/>
        <v>42549.840115740742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-25000</v>
      </c>
      <c r="Q3956" s="7" t="s">
        <v>8336</v>
      </c>
      <c r="R3956" s="7" t="s">
        <v>8337</v>
      </c>
      <c r="S3956" s="11">
        <f t="shared" si="246"/>
        <v>41834.442870370367</v>
      </c>
      <c r="T3956" s="12">
        <f t="shared" si="247"/>
        <v>41774.442870370367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-1325</v>
      </c>
      <c r="Q3957" s="7" t="s">
        <v>8336</v>
      </c>
      <c r="R3957" s="7" t="s">
        <v>8337</v>
      </c>
      <c r="S3957" s="11">
        <f t="shared" si="246"/>
        <v>42336.682187499995</v>
      </c>
      <c r="T3957" s="12">
        <f t="shared" si="247"/>
        <v>42306.640520833331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-5500</v>
      </c>
      <c r="Q3958" s="7" t="s">
        <v>8336</v>
      </c>
      <c r="R3958" s="7" t="s">
        <v>8337</v>
      </c>
      <c r="S3958" s="11">
        <f t="shared" si="246"/>
        <v>42484.805555555555</v>
      </c>
      <c r="T3958" s="12">
        <f t="shared" si="247"/>
        <v>42457.723692129628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-27993</v>
      </c>
      <c r="Q3959" s="7" t="s">
        <v>8336</v>
      </c>
      <c r="R3959" s="7" t="s">
        <v>8337</v>
      </c>
      <c r="S3959" s="11">
        <f t="shared" si="246"/>
        <v>42559.76798611111</v>
      </c>
      <c r="T3959" s="12">
        <f t="shared" si="247"/>
        <v>42513.76798611111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-1359</v>
      </c>
      <c r="Q3960" s="7" t="s">
        <v>8336</v>
      </c>
      <c r="R3960" s="7" t="s">
        <v>8337</v>
      </c>
      <c r="S3960" s="11">
        <f t="shared" si="246"/>
        <v>41853.375</v>
      </c>
      <c r="T3960" s="12">
        <f t="shared" si="247"/>
        <v>41816.742037037031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-908</v>
      </c>
      <c r="Q3961" s="7" t="s">
        <v>8336</v>
      </c>
      <c r="R3961" s="7" t="s">
        <v>8337</v>
      </c>
      <c r="S3961" s="11">
        <f t="shared" si="246"/>
        <v>41910.580509259256</v>
      </c>
      <c r="T3961" s="12">
        <f t="shared" si="247"/>
        <v>41880.580509259256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-2955</v>
      </c>
      <c r="Q3962" s="7" t="s">
        <v>8336</v>
      </c>
      <c r="R3962" s="7" t="s">
        <v>8337</v>
      </c>
      <c r="S3962" s="11">
        <f t="shared" si="246"/>
        <v>42372.63722222222</v>
      </c>
      <c r="T3962" s="12">
        <f t="shared" si="247"/>
        <v>42342.63722222222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-4979</v>
      </c>
      <c r="Q3963" s="7" t="s">
        <v>8336</v>
      </c>
      <c r="R3963" s="7" t="s">
        <v>8337</v>
      </c>
      <c r="S3963" s="11">
        <f t="shared" si="246"/>
        <v>41767.682986111111</v>
      </c>
      <c r="T3963" s="12">
        <f t="shared" si="247"/>
        <v>41745.682986111111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-1355</v>
      </c>
      <c r="Q3964" s="7" t="s">
        <v>8336</v>
      </c>
      <c r="R3964" s="7" t="s">
        <v>8337</v>
      </c>
      <c r="S3964" s="11">
        <f t="shared" si="246"/>
        <v>42336.413124999999</v>
      </c>
      <c r="T3964" s="12">
        <f t="shared" si="247"/>
        <v>42311.413124999999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-10000</v>
      </c>
      <c r="Q3965" s="7" t="s">
        <v>8336</v>
      </c>
      <c r="R3965" s="7" t="s">
        <v>8337</v>
      </c>
      <c r="S3965" s="11">
        <f t="shared" si="246"/>
        <v>42325.987465277773</v>
      </c>
      <c r="T3965" s="12">
        <f t="shared" si="247"/>
        <v>42295.945798611108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-1874</v>
      </c>
      <c r="Q3966" s="7" t="s">
        <v>8336</v>
      </c>
      <c r="R3966" s="7" t="s">
        <v>8337</v>
      </c>
      <c r="S3966" s="11">
        <f t="shared" si="246"/>
        <v>42113.47206018518</v>
      </c>
      <c r="T3966" s="12">
        <f t="shared" si="247"/>
        <v>42053.513726851852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-1715</v>
      </c>
      <c r="Q3967" s="7" t="s">
        <v>8336</v>
      </c>
      <c r="R3967" s="7" t="s">
        <v>8337</v>
      </c>
      <c r="S3967" s="11">
        <f t="shared" si="246"/>
        <v>42473.985879629625</v>
      </c>
      <c r="T3967" s="12">
        <f t="shared" si="247"/>
        <v>42414.027546296296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-7455</v>
      </c>
      <c r="Q3968" s="7" t="s">
        <v>8336</v>
      </c>
      <c r="R3968" s="7" t="s">
        <v>8337</v>
      </c>
      <c r="S3968" s="11">
        <f t="shared" si="246"/>
        <v>41843.915972222218</v>
      </c>
      <c r="T3968" s="12">
        <f t="shared" si="247"/>
        <v>41801.503217592588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-1290</v>
      </c>
      <c r="Q3969" s="7" t="s">
        <v>8336</v>
      </c>
      <c r="R3969" s="7" t="s">
        <v>8337</v>
      </c>
      <c r="S3969" s="11">
        <f t="shared" si="246"/>
        <v>42800.082256944443</v>
      </c>
      <c r="T3969" s="12">
        <f t="shared" si="247"/>
        <v>42770.082256944443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-4473</v>
      </c>
      <c r="Q3970" s="7" t="s">
        <v>8336</v>
      </c>
      <c r="R3970" s="7" t="s">
        <v>8337</v>
      </c>
      <c r="S3970" s="11">
        <f t="shared" si="246"/>
        <v>42512.60732638889</v>
      </c>
      <c r="T3970" s="12">
        <f t="shared" si="247"/>
        <v>42452.60732638889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(E3971/D3971*100)</f>
        <v>7.4690265486725664</v>
      </c>
      <c r="P3971">
        <f t="shared" ref="P3971:P4034" si="249">AVERAGE(E3971-D3971)</f>
        <v>-2614</v>
      </c>
      <c r="Q3971" s="7" t="s">
        <v>8336</v>
      </c>
      <c r="R3971" s="7" t="s">
        <v>8337</v>
      </c>
      <c r="S3971" s="11">
        <f t="shared" ref="S3971:S4034" si="250">(I3971/86400)+25569+(-5/24)</f>
        <v>42610.954861111109</v>
      </c>
      <c r="T3971" s="12">
        <f t="shared" ref="T3971:T4034" si="251">(J3971/86400)+25569+(-5/24)</f>
        <v>42601.646365740737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-14989</v>
      </c>
      <c r="Q3972" s="7" t="s">
        <v>8336</v>
      </c>
      <c r="R3972" s="7" t="s">
        <v>8337</v>
      </c>
      <c r="S3972" s="11">
        <f t="shared" si="250"/>
        <v>42477.655219907407</v>
      </c>
      <c r="T3972" s="12">
        <f t="shared" si="251"/>
        <v>42447.655219907407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-13864</v>
      </c>
      <c r="Q3973" s="7" t="s">
        <v>8336</v>
      </c>
      <c r="R3973" s="7" t="s">
        <v>8337</v>
      </c>
      <c r="S3973" s="11">
        <f t="shared" si="250"/>
        <v>41841.327847222223</v>
      </c>
      <c r="T3973" s="12">
        <f t="shared" si="251"/>
        <v>41811.327847222223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-789</v>
      </c>
      <c r="Q3974" s="7" t="s">
        <v>8336</v>
      </c>
      <c r="R3974" s="7" t="s">
        <v>8337</v>
      </c>
      <c r="S3974" s="11">
        <f t="shared" si="250"/>
        <v>42040.859189814808</v>
      </c>
      <c r="T3974" s="12">
        <f t="shared" si="251"/>
        <v>41980.859189814808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-1095</v>
      </c>
      <c r="Q3975" s="7" t="s">
        <v>8336</v>
      </c>
      <c r="R3975" s="7" t="s">
        <v>8337</v>
      </c>
      <c r="S3975" s="11">
        <f t="shared" si="250"/>
        <v>42498.958333333336</v>
      </c>
      <c r="T3975" s="12">
        <f t="shared" si="251"/>
        <v>42469.475810185184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-680</v>
      </c>
      <c r="Q3976" s="7" t="s">
        <v>8336</v>
      </c>
      <c r="R3976" s="7" t="s">
        <v>8337</v>
      </c>
      <c r="S3976" s="11">
        <f t="shared" si="250"/>
        <v>42523.338518518511</v>
      </c>
      <c r="T3976" s="12">
        <f t="shared" si="251"/>
        <v>42493.338518518511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-678</v>
      </c>
      <c r="Q3977" s="7" t="s">
        <v>8336</v>
      </c>
      <c r="R3977" s="7" t="s">
        <v>8337</v>
      </c>
      <c r="S3977" s="11">
        <f t="shared" si="250"/>
        <v>42564.658541666664</v>
      </c>
      <c r="T3977" s="12">
        <f t="shared" si="251"/>
        <v>42534.658541666664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-680</v>
      </c>
      <c r="Q3978" s="7" t="s">
        <v>8336</v>
      </c>
      <c r="R3978" s="7" t="s">
        <v>8337</v>
      </c>
      <c r="S3978" s="11">
        <f t="shared" si="250"/>
        <v>41852.083333333328</v>
      </c>
      <c r="T3978" s="12">
        <f t="shared" si="251"/>
        <v>41830.650011574071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-88695</v>
      </c>
      <c r="Q3979" s="7" t="s">
        <v>8336</v>
      </c>
      <c r="R3979" s="7" t="s">
        <v>8337</v>
      </c>
      <c r="S3979" s="11">
        <f t="shared" si="250"/>
        <v>42573.580231481479</v>
      </c>
      <c r="T3979" s="12">
        <f t="shared" si="251"/>
        <v>42543.580231481479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-1786</v>
      </c>
      <c r="Q3980" s="7" t="s">
        <v>8336</v>
      </c>
      <c r="R3980" s="7" t="s">
        <v>8337</v>
      </c>
      <c r="S3980" s="11">
        <f t="shared" si="250"/>
        <v>42035.434641203705</v>
      </c>
      <c r="T3980" s="12">
        <f t="shared" si="251"/>
        <v>41975.434641203705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-5890</v>
      </c>
      <c r="Q3981" s="7" t="s">
        <v>8336</v>
      </c>
      <c r="R3981" s="7" t="s">
        <v>8337</v>
      </c>
      <c r="S3981" s="11">
        <f t="shared" si="250"/>
        <v>42092.624999999993</v>
      </c>
      <c r="T3981" s="12">
        <f t="shared" si="251"/>
        <v>42069.695104166669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-2050</v>
      </c>
      <c r="Q3982" s="7" t="s">
        <v>8336</v>
      </c>
      <c r="R3982" s="7" t="s">
        <v>8337</v>
      </c>
      <c r="S3982" s="11">
        <f t="shared" si="250"/>
        <v>41825.390590277777</v>
      </c>
      <c r="T3982" s="12">
        <f t="shared" si="251"/>
        <v>41795.390590277777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-28775</v>
      </c>
      <c r="Q3983" s="7" t="s">
        <v>8336</v>
      </c>
      <c r="R3983" s="7" t="s">
        <v>8337</v>
      </c>
      <c r="S3983" s="11">
        <f t="shared" si="250"/>
        <v>42567.971631944441</v>
      </c>
      <c r="T3983" s="12">
        <f t="shared" si="251"/>
        <v>42507.971631944441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-680</v>
      </c>
      <c r="Q3984" s="7" t="s">
        <v>8336</v>
      </c>
      <c r="R3984" s="7" t="s">
        <v>8337</v>
      </c>
      <c r="S3984" s="11">
        <f t="shared" si="250"/>
        <v>42192.601620370369</v>
      </c>
      <c r="T3984" s="12">
        <f t="shared" si="251"/>
        <v>42132.601620370369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-7263</v>
      </c>
      <c r="Q3985" s="7" t="s">
        <v>8336</v>
      </c>
      <c r="R3985" s="7" t="s">
        <v>8337</v>
      </c>
      <c r="S3985" s="11">
        <f t="shared" si="250"/>
        <v>41779.082638888889</v>
      </c>
      <c r="T3985" s="12">
        <f t="shared" si="251"/>
        <v>41747.661527777775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-1405</v>
      </c>
      <c r="Q3986" s="7" t="s">
        <v>8336</v>
      </c>
      <c r="R3986" s="7" t="s">
        <v>8337</v>
      </c>
      <c r="S3986" s="11">
        <f t="shared" si="250"/>
        <v>41950.791666666664</v>
      </c>
      <c r="T3986" s="12">
        <f t="shared" si="251"/>
        <v>41920.75513888889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-1359</v>
      </c>
      <c r="Q3987" s="7" t="s">
        <v>8336</v>
      </c>
      <c r="R3987" s="7" t="s">
        <v>8337</v>
      </c>
      <c r="S3987" s="11">
        <f t="shared" si="250"/>
        <v>42420.670138888883</v>
      </c>
      <c r="T3987" s="12">
        <f t="shared" si="251"/>
        <v>42399.499074074069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-4512</v>
      </c>
      <c r="Q3988" s="7" t="s">
        <v>8336</v>
      </c>
      <c r="R3988" s="7" t="s">
        <v>8337</v>
      </c>
      <c r="S3988" s="11">
        <f t="shared" si="250"/>
        <v>42496.336111111108</v>
      </c>
      <c r="T3988" s="12">
        <f t="shared" si="251"/>
        <v>42467.340208333328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-249</v>
      </c>
      <c r="Q3989" s="7" t="s">
        <v>8336</v>
      </c>
      <c r="R3989" s="7" t="s">
        <v>8337</v>
      </c>
      <c r="S3989" s="11">
        <f t="shared" si="250"/>
        <v>41775.716319444444</v>
      </c>
      <c r="T3989" s="12">
        <f t="shared" si="251"/>
        <v>41765.716319444444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-1468</v>
      </c>
      <c r="Q3990" s="7" t="s">
        <v>8336</v>
      </c>
      <c r="R3990" s="7" t="s">
        <v>8337</v>
      </c>
      <c r="S3990" s="11">
        <f t="shared" si="250"/>
        <v>42244.872835648144</v>
      </c>
      <c r="T3990" s="12">
        <f t="shared" si="251"/>
        <v>42229.872835648144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-3000</v>
      </c>
      <c r="Q3991" s="7" t="s">
        <v>8336</v>
      </c>
      <c r="R3991" s="7" t="s">
        <v>8337</v>
      </c>
      <c r="S3991" s="11">
        <f t="shared" si="250"/>
        <v>42316.583113425928</v>
      </c>
      <c r="T3991" s="12">
        <f t="shared" si="251"/>
        <v>42286.541446759256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-1581</v>
      </c>
      <c r="Q3992" s="7" t="s">
        <v>8336</v>
      </c>
      <c r="R3992" s="7" t="s">
        <v>8337</v>
      </c>
      <c r="S3992" s="11">
        <f t="shared" si="250"/>
        <v>42431.464039351849</v>
      </c>
      <c r="T3992" s="12">
        <f t="shared" si="251"/>
        <v>42401.464039351849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-400</v>
      </c>
      <c r="Q3993" s="7" t="s">
        <v>8336</v>
      </c>
      <c r="R3993" s="7" t="s">
        <v>8337</v>
      </c>
      <c r="S3993" s="11">
        <f t="shared" si="250"/>
        <v>42155.436134259253</v>
      </c>
      <c r="T3993" s="12">
        <f t="shared" si="251"/>
        <v>42125.436134259253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-9459</v>
      </c>
      <c r="Q3994" s="7" t="s">
        <v>8336</v>
      </c>
      <c r="R3994" s="7" t="s">
        <v>8337</v>
      </c>
      <c r="S3994" s="11">
        <f t="shared" si="250"/>
        <v>42349.773831018516</v>
      </c>
      <c r="T3994" s="12">
        <f t="shared" si="251"/>
        <v>42289.732164351844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-49997</v>
      </c>
      <c r="Q3995" s="7" t="s">
        <v>8336</v>
      </c>
      <c r="R3995" s="7" t="s">
        <v>8337</v>
      </c>
      <c r="S3995" s="11">
        <f t="shared" si="250"/>
        <v>42137.656388888885</v>
      </c>
      <c r="T3995" s="12">
        <f t="shared" si="251"/>
        <v>42107.656388888885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-1995</v>
      </c>
      <c r="Q3996" s="7" t="s">
        <v>8336</v>
      </c>
      <c r="R3996" s="7" t="s">
        <v>8337</v>
      </c>
      <c r="S3996" s="11">
        <f t="shared" si="250"/>
        <v>41839.181597222218</v>
      </c>
      <c r="T3996" s="12">
        <f t="shared" si="251"/>
        <v>41809.181597222218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-130</v>
      </c>
      <c r="Q3997" s="7" t="s">
        <v>8336</v>
      </c>
      <c r="R3997" s="7" t="s">
        <v>8337</v>
      </c>
      <c r="S3997" s="11">
        <f t="shared" si="250"/>
        <v>42049.268749999996</v>
      </c>
      <c r="T3997" s="12">
        <f t="shared" si="251"/>
        <v>42019.475428240738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-2503</v>
      </c>
      <c r="Q3998" s="7" t="s">
        <v>8336</v>
      </c>
      <c r="R3998" s="7" t="s">
        <v>8337</v>
      </c>
      <c r="S3998" s="11">
        <f t="shared" si="250"/>
        <v>41963.461111111108</v>
      </c>
      <c r="T3998" s="12">
        <f t="shared" si="251"/>
        <v>41950.058611111112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-3000</v>
      </c>
      <c r="Q3999" s="7" t="s">
        <v>8336</v>
      </c>
      <c r="R3999" s="7" t="s">
        <v>8337</v>
      </c>
      <c r="S3999" s="11">
        <f t="shared" si="250"/>
        <v>42099.141446759262</v>
      </c>
      <c r="T3999" s="12">
        <f t="shared" si="251"/>
        <v>42069.183113425919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-535</v>
      </c>
      <c r="Q4000" s="7" t="s">
        <v>8336</v>
      </c>
      <c r="R4000" s="7" t="s">
        <v>8337</v>
      </c>
      <c r="S4000" s="11">
        <f t="shared" si="250"/>
        <v>42091.713263888887</v>
      </c>
      <c r="T4000" s="12">
        <f t="shared" si="251"/>
        <v>42061.754930555551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-5844</v>
      </c>
      <c r="Q4001" s="7" t="s">
        <v>8336</v>
      </c>
      <c r="R4001" s="7" t="s">
        <v>8337</v>
      </c>
      <c r="S4001" s="11">
        <f t="shared" si="250"/>
        <v>41882.619317129625</v>
      </c>
      <c r="T4001" s="12">
        <f t="shared" si="251"/>
        <v>41842.620347222219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-7990</v>
      </c>
      <c r="Q4002" s="7" t="s">
        <v>8336</v>
      </c>
      <c r="R4002" s="7" t="s">
        <v>8337</v>
      </c>
      <c r="S4002" s="11">
        <f t="shared" si="250"/>
        <v>42497.39534722222</v>
      </c>
      <c r="T4002" s="12">
        <f t="shared" si="251"/>
        <v>42437.437013888884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-747</v>
      </c>
      <c r="Q4003" s="7" t="s">
        <v>8336</v>
      </c>
      <c r="R4003" s="7" t="s">
        <v>8337</v>
      </c>
      <c r="S4003" s="11">
        <f t="shared" si="250"/>
        <v>42795.583333333336</v>
      </c>
      <c r="T4003" s="12">
        <f t="shared" si="251"/>
        <v>42775.755879629629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-1227</v>
      </c>
      <c r="Q4004" s="7" t="s">
        <v>8336</v>
      </c>
      <c r="R4004" s="7" t="s">
        <v>8337</v>
      </c>
      <c r="S4004" s="11">
        <f t="shared" si="250"/>
        <v>41908.835196759253</v>
      </c>
      <c r="T4004" s="12">
        <f t="shared" si="251"/>
        <v>41878.835196759253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-1799</v>
      </c>
      <c r="Q4005" s="7" t="s">
        <v>8336</v>
      </c>
      <c r="R4005" s="7" t="s">
        <v>8337</v>
      </c>
      <c r="S4005" s="11">
        <f t="shared" si="250"/>
        <v>42050.379016203697</v>
      </c>
      <c r="T4005" s="12">
        <f t="shared" si="251"/>
        <v>42020.379016203697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-499</v>
      </c>
      <c r="Q4006" s="7" t="s">
        <v>8336</v>
      </c>
      <c r="R4006" s="7" t="s">
        <v>8337</v>
      </c>
      <c r="S4006" s="11">
        <f t="shared" si="250"/>
        <v>41919.954363425924</v>
      </c>
      <c r="T4006" s="12">
        <f t="shared" si="251"/>
        <v>41889.954363425924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-2960</v>
      </c>
      <c r="Q4007" s="7" t="s">
        <v>8336</v>
      </c>
      <c r="R4007" s="7" t="s">
        <v>8337</v>
      </c>
      <c r="S4007" s="11">
        <f t="shared" si="250"/>
        <v>41932.599363425921</v>
      </c>
      <c r="T4007" s="12">
        <f t="shared" si="251"/>
        <v>41872.599363425921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-29998</v>
      </c>
      <c r="Q4008" s="7" t="s">
        <v>8336</v>
      </c>
      <c r="R4008" s="7" t="s">
        <v>8337</v>
      </c>
      <c r="S4008" s="11">
        <f t="shared" si="250"/>
        <v>42416.564664351848</v>
      </c>
      <c r="T4008" s="12">
        <f t="shared" si="251"/>
        <v>42391.564664351848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-1995</v>
      </c>
      <c r="Q4009" s="7" t="s">
        <v>8336</v>
      </c>
      <c r="R4009" s="7" t="s">
        <v>8337</v>
      </c>
      <c r="S4009" s="11">
        <f t="shared" si="250"/>
        <v>41877.477777777771</v>
      </c>
      <c r="T4009" s="12">
        <f t="shared" si="251"/>
        <v>41848.564594907402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-940</v>
      </c>
      <c r="Q4010" s="7" t="s">
        <v>8336</v>
      </c>
      <c r="R4010" s="7" t="s">
        <v>8337</v>
      </c>
      <c r="S4010" s="11">
        <f t="shared" si="250"/>
        <v>42207.755868055552</v>
      </c>
      <c r="T4010" s="12">
        <f t="shared" si="251"/>
        <v>42177.755868055552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-1855</v>
      </c>
      <c r="Q4011" s="7" t="s">
        <v>8336</v>
      </c>
      <c r="R4011" s="7" t="s">
        <v>8337</v>
      </c>
      <c r="S4011" s="11">
        <f t="shared" si="250"/>
        <v>41891.492592592593</v>
      </c>
      <c r="T4011" s="12">
        <f t="shared" si="251"/>
        <v>41851.492592592593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-5458</v>
      </c>
      <c r="Q4012" s="7" t="s">
        <v>8336</v>
      </c>
      <c r="R4012" s="7" t="s">
        <v>8337</v>
      </c>
      <c r="S4012" s="11">
        <f t="shared" si="250"/>
        <v>41938.562106481477</v>
      </c>
      <c r="T4012" s="12">
        <f t="shared" si="251"/>
        <v>41921.562106481477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-231</v>
      </c>
      <c r="Q4013" s="7" t="s">
        <v>8336</v>
      </c>
      <c r="R4013" s="7" t="s">
        <v>8337</v>
      </c>
      <c r="S4013" s="11">
        <f t="shared" si="250"/>
        <v>42032.336550925924</v>
      </c>
      <c r="T4013" s="12">
        <f t="shared" si="251"/>
        <v>42002.336550925924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-575</v>
      </c>
      <c r="Q4014" s="7" t="s">
        <v>8336</v>
      </c>
      <c r="R4014" s="7" t="s">
        <v>8337</v>
      </c>
      <c r="S4014" s="11">
        <f t="shared" si="250"/>
        <v>42126.336215277777</v>
      </c>
      <c r="T4014" s="12">
        <f t="shared" si="251"/>
        <v>42096.336215277777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-1974</v>
      </c>
      <c r="Q4015" s="7" t="s">
        <v>8336</v>
      </c>
      <c r="R4015" s="7" t="s">
        <v>8337</v>
      </c>
      <c r="S4015" s="11">
        <f t="shared" si="250"/>
        <v>42051.092858796292</v>
      </c>
      <c r="T4015" s="12">
        <f t="shared" si="251"/>
        <v>42021.092858796292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-9000</v>
      </c>
      <c r="Q4016" s="7" t="s">
        <v>8336</v>
      </c>
      <c r="R4016" s="7" t="s">
        <v>8337</v>
      </c>
      <c r="S4016" s="11">
        <f t="shared" si="250"/>
        <v>42434.037835648145</v>
      </c>
      <c r="T4016" s="12">
        <f t="shared" si="251"/>
        <v>42419.037835648145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-6999</v>
      </c>
      <c r="Q4017" s="7" t="s">
        <v>8336</v>
      </c>
      <c r="R4017" s="7" t="s">
        <v>8337</v>
      </c>
      <c r="S4017" s="11">
        <f t="shared" si="250"/>
        <v>42204.572488425925</v>
      </c>
      <c r="T4017" s="12">
        <f t="shared" si="251"/>
        <v>42174.572488425925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-430</v>
      </c>
      <c r="Q4018" s="7" t="s">
        <v>8336</v>
      </c>
      <c r="R4018" s="7" t="s">
        <v>8337</v>
      </c>
      <c r="S4018" s="11">
        <f t="shared" si="250"/>
        <v>41899.664351851847</v>
      </c>
      <c r="T4018" s="12">
        <f t="shared" si="251"/>
        <v>41869.664351851847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-9895</v>
      </c>
      <c r="Q4019" s="7" t="s">
        <v>8336</v>
      </c>
      <c r="R4019" s="7" t="s">
        <v>8337</v>
      </c>
      <c r="S4019" s="11">
        <f t="shared" si="250"/>
        <v>41886.463819444441</v>
      </c>
      <c r="T4019" s="12">
        <f t="shared" si="251"/>
        <v>41856.463819444441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-1370</v>
      </c>
      <c r="Q4020" s="7" t="s">
        <v>8336</v>
      </c>
      <c r="R4020" s="7" t="s">
        <v>8337</v>
      </c>
      <c r="S4020" s="11">
        <f t="shared" si="250"/>
        <v>42650.702638888884</v>
      </c>
      <c r="T4020" s="12">
        <f t="shared" si="251"/>
        <v>42620.702638888884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-3471</v>
      </c>
      <c r="Q4021" s="7" t="s">
        <v>8336</v>
      </c>
      <c r="R4021" s="7" t="s">
        <v>8337</v>
      </c>
      <c r="S4021" s="11">
        <f t="shared" si="250"/>
        <v>42475.477777777771</v>
      </c>
      <c r="T4021" s="12">
        <f t="shared" si="251"/>
        <v>42417.467546296299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-500</v>
      </c>
      <c r="Q4022" s="7" t="s">
        <v>8336</v>
      </c>
      <c r="R4022" s="7" t="s">
        <v>8337</v>
      </c>
      <c r="S4022" s="11">
        <f t="shared" si="250"/>
        <v>42086.940960648142</v>
      </c>
      <c r="T4022" s="12">
        <f t="shared" si="251"/>
        <v>42056.982627314814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-14875</v>
      </c>
      <c r="Q4023" s="7" t="s">
        <v>8336</v>
      </c>
      <c r="R4023" s="7" t="s">
        <v>8337</v>
      </c>
      <c r="S4023" s="11">
        <f t="shared" si="250"/>
        <v>41938.703217592592</v>
      </c>
      <c r="T4023" s="12">
        <f t="shared" si="251"/>
        <v>41878.703217592592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-5479</v>
      </c>
      <c r="Q4024" s="7" t="s">
        <v>8336</v>
      </c>
      <c r="R4024" s="7" t="s">
        <v>8337</v>
      </c>
      <c r="S4024" s="11">
        <f t="shared" si="250"/>
        <v>42035.912499999999</v>
      </c>
      <c r="T4024" s="12">
        <f t="shared" si="251"/>
        <v>41990.375775462962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-7000</v>
      </c>
      <c r="Q4025" s="7" t="s">
        <v>8336</v>
      </c>
      <c r="R4025" s="7" t="s">
        <v>8337</v>
      </c>
      <c r="S4025" s="11">
        <f t="shared" si="250"/>
        <v>42453.749571759261</v>
      </c>
      <c r="T4025" s="12">
        <f t="shared" si="251"/>
        <v>42408.791238425925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-790</v>
      </c>
      <c r="Q4026" s="7" t="s">
        <v>8336</v>
      </c>
      <c r="R4026" s="7" t="s">
        <v>8337</v>
      </c>
      <c r="S4026" s="11">
        <f t="shared" si="250"/>
        <v>42247.461770833332</v>
      </c>
      <c r="T4026" s="12">
        <f t="shared" si="251"/>
        <v>42217.461770833332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-4750</v>
      </c>
      <c r="Q4027" s="7" t="s">
        <v>8336</v>
      </c>
      <c r="R4027" s="7" t="s">
        <v>8337</v>
      </c>
      <c r="S4027" s="11">
        <f t="shared" si="250"/>
        <v>42211.029351851852</v>
      </c>
      <c r="T4027" s="12">
        <f t="shared" si="251"/>
        <v>42151.029351851852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-4000</v>
      </c>
      <c r="Q4028" s="7" t="s">
        <v>8336</v>
      </c>
      <c r="R4028" s="7" t="s">
        <v>8337</v>
      </c>
      <c r="S4028" s="11">
        <f t="shared" si="250"/>
        <v>42342.488877314812</v>
      </c>
      <c r="T4028" s="12">
        <f t="shared" si="251"/>
        <v>42282.447210648148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-2785</v>
      </c>
      <c r="Q4029" s="7" t="s">
        <v>8336</v>
      </c>
      <c r="R4029" s="7" t="s">
        <v>8337</v>
      </c>
      <c r="S4029" s="11">
        <f t="shared" si="250"/>
        <v>42788.833333333336</v>
      </c>
      <c r="T4029" s="12">
        <f t="shared" si="251"/>
        <v>42768.762511574074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-1439</v>
      </c>
      <c r="Q4030" s="7" t="s">
        <v>8336</v>
      </c>
      <c r="R4030" s="7" t="s">
        <v>8337</v>
      </c>
      <c r="S4030" s="11">
        <f t="shared" si="250"/>
        <v>41795.730324074073</v>
      </c>
      <c r="T4030" s="12">
        <f t="shared" si="251"/>
        <v>41765.730324074073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-20000</v>
      </c>
      <c r="Q4031" s="7" t="s">
        <v>8336</v>
      </c>
      <c r="R4031" s="7" t="s">
        <v>8337</v>
      </c>
      <c r="S4031" s="11">
        <f t="shared" si="250"/>
        <v>42351.816782407404</v>
      </c>
      <c r="T4031" s="12">
        <f t="shared" si="251"/>
        <v>42321.816782407404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-2100</v>
      </c>
      <c r="Q4032" s="7" t="s">
        <v>8336</v>
      </c>
      <c r="R4032" s="7" t="s">
        <v>8337</v>
      </c>
      <c r="S4032" s="11">
        <f t="shared" si="250"/>
        <v>42403.575694444444</v>
      </c>
      <c r="T4032" s="12">
        <f t="shared" si="251"/>
        <v>42374.446747685179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-5000</v>
      </c>
      <c r="Q4033" s="7" t="s">
        <v>8336</v>
      </c>
      <c r="R4033" s="7" t="s">
        <v>8337</v>
      </c>
      <c r="S4033" s="11">
        <f t="shared" si="250"/>
        <v>41991.418564814812</v>
      </c>
      <c r="T4033" s="12">
        <f t="shared" si="251"/>
        <v>41941.376898148148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-5635</v>
      </c>
      <c r="Q4034" s="7" t="s">
        <v>8336</v>
      </c>
      <c r="R4034" s="7" t="s">
        <v>8337</v>
      </c>
      <c r="S4034" s="11">
        <f t="shared" si="250"/>
        <v>42353.642546296294</v>
      </c>
      <c r="T4034" s="12">
        <f t="shared" si="251"/>
        <v>42293.60087962963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(E4035/D4035*100)</f>
        <v>25.698702928870294</v>
      </c>
      <c r="P4035">
        <f t="shared" ref="P4035:P4098" si="253">AVERAGE(E4035-D4035)</f>
        <v>-17758.010000000002</v>
      </c>
      <c r="Q4035" s="7" t="s">
        <v>8336</v>
      </c>
      <c r="R4035" s="7" t="s">
        <v>8337</v>
      </c>
      <c r="S4035" s="11">
        <f t="shared" ref="S4035:S4098" si="254">(I4035/86400)+25569+(-5/24)</f>
        <v>42645.166666666664</v>
      </c>
      <c r="T4035" s="12">
        <f t="shared" ref="T4035:T4098" si="255">(J4035/86400)+25569+(-5/24)</f>
        <v>42614.06046296296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-13300</v>
      </c>
      <c r="Q4036" s="7" t="s">
        <v>8336</v>
      </c>
      <c r="R4036" s="7" t="s">
        <v>8337</v>
      </c>
      <c r="S4036" s="11">
        <f t="shared" si="254"/>
        <v>42097.697337962956</v>
      </c>
      <c r="T4036" s="12">
        <f t="shared" si="255"/>
        <v>42067.739004629628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-6315</v>
      </c>
      <c r="Q4037" s="7" t="s">
        <v>8336</v>
      </c>
      <c r="R4037" s="7" t="s">
        <v>8337</v>
      </c>
      <c r="S4037" s="11">
        <f t="shared" si="254"/>
        <v>41933.674618055556</v>
      </c>
      <c r="T4037" s="12">
        <f t="shared" si="255"/>
        <v>41903.674618055556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-3177</v>
      </c>
      <c r="Q4038" s="7" t="s">
        <v>8336</v>
      </c>
      <c r="R4038" s="7" t="s">
        <v>8337</v>
      </c>
      <c r="S4038" s="11">
        <f t="shared" si="254"/>
        <v>41821.729166666664</v>
      </c>
      <c r="T4038" s="12">
        <f t="shared" si="255"/>
        <v>41804.728750000002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-620</v>
      </c>
      <c r="Q4039" s="7" t="s">
        <v>8336</v>
      </c>
      <c r="R4039" s="7" t="s">
        <v>8337</v>
      </c>
      <c r="S4039" s="11">
        <f t="shared" si="254"/>
        <v>42514.392361111109</v>
      </c>
      <c r="T4039" s="12">
        <f t="shared" si="255"/>
        <v>42496.862442129626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-2199</v>
      </c>
      <c r="Q4040" s="7" t="s">
        <v>8336</v>
      </c>
      <c r="R4040" s="7" t="s">
        <v>8337</v>
      </c>
      <c r="S4040" s="11">
        <f t="shared" si="254"/>
        <v>41929.590393518512</v>
      </c>
      <c r="T4040" s="12">
        <f t="shared" si="255"/>
        <v>41869.590393518512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-200</v>
      </c>
      <c r="Q4041" s="7" t="s">
        <v>8336</v>
      </c>
      <c r="R4041" s="7" t="s">
        <v>8337</v>
      </c>
      <c r="S4041" s="11">
        <f t="shared" si="254"/>
        <v>42339.040972222218</v>
      </c>
      <c r="T4041" s="12">
        <f t="shared" si="255"/>
        <v>42305.462581018517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-5500</v>
      </c>
      <c r="Q4042" s="7" t="s">
        <v>8336</v>
      </c>
      <c r="R4042" s="7" t="s">
        <v>8337</v>
      </c>
      <c r="S4042" s="11">
        <f t="shared" si="254"/>
        <v>42202.916666666664</v>
      </c>
      <c r="T4042" s="12">
        <f t="shared" si="255"/>
        <v>42144.023194444446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-4979</v>
      </c>
      <c r="Q4043" s="7" t="s">
        <v>8336</v>
      </c>
      <c r="R4043" s="7" t="s">
        <v>8337</v>
      </c>
      <c r="S4043" s="11">
        <f t="shared" si="254"/>
        <v>42619.265671296293</v>
      </c>
      <c r="T4043" s="12">
        <f t="shared" si="255"/>
        <v>42559.265671296293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-9979</v>
      </c>
      <c r="Q4044" s="7" t="s">
        <v>8336</v>
      </c>
      <c r="R4044" s="7" t="s">
        <v>8337</v>
      </c>
      <c r="S4044" s="11">
        <f t="shared" si="254"/>
        <v>42024.594444444439</v>
      </c>
      <c r="T4044" s="12">
        <f t="shared" si="255"/>
        <v>41994.875740740739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-300</v>
      </c>
      <c r="Q4045" s="7" t="s">
        <v>8336</v>
      </c>
      <c r="R4045" s="7" t="s">
        <v>8337</v>
      </c>
      <c r="S4045" s="11">
        <f t="shared" si="254"/>
        <v>41963.749131944445</v>
      </c>
      <c r="T4045" s="12">
        <f t="shared" si="255"/>
        <v>41948.749131944445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-375</v>
      </c>
      <c r="Q4046" s="7" t="s">
        <v>8336</v>
      </c>
      <c r="R4046" s="7" t="s">
        <v>8337</v>
      </c>
      <c r="S4046" s="11">
        <f t="shared" si="254"/>
        <v>42103.999999999993</v>
      </c>
      <c r="T4046" s="12">
        <f t="shared" si="255"/>
        <v>42074.011365740742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-4999</v>
      </c>
      <c r="Q4047" s="7" t="s">
        <v>8336</v>
      </c>
      <c r="R4047" s="7" t="s">
        <v>8337</v>
      </c>
      <c r="S4047" s="11">
        <f t="shared" si="254"/>
        <v>41871.992928240739</v>
      </c>
      <c r="T4047" s="12">
        <f t="shared" si="255"/>
        <v>41841.992928240739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-5140</v>
      </c>
      <c r="Q4048" s="7" t="s">
        <v>8336</v>
      </c>
      <c r="R4048" s="7" t="s">
        <v>8337</v>
      </c>
      <c r="S4048" s="11">
        <f t="shared" si="254"/>
        <v>41934.442245370366</v>
      </c>
      <c r="T4048" s="12">
        <f t="shared" si="255"/>
        <v>41904.442245370366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-4890</v>
      </c>
      <c r="Q4049" s="7" t="s">
        <v>8336</v>
      </c>
      <c r="R4049" s="7" t="s">
        <v>8337</v>
      </c>
      <c r="S4049" s="11">
        <f t="shared" si="254"/>
        <v>42014.833333333336</v>
      </c>
      <c r="T4049" s="12">
        <f t="shared" si="255"/>
        <v>41990.814155092587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-13999</v>
      </c>
      <c r="Q4050" s="7" t="s">
        <v>8336</v>
      </c>
      <c r="R4050" s="7" t="s">
        <v>8337</v>
      </c>
      <c r="S4050" s="11">
        <f t="shared" si="254"/>
        <v>42471.259108796294</v>
      </c>
      <c r="T4050" s="12">
        <f t="shared" si="255"/>
        <v>42436.300775462958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-19984</v>
      </c>
      <c r="Q4051" s="7" t="s">
        <v>8336</v>
      </c>
      <c r="R4051" s="7" t="s">
        <v>8337</v>
      </c>
      <c r="S4051" s="11">
        <f t="shared" si="254"/>
        <v>42199.750173611108</v>
      </c>
      <c r="T4051" s="12">
        <f t="shared" si="255"/>
        <v>42169.750173611108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-1499</v>
      </c>
      <c r="Q4052" s="7" t="s">
        <v>8336</v>
      </c>
      <c r="R4052" s="7" t="s">
        <v>8337</v>
      </c>
      <c r="S4052" s="11">
        <f t="shared" si="254"/>
        <v>41935.428136574068</v>
      </c>
      <c r="T4052" s="12">
        <f t="shared" si="255"/>
        <v>41905.428136574068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-500</v>
      </c>
      <c r="Q4053" s="7" t="s">
        <v>8336</v>
      </c>
      <c r="R4053" s="7" t="s">
        <v>8337</v>
      </c>
      <c r="S4053" s="11">
        <f t="shared" si="254"/>
        <v>41768.078472222223</v>
      </c>
      <c r="T4053" s="12">
        <f t="shared" si="255"/>
        <v>41761.601817129624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-1874</v>
      </c>
      <c r="Q4054" s="7" t="s">
        <v>8336</v>
      </c>
      <c r="R4054" s="7" t="s">
        <v>8337</v>
      </c>
      <c r="S4054" s="11">
        <f t="shared" si="254"/>
        <v>41925.670324074068</v>
      </c>
      <c r="T4054" s="12">
        <f t="shared" si="255"/>
        <v>41865.670324074068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-390</v>
      </c>
      <c r="Q4055" s="7" t="s">
        <v>8336</v>
      </c>
      <c r="R4055" s="7" t="s">
        <v>8337</v>
      </c>
      <c r="S4055" s="11">
        <f t="shared" si="254"/>
        <v>41958.624999999993</v>
      </c>
      <c r="T4055" s="12">
        <f t="shared" si="255"/>
        <v>41928.481805555552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-8880</v>
      </c>
      <c r="Q4056" s="7" t="s">
        <v>8336</v>
      </c>
      <c r="R4056" s="7" t="s">
        <v>8337</v>
      </c>
      <c r="S4056" s="11">
        <f t="shared" si="254"/>
        <v>42643.958333333336</v>
      </c>
      <c r="T4056" s="12">
        <f t="shared" si="255"/>
        <v>42613.632928240739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-4119</v>
      </c>
      <c r="Q4057" s="7" t="s">
        <v>8336</v>
      </c>
      <c r="R4057" s="7" t="s">
        <v>8337</v>
      </c>
      <c r="S4057" s="11">
        <f t="shared" si="254"/>
        <v>41809.44017361111</v>
      </c>
      <c r="T4057" s="12">
        <f t="shared" si="255"/>
        <v>41779.44017361111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-705</v>
      </c>
      <c r="Q4058" s="7" t="s">
        <v>8336</v>
      </c>
      <c r="R4058" s="7" t="s">
        <v>8337</v>
      </c>
      <c r="S4058" s="11">
        <f t="shared" si="254"/>
        <v>42554.624305555553</v>
      </c>
      <c r="T4058" s="12">
        <f t="shared" si="255"/>
        <v>42534.724988425922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-2725</v>
      </c>
      <c r="Q4059" s="7" t="s">
        <v>8336</v>
      </c>
      <c r="R4059" s="7" t="s">
        <v>8337</v>
      </c>
      <c r="S4059" s="11">
        <f t="shared" si="254"/>
        <v>42333.749999999993</v>
      </c>
      <c r="T4059" s="12">
        <f t="shared" si="255"/>
        <v>42310.760185185187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-3655</v>
      </c>
      <c r="Q4060" s="7" t="s">
        <v>8336</v>
      </c>
      <c r="R4060" s="7" t="s">
        <v>8337</v>
      </c>
      <c r="S4060" s="11">
        <f t="shared" si="254"/>
        <v>42460.957638888889</v>
      </c>
      <c r="T4060" s="12">
        <f t="shared" si="255"/>
        <v>42445.852361111109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-9750</v>
      </c>
      <c r="Q4061" s="7" t="s">
        <v>8336</v>
      </c>
      <c r="R4061" s="7" t="s">
        <v>8337</v>
      </c>
      <c r="S4061" s="11">
        <f t="shared" si="254"/>
        <v>41897.916666666664</v>
      </c>
      <c r="T4061" s="12">
        <f t="shared" si="255"/>
        <v>41866.432314814811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-9715</v>
      </c>
      <c r="Q4062" s="7" t="s">
        <v>8336</v>
      </c>
      <c r="R4062" s="7" t="s">
        <v>8337</v>
      </c>
      <c r="S4062" s="11">
        <f t="shared" si="254"/>
        <v>41813.458333333328</v>
      </c>
      <c r="T4062" s="12">
        <f t="shared" si="255"/>
        <v>41779.486759259256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-525</v>
      </c>
      <c r="Q4063" s="7" t="s">
        <v>8336</v>
      </c>
      <c r="R4063" s="7" t="s">
        <v>8337</v>
      </c>
      <c r="S4063" s="11">
        <f t="shared" si="254"/>
        <v>42480.891469907401</v>
      </c>
      <c r="T4063" s="12">
        <f t="shared" si="255"/>
        <v>42420.933136574073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-19510</v>
      </c>
      <c r="Q4064" s="7" t="s">
        <v>8336</v>
      </c>
      <c r="R4064" s="7" t="s">
        <v>8337</v>
      </c>
      <c r="S4064" s="11">
        <f t="shared" si="254"/>
        <v>42553.530879629623</v>
      </c>
      <c r="T4064" s="12">
        <f t="shared" si="255"/>
        <v>42523.530879629623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-9365</v>
      </c>
      <c r="Q4065" s="7" t="s">
        <v>8336</v>
      </c>
      <c r="R4065" s="7" t="s">
        <v>8337</v>
      </c>
      <c r="S4065" s="11">
        <f t="shared" si="254"/>
        <v>41817.473194444443</v>
      </c>
      <c r="T4065" s="12">
        <f t="shared" si="255"/>
        <v>41787.473194444443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-1615</v>
      </c>
      <c r="Q4066" s="7" t="s">
        <v>8336</v>
      </c>
      <c r="R4066" s="7" t="s">
        <v>8337</v>
      </c>
      <c r="S4066" s="11">
        <f t="shared" si="254"/>
        <v>42123.379930555551</v>
      </c>
      <c r="T4066" s="12">
        <f t="shared" si="255"/>
        <v>42093.379930555551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-3973</v>
      </c>
      <c r="Q4067" s="7" t="s">
        <v>8336</v>
      </c>
      <c r="R4067" s="7" t="s">
        <v>8337</v>
      </c>
      <c r="S4067" s="11">
        <f t="shared" si="254"/>
        <v>41863.74318287037</v>
      </c>
      <c r="T4067" s="12">
        <f t="shared" si="255"/>
        <v>41833.74318287037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-14975</v>
      </c>
      <c r="Q4068" s="7" t="s">
        <v>8336</v>
      </c>
      <c r="R4068" s="7" t="s">
        <v>8337</v>
      </c>
      <c r="S4068" s="11">
        <f t="shared" si="254"/>
        <v>42508.830879629626</v>
      </c>
      <c r="T4068" s="12">
        <f t="shared" si="255"/>
        <v>42478.830879629626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-1955</v>
      </c>
      <c r="Q4069" s="7" t="s">
        <v>8336</v>
      </c>
      <c r="R4069" s="7" t="s">
        <v>8337</v>
      </c>
      <c r="S4069" s="11">
        <f t="shared" si="254"/>
        <v>42274.909143518518</v>
      </c>
      <c r="T4069" s="12">
        <f t="shared" si="255"/>
        <v>42234.909143518518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-3460.05</v>
      </c>
      <c r="Q4070" s="7" t="s">
        <v>8336</v>
      </c>
      <c r="R4070" s="7" t="s">
        <v>8337</v>
      </c>
      <c r="S4070" s="11">
        <f t="shared" si="254"/>
        <v>42748.753472222219</v>
      </c>
      <c r="T4070" s="12">
        <f t="shared" si="255"/>
        <v>42718.755266203698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-820</v>
      </c>
      <c r="Q4071" s="7" t="s">
        <v>8336</v>
      </c>
      <c r="R4071" s="7" t="s">
        <v>8337</v>
      </c>
      <c r="S4071" s="11">
        <f t="shared" si="254"/>
        <v>42063.291666666664</v>
      </c>
      <c r="T4071" s="12">
        <f t="shared" si="255"/>
        <v>42022.453194444439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-835</v>
      </c>
      <c r="Q4072" s="7" t="s">
        <v>8336</v>
      </c>
      <c r="R4072" s="7" t="s">
        <v>8337</v>
      </c>
      <c r="S4072" s="11">
        <f t="shared" si="254"/>
        <v>42063.916666666664</v>
      </c>
      <c r="T4072" s="12">
        <f t="shared" si="255"/>
        <v>42031.458564814813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-20000</v>
      </c>
      <c r="Q4073" s="7" t="s">
        <v>8336</v>
      </c>
      <c r="R4073" s="7" t="s">
        <v>8337</v>
      </c>
      <c r="S4073" s="11">
        <f t="shared" si="254"/>
        <v>42730.59642361111</v>
      </c>
      <c r="T4073" s="12">
        <f t="shared" si="255"/>
        <v>42700.59642361111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-996</v>
      </c>
      <c r="Q4074" s="7" t="s">
        <v>8336</v>
      </c>
      <c r="R4074" s="7" t="s">
        <v>8337</v>
      </c>
      <c r="S4074" s="11">
        <f t="shared" si="254"/>
        <v>41872.566099537034</v>
      </c>
      <c r="T4074" s="12">
        <f t="shared" si="255"/>
        <v>41812.566099537034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-3463</v>
      </c>
      <c r="Q4075" s="7" t="s">
        <v>8336</v>
      </c>
      <c r="R4075" s="7" t="s">
        <v>8337</v>
      </c>
      <c r="S4075" s="11">
        <f t="shared" si="254"/>
        <v>42132.958333333336</v>
      </c>
      <c r="T4075" s="12">
        <f t="shared" si="255"/>
        <v>42078.136874999997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-2015</v>
      </c>
      <c r="Q4076" s="7" t="s">
        <v>8336</v>
      </c>
      <c r="R4076" s="7" t="s">
        <v>8337</v>
      </c>
      <c r="S4076" s="11">
        <f t="shared" si="254"/>
        <v>42313.386284722219</v>
      </c>
      <c r="T4076" s="12">
        <f t="shared" si="255"/>
        <v>42283.344618055555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-1424</v>
      </c>
      <c r="Q4077" s="7" t="s">
        <v>8336</v>
      </c>
      <c r="R4077" s="7" t="s">
        <v>8337</v>
      </c>
      <c r="S4077" s="11">
        <f t="shared" si="254"/>
        <v>41820.519444444442</v>
      </c>
      <c r="T4077" s="12">
        <f t="shared" si="255"/>
        <v>41778.837604166663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-700</v>
      </c>
      <c r="Q4078" s="7" t="s">
        <v>8336</v>
      </c>
      <c r="R4078" s="7" t="s">
        <v>8337</v>
      </c>
      <c r="S4078" s="11">
        <f t="shared" si="254"/>
        <v>41933.618750000001</v>
      </c>
      <c r="T4078" s="12">
        <f t="shared" si="255"/>
        <v>41905.587372685179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-13665</v>
      </c>
      <c r="Q4079" s="7" t="s">
        <v>8336</v>
      </c>
      <c r="R4079" s="7" t="s">
        <v>8337</v>
      </c>
      <c r="S4079" s="11">
        <f t="shared" si="254"/>
        <v>42725.502245370364</v>
      </c>
      <c r="T4079" s="12">
        <f t="shared" si="255"/>
        <v>42695.502245370364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-250</v>
      </c>
      <c r="Q4080" s="7" t="s">
        <v>8336</v>
      </c>
      <c r="R4080" s="7" t="s">
        <v>8337</v>
      </c>
      <c r="S4080" s="11">
        <f t="shared" si="254"/>
        <v>42762.579189814809</v>
      </c>
      <c r="T4080" s="12">
        <f t="shared" si="255"/>
        <v>42732.579189814809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-2995</v>
      </c>
      <c r="Q4081" s="7" t="s">
        <v>8336</v>
      </c>
      <c r="R4081" s="7" t="s">
        <v>8337</v>
      </c>
      <c r="S4081" s="11">
        <f t="shared" si="254"/>
        <v>42540.730567129627</v>
      </c>
      <c r="T4081" s="12">
        <f t="shared" si="255"/>
        <v>42510.730567129627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-3000</v>
      </c>
      <c r="Q4082" s="7" t="s">
        <v>8336</v>
      </c>
      <c r="R4082" s="7" t="s">
        <v>8337</v>
      </c>
      <c r="S4082" s="11">
        <f t="shared" si="254"/>
        <v>42535.579166666663</v>
      </c>
      <c r="T4082" s="12">
        <f t="shared" si="255"/>
        <v>42511.489768518521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-1874</v>
      </c>
      <c r="Q4083" s="7" t="s">
        <v>8336</v>
      </c>
      <c r="R4083" s="7" t="s">
        <v>8337</v>
      </c>
      <c r="S4083" s="11">
        <f t="shared" si="254"/>
        <v>42071.331307870372</v>
      </c>
      <c r="T4083" s="12">
        <f t="shared" si="255"/>
        <v>42041.372974537029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-147</v>
      </c>
      <c r="Q4084" s="7" t="s">
        <v>8336</v>
      </c>
      <c r="R4084" s="7" t="s">
        <v>8337</v>
      </c>
      <c r="S4084" s="11">
        <f t="shared" si="254"/>
        <v>42322.749999999993</v>
      </c>
      <c r="T4084" s="12">
        <f t="shared" si="255"/>
        <v>42306.980937499997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-2741</v>
      </c>
      <c r="Q4085" s="7" t="s">
        <v>8336</v>
      </c>
      <c r="R4085" s="7" t="s">
        <v>8337</v>
      </c>
      <c r="S4085" s="11">
        <f t="shared" si="254"/>
        <v>42383.553425925922</v>
      </c>
      <c r="T4085" s="12">
        <f t="shared" si="255"/>
        <v>42353.553425925922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-2990</v>
      </c>
      <c r="Q4086" s="7" t="s">
        <v>8336</v>
      </c>
      <c r="R4086" s="7" t="s">
        <v>8337</v>
      </c>
      <c r="S4086" s="11">
        <f t="shared" si="254"/>
        <v>42652.228078703702</v>
      </c>
      <c r="T4086" s="12">
        <f t="shared" si="255"/>
        <v>42622.228078703702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-3490</v>
      </c>
      <c r="Q4087" s="7" t="s">
        <v>8336</v>
      </c>
      <c r="R4087" s="7" t="s">
        <v>8337</v>
      </c>
      <c r="S4087" s="11">
        <f t="shared" si="254"/>
        <v>42086.957638888889</v>
      </c>
      <c r="T4087" s="12">
        <f t="shared" si="255"/>
        <v>42058.395543981482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-953</v>
      </c>
      <c r="Q4088" s="7" t="s">
        <v>8336</v>
      </c>
      <c r="R4088" s="7" t="s">
        <v>8337</v>
      </c>
      <c r="S4088" s="11">
        <f t="shared" si="254"/>
        <v>42328.958333333336</v>
      </c>
      <c r="T4088" s="12">
        <f t="shared" si="255"/>
        <v>42304.732627314814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-9600</v>
      </c>
      <c r="Q4089" s="7" t="s">
        <v>8336</v>
      </c>
      <c r="R4089" s="7" t="s">
        <v>8337</v>
      </c>
      <c r="S4089" s="11">
        <f t="shared" si="254"/>
        <v>42568.53456018518</v>
      </c>
      <c r="T4089" s="12">
        <f t="shared" si="255"/>
        <v>42538.53456018518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-1784</v>
      </c>
      <c r="Q4090" s="7" t="s">
        <v>8336</v>
      </c>
      <c r="R4090" s="7" t="s">
        <v>8337</v>
      </c>
      <c r="S4090" s="11">
        <f t="shared" si="254"/>
        <v>42020.226388888885</v>
      </c>
      <c r="T4090" s="12">
        <f t="shared" si="255"/>
        <v>41990.40421296296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-4760</v>
      </c>
      <c r="Q4091" s="7" t="s">
        <v>8336</v>
      </c>
      <c r="R4091" s="7" t="s">
        <v>8337</v>
      </c>
      <c r="S4091" s="11">
        <f t="shared" si="254"/>
        <v>42155.524305555555</v>
      </c>
      <c r="T4091" s="12">
        <f t="shared" si="255"/>
        <v>42122.524166666662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-968</v>
      </c>
      <c r="Q4092" s="7" t="s">
        <v>8336</v>
      </c>
      <c r="R4092" s="7" t="s">
        <v>8337</v>
      </c>
      <c r="S4092" s="11">
        <f t="shared" si="254"/>
        <v>42223.416666666664</v>
      </c>
      <c r="T4092" s="12">
        <f t="shared" si="255"/>
        <v>42209.464548611104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-1396</v>
      </c>
      <c r="Q4093" s="7" t="s">
        <v>8336</v>
      </c>
      <c r="R4093" s="7" t="s">
        <v>8337</v>
      </c>
      <c r="S4093" s="11">
        <f t="shared" si="254"/>
        <v>42020.298043981478</v>
      </c>
      <c r="T4093" s="12">
        <f t="shared" si="255"/>
        <v>41990.298043981478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-109980</v>
      </c>
      <c r="Q4094" s="7" t="s">
        <v>8336</v>
      </c>
      <c r="R4094" s="7" t="s">
        <v>8337</v>
      </c>
      <c r="S4094" s="11">
        <f t="shared" si="254"/>
        <v>42098.944988425923</v>
      </c>
      <c r="T4094" s="12">
        <f t="shared" si="255"/>
        <v>42038.986655092587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-2440</v>
      </c>
      <c r="Q4095" s="7" t="s">
        <v>8336</v>
      </c>
      <c r="R4095" s="7" t="s">
        <v>8337</v>
      </c>
      <c r="S4095" s="11">
        <f t="shared" si="254"/>
        <v>42238.607557870368</v>
      </c>
      <c r="T4095" s="12">
        <f t="shared" si="255"/>
        <v>42178.607557870368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-1270</v>
      </c>
      <c r="Q4096" s="7" t="s">
        <v>8336</v>
      </c>
      <c r="R4096" s="7" t="s">
        <v>8337</v>
      </c>
      <c r="S4096" s="11">
        <f t="shared" si="254"/>
        <v>41933.999305555553</v>
      </c>
      <c r="T4096" s="12">
        <f t="shared" si="255"/>
        <v>41889.878472222219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-29200</v>
      </c>
      <c r="Q4097" s="7" t="s">
        <v>8336</v>
      </c>
      <c r="R4097" s="7" t="s">
        <v>8337</v>
      </c>
      <c r="S4097" s="11">
        <f t="shared" si="254"/>
        <v>42722.823495370372</v>
      </c>
      <c r="T4097" s="12">
        <f t="shared" si="255"/>
        <v>42692.823495370372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-3100</v>
      </c>
      <c r="Q4098" s="7" t="s">
        <v>8336</v>
      </c>
      <c r="R4098" s="7" t="s">
        <v>8337</v>
      </c>
      <c r="S4098" s="11">
        <f t="shared" si="254"/>
        <v>42794.160416666666</v>
      </c>
      <c r="T4098" s="12">
        <f t="shared" si="255"/>
        <v>42750.321979166663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(E4099/D4099*100)</f>
        <v>0</v>
      </c>
      <c r="P4099">
        <f t="shared" ref="P4099:P4115" si="257">AVERAGE(E4099-D4099)</f>
        <v>-10000</v>
      </c>
      <c r="Q4099" s="7" t="s">
        <v>8336</v>
      </c>
      <c r="R4099" s="7" t="s">
        <v>8337</v>
      </c>
      <c r="S4099" s="11">
        <f t="shared" ref="S4099:S4115" si="258">(I4099/86400)+25569+(-5/24)</f>
        <v>42400.788194444445</v>
      </c>
      <c r="T4099" s="12">
        <f t="shared" ref="T4099:T4115" si="259">(J4099/86400)+25569+(-5/24)</f>
        <v>42344.616168981483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-75000</v>
      </c>
      <c r="Q4100" s="7" t="s">
        <v>8336</v>
      </c>
      <c r="R4100" s="7" t="s">
        <v>8337</v>
      </c>
      <c r="S4100" s="11">
        <f t="shared" si="258"/>
        <v>42525.51385416666</v>
      </c>
      <c r="T4100" s="12">
        <f t="shared" si="259"/>
        <v>42495.51385416666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-4450</v>
      </c>
      <c r="Q4101" s="7" t="s">
        <v>8336</v>
      </c>
      <c r="R4101" s="7" t="s">
        <v>8337</v>
      </c>
      <c r="S4101" s="11">
        <f t="shared" si="258"/>
        <v>42615.642048611109</v>
      </c>
      <c r="T4101" s="12">
        <f t="shared" si="259"/>
        <v>42570.642048611109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-270</v>
      </c>
      <c r="Q4102" s="7" t="s">
        <v>8336</v>
      </c>
      <c r="R4102" s="7" t="s">
        <v>8337</v>
      </c>
      <c r="S4102" s="11">
        <f t="shared" si="258"/>
        <v>41936.916550925926</v>
      </c>
      <c r="T4102" s="12">
        <f t="shared" si="259"/>
        <v>41926.916550925926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-600</v>
      </c>
      <c r="Q4103" s="7" t="s">
        <v>8336</v>
      </c>
      <c r="R4103" s="7" t="s">
        <v>8337</v>
      </c>
      <c r="S4103" s="11">
        <f t="shared" si="258"/>
        <v>42760.695393518516</v>
      </c>
      <c r="T4103" s="12">
        <f t="shared" si="259"/>
        <v>42730.695393518516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-363</v>
      </c>
      <c r="Q4104" s="7" t="s">
        <v>8336</v>
      </c>
      <c r="R4104" s="7" t="s">
        <v>8337</v>
      </c>
      <c r="S4104" s="11">
        <f t="shared" si="258"/>
        <v>42505.639733796292</v>
      </c>
      <c r="T4104" s="12">
        <f t="shared" si="259"/>
        <v>42475.639733796292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-900</v>
      </c>
      <c r="Q4105" s="7" t="s">
        <v>8336</v>
      </c>
      <c r="R4105" s="7" t="s">
        <v>8337</v>
      </c>
      <c r="S4105" s="11">
        <f t="shared" si="258"/>
        <v>42242.563888888886</v>
      </c>
      <c r="T4105" s="12">
        <f t="shared" si="259"/>
        <v>42188.624606481484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-2359</v>
      </c>
      <c r="Q4106" s="7" t="s">
        <v>8336</v>
      </c>
      <c r="R4106" s="7" t="s">
        <v>8337</v>
      </c>
      <c r="S4106" s="11">
        <f t="shared" si="258"/>
        <v>42670.069837962961</v>
      </c>
      <c r="T4106" s="12">
        <f t="shared" si="259"/>
        <v>42640.069837962961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-30700</v>
      </c>
      <c r="Q4107" s="7" t="s">
        <v>8336</v>
      </c>
      <c r="R4107" s="7" t="s">
        <v>8337</v>
      </c>
      <c r="S4107" s="11">
        <f t="shared" si="258"/>
        <v>42729.802187499998</v>
      </c>
      <c r="T4107" s="12">
        <f t="shared" si="259"/>
        <v>42696.802187499998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-1470</v>
      </c>
      <c r="Q4108" s="7" t="s">
        <v>8336</v>
      </c>
      <c r="R4108" s="7" t="s">
        <v>8337</v>
      </c>
      <c r="S4108" s="11">
        <f t="shared" si="258"/>
        <v>42095.833333333336</v>
      </c>
      <c r="T4108" s="12">
        <f t="shared" si="259"/>
        <v>42052.841041666667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-1959</v>
      </c>
      <c r="Q4109" s="7" t="s">
        <v>8336</v>
      </c>
      <c r="R4109" s="7" t="s">
        <v>8337</v>
      </c>
      <c r="S4109" s="11">
        <f t="shared" si="258"/>
        <v>41906.708344907405</v>
      </c>
      <c r="T4109" s="12">
        <f t="shared" si="259"/>
        <v>41883.708344907405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-2941</v>
      </c>
      <c r="Q4110" s="7" t="s">
        <v>8336</v>
      </c>
      <c r="R4110" s="7" t="s">
        <v>8337</v>
      </c>
      <c r="S4110" s="11">
        <f t="shared" si="258"/>
        <v>42796.999999999993</v>
      </c>
      <c r="T4110" s="12">
        <f t="shared" si="259"/>
        <v>42766.823344907403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-500</v>
      </c>
      <c r="Q4111" s="7" t="s">
        <v>8336</v>
      </c>
      <c r="R4111" s="7" t="s">
        <v>8337</v>
      </c>
      <c r="S4111" s="11">
        <f t="shared" si="258"/>
        <v>42337.372731481482</v>
      </c>
      <c r="T4111" s="12">
        <f t="shared" si="259"/>
        <v>42307.331064814811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-214</v>
      </c>
      <c r="Q4112" s="7" t="s">
        <v>8336</v>
      </c>
      <c r="R4112" s="7" t="s">
        <v>8337</v>
      </c>
      <c r="S4112" s="11">
        <f t="shared" si="258"/>
        <v>42572.418414351851</v>
      </c>
      <c r="T4112" s="12">
        <f t="shared" si="259"/>
        <v>42512.418414351851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-2906</v>
      </c>
      <c r="Q4113" s="7" t="s">
        <v>8336</v>
      </c>
      <c r="R4113" s="7" t="s">
        <v>8337</v>
      </c>
      <c r="S4113" s="11">
        <f t="shared" si="258"/>
        <v>42058.927546296291</v>
      </c>
      <c r="T4113" s="12">
        <f t="shared" si="259"/>
        <v>42028.927546296291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-2499</v>
      </c>
      <c r="Q4114" s="7" t="s">
        <v>8336</v>
      </c>
      <c r="R4114" s="7" t="s">
        <v>8337</v>
      </c>
      <c r="S4114" s="11">
        <f t="shared" si="258"/>
        <v>42427.791666666664</v>
      </c>
      <c r="T4114" s="12">
        <f t="shared" si="259"/>
        <v>42400.738263888888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-1497</v>
      </c>
      <c r="Q4115" s="7" t="s">
        <v>8336</v>
      </c>
      <c r="R4115" s="7" t="s">
        <v>8337</v>
      </c>
      <c r="S4115" s="11">
        <f t="shared" si="258"/>
        <v>42377.06527777778</v>
      </c>
      <c r="T4115" s="12">
        <f t="shared" si="259"/>
        <v>42358.364849537036</v>
      </c>
    </row>
  </sheetData>
  <conditionalFormatting sqref="F2:F4115">
    <cfRule type="expression" dxfId="5" priority="7">
      <formula>"Successful"</formula>
    </cfRule>
  </conditionalFormatting>
  <conditionalFormatting sqref="O2:O4115">
    <cfRule type="colorScale" priority="6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F1:F4115">
    <cfRule type="cellIs" dxfId="4" priority="5" operator="equal">
      <formula>"succuessful"</formula>
    </cfRule>
    <cfRule type="containsText" dxfId="3" priority="4" operator="containsText" text="successful">
      <formula>NOT(ISERROR(SEARCH("successful",F1)))</formula>
    </cfRule>
    <cfRule type="containsText" dxfId="2" priority="3" operator="containsText" text="failed">
      <formula>NOT(ISERROR(SEARCH("failed",F1)))</formula>
    </cfRule>
    <cfRule type="containsText" dxfId="1" priority="2" operator="containsText" text="canceled">
      <formula>NOT(ISERROR(SEARCH("canceled",F1)))</formula>
    </cfRule>
    <cfRule type="containsText" dxfId="0" priority="1" operator="containsText" text="live">
      <formula>NOT(ISERROR(SEARCH("live",F1)))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34ED6-910E-4A33-8126-4579FFFC55B7}">
  <sheetPr codeName="Sheet3"/>
  <dimension ref="A1:F15"/>
  <sheetViews>
    <sheetView workbookViewId="0">
      <selection activeCell="B23" activeCellId="1" sqref="C2 B23"/>
    </sheetView>
  </sheetViews>
  <sheetFormatPr defaultRowHeight="14.4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>
      <c r="A1" t="s">
        <v>8384</v>
      </c>
    </row>
    <row r="2" spans="1:6">
      <c r="A2" s="8" t="s">
        <v>8223</v>
      </c>
      <c r="B2" t="s">
        <v>8381</v>
      </c>
    </row>
    <row r="4" spans="1:6">
      <c r="A4" s="8" t="s">
        <v>8383</v>
      </c>
      <c r="B4" s="8" t="s">
        <v>8382</v>
      </c>
    </row>
    <row r="5" spans="1:6">
      <c r="A5" s="8" t="s">
        <v>8379</v>
      </c>
      <c r="B5" t="s">
        <v>8220</v>
      </c>
      <c r="C5" t="s">
        <v>8221</v>
      </c>
      <c r="D5" t="s">
        <v>8222</v>
      </c>
      <c r="E5" t="s">
        <v>8219</v>
      </c>
      <c r="F5" t="s">
        <v>8380</v>
      </c>
    </row>
    <row r="6" spans="1:6">
      <c r="A6" s="9" t="s">
        <v>8329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>
      <c r="A7" s="9" t="s">
        <v>8355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>
      <c r="A8" s="9" t="s">
        <v>8352</v>
      </c>
      <c r="B8" s="10"/>
      <c r="C8" s="10">
        <v>140</v>
      </c>
      <c r="D8" s="10"/>
      <c r="E8" s="10">
        <v>80</v>
      </c>
      <c r="F8" s="10">
        <v>220</v>
      </c>
    </row>
    <row r="9" spans="1:6">
      <c r="A9" s="9" t="s">
        <v>8350</v>
      </c>
      <c r="B9" s="10">
        <v>24</v>
      </c>
      <c r="C9" s="10"/>
      <c r="D9" s="10"/>
      <c r="E9" s="10"/>
      <c r="F9" s="10">
        <v>24</v>
      </c>
    </row>
    <row r="10" spans="1:6">
      <c r="A10" s="9" t="s">
        <v>8344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>
      <c r="A11" s="9" t="s">
        <v>8357</v>
      </c>
      <c r="B11" s="10"/>
      <c r="C11" s="10">
        <v>117</v>
      </c>
      <c r="D11" s="10"/>
      <c r="E11" s="10">
        <v>103</v>
      </c>
      <c r="F11" s="10">
        <v>220</v>
      </c>
    </row>
    <row r="12" spans="1:6">
      <c r="A12" s="9" t="s">
        <v>8341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>
      <c r="A13" s="9" t="s">
        <v>8338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>
      <c r="A14" s="9" t="s">
        <v>8336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>
      <c r="A15" s="9" t="s">
        <v>8380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04DC-1166-4E5F-B233-C8550DD08D97}">
  <sheetPr codeName="Sheet4"/>
  <dimension ref="A1:F47"/>
  <sheetViews>
    <sheetView tabSelected="1" topLeftCell="A3" workbookViewId="0">
      <selection activeCell="G18" sqref="G18"/>
    </sheetView>
  </sheetViews>
  <sheetFormatPr defaultRowHeight="14.4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2.44140625" bestFit="1" customWidth="1"/>
    <col min="8" max="8" width="16.44140625" bestFit="1" customWidth="1"/>
    <col min="9" max="9" width="32.44140625" bestFit="1" customWidth="1"/>
    <col min="10" max="10" width="21.33203125" bestFit="1" customWidth="1"/>
    <col min="11" max="11" width="37.21875" bestFit="1" customWidth="1"/>
    <col min="12" max="12" width="13.6640625" bestFit="1" customWidth="1"/>
    <col min="13" max="13" width="13.21875" bestFit="1" customWidth="1"/>
    <col min="14" max="14" width="20.88671875" bestFit="1" customWidth="1"/>
    <col min="15" max="15" width="17.77734375" bestFit="1" customWidth="1"/>
    <col min="16" max="16" width="15.5546875" bestFit="1" customWidth="1"/>
    <col min="17" max="17" width="15.44140625" bestFit="1" customWidth="1"/>
    <col min="18" max="18" width="19.21875" bestFit="1" customWidth="1"/>
    <col min="19" max="19" width="18.109375" bestFit="1" customWidth="1"/>
    <col min="20" max="20" width="10.6640625" bestFit="1" customWidth="1"/>
    <col min="21" max="21" width="15.109375" bestFit="1" customWidth="1"/>
    <col min="22" max="22" width="9.88671875" bestFit="1" customWidth="1"/>
    <col min="23" max="23" width="18.6640625" bestFit="1" customWidth="1"/>
    <col min="24" max="24" width="18.88671875" bestFit="1" customWidth="1"/>
    <col min="25" max="25" width="23.44140625" bestFit="1" customWidth="1"/>
    <col min="26" max="26" width="18.33203125" bestFit="1" customWidth="1"/>
    <col min="27" max="27" width="24.44140625" bestFit="1" customWidth="1"/>
    <col min="28" max="28" width="16" bestFit="1" customWidth="1"/>
    <col min="29" max="29" width="20.5546875" bestFit="1" customWidth="1"/>
    <col min="30" max="30" width="18.109375" bestFit="1" customWidth="1"/>
    <col min="31" max="31" width="22.5546875" bestFit="1" customWidth="1"/>
    <col min="32" max="32" width="26.5546875" bestFit="1" customWidth="1"/>
    <col min="33" max="33" width="20" bestFit="1" customWidth="1"/>
    <col min="34" max="34" width="15" bestFit="1" customWidth="1"/>
    <col min="35" max="35" width="14.44140625" bestFit="1" customWidth="1"/>
    <col min="36" max="36" width="12.33203125" bestFit="1" customWidth="1"/>
    <col min="37" max="37" width="13.6640625" bestFit="1" customWidth="1"/>
    <col min="38" max="38" width="10.33203125" bestFit="1" customWidth="1"/>
    <col min="39" max="39" width="15.5546875" bestFit="1" customWidth="1"/>
    <col min="40" max="40" width="10.6640625" bestFit="1" customWidth="1"/>
    <col min="41" max="41" width="12.33203125" bestFit="1" customWidth="1"/>
    <col min="42" max="42" width="13.6640625" bestFit="1" customWidth="1"/>
    <col min="43" max="43" width="8.5546875" bestFit="1" customWidth="1"/>
    <col min="44" max="44" width="23.77734375" bestFit="1" customWidth="1"/>
    <col min="45" max="45" width="17.44140625" bestFit="1" customWidth="1"/>
    <col min="46" max="46" width="20.33203125" bestFit="1" customWidth="1"/>
    <col min="47" max="47" width="15.5546875" bestFit="1" customWidth="1"/>
    <col min="48" max="48" width="20.5546875" bestFit="1" customWidth="1"/>
    <col min="49" max="49" width="19" bestFit="1" customWidth="1"/>
    <col min="50" max="50" width="20.5546875" bestFit="1" customWidth="1"/>
    <col min="51" max="51" width="15.109375" bestFit="1" customWidth="1"/>
    <col min="52" max="52" width="11.5546875" bestFit="1" customWidth="1"/>
    <col min="53" max="53" width="10.109375" bestFit="1" customWidth="1"/>
    <col min="54" max="54" width="10.44140625" bestFit="1" customWidth="1"/>
    <col min="55" max="55" width="23.4414062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</cols>
  <sheetData>
    <row r="1" spans="1:6">
      <c r="A1" s="8" t="s">
        <v>8223</v>
      </c>
      <c r="B1" t="s">
        <v>8381</v>
      </c>
    </row>
    <row r="2" spans="1:6">
      <c r="A2" s="8" t="s">
        <v>8385</v>
      </c>
      <c r="B2" t="s">
        <v>8381</v>
      </c>
    </row>
    <row r="4" spans="1:6">
      <c r="A4" s="8" t="s">
        <v>8386</v>
      </c>
      <c r="B4" s="8" t="s">
        <v>8382</v>
      </c>
    </row>
    <row r="5" spans="1:6">
      <c r="A5" s="8" t="s">
        <v>8379</v>
      </c>
      <c r="B5" t="s">
        <v>8220</v>
      </c>
      <c r="C5" t="s">
        <v>8221</v>
      </c>
      <c r="D5" t="s">
        <v>8222</v>
      </c>
      <c r="E5" t="s">
        <v>8219</v>
      </c>
      <c r="F5" t="s">
        <v>8380</v>
      </c>
    </row>
    <row r="6" spans="1:6">
      <c r="A6" s="9" t="s">
        <v>8335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8363</v>
      </c>
      <c r="B7" s="10">
        <v>20</v>
      </c>
      <c r="C7" s="10"/>
      <c r="D7" s="10"/>
      <c r="E7" s="10"/>
      <c r="F7" s="10">
        <v>20</v>
      </c>
    </row>
    <row r="8" spans="1:6">
      <c r="A8" s="9" t="s">
        <v>8351</v>
      </c>
      <c r="B8" s="10">
        <v>24</v>
      </c>
      <c r="C8" s="10"/>
      <c r="D8" s="10"/>
      <c r="E8" s="10"/>
      <c r="F8" s="10">
        <v>24</v>
      </c>
    </row>
    <row r="9" spans="1:6">
      <c r="A9" s="9" t="s">
        <v>8377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8373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8334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8333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8349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8366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8343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8356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8367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8368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8348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8347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8375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8346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8354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8378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8362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8342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8369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8358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8364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8337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8365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8361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8372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8345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8332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8331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8371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8374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8376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8370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8330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8353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8340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8339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8359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8380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4F6F3-1B22-4021-B346-223A3AA17FF5}">
  <sheetPr codeName="Sheet5"/>
  <dimension ref="A1:E18"/>
  <sheetViews>
    <sheetView workbookViewId="0">
      <selection activeCell="B29" sqref="B29"/>
    </sheetView>
  </sheetViews>
  <sheetFormatPr defaultRowHeight="14.4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>
      <c r="A1" s="8" t="s">
        <v>8385</v>
      </c>
      <c r="B1" t="s">
        <v>8381</v>
      </c>
    </row>
    <row r="2" spans="1:5">
      <c r="A2" s="8" t="s">
        <v>8402</v>
      </c>
      <c r="B2" t="s">
        <v>8381</v>
      </c>
    </row>
    <row r="4" spans="1:5">
      <c r="A4" s="8" t="s">
        <v>8401</v>
      </c>
      <c r="B4" s="8" t="s">
        <v>8382</v>
      </c>
    </row>
    <row r="5" spans="1:5">
      <c r="A5" s="8" t="s">
        <v>8379</v>
      </c>
      <c r="B5" t="s">
        <v>8220</v>
      </c>
      <c r="C5" t="s">
        <v>8221</v>
      </c>
      <c r="D5" t="s">
        <v>8219</v>
      </c>
      <c r="E5" t="s">
        <v>8380</v>
      </c>
    </row>
    <row r="6" spans="1:5">
      <c r="A6" s="13" t="s">
        <v>8394</v>
      </c>
      <c r="B6" s="10">
        <v>25</v>
      </c>
      <c r="C6" s="10">
        <v>124</v>
      </c>
      <c r="D6" s="10">
        <v>133</v>
      </c>
      <c r="E6" s="10">
        <v>282</v>
      </c>
    </row>
    <row r="7" spans="1:5">
      <c r="A7" s="13" t="s">
        <v>8395</v>
      </c>
      <c r="B7" s="10">
        <v>29</v>
      </c>
      <c r="C7" s="10">
        <v>128</v>
      </c>
      <c r="D7" s="10">
        <v>152</v>
      </c>
      <c r="E7" s="10">
        <v>309</v>
      </c>
    </row>
    <row r="8" spans="1:5">
      <c r="A8" s="13" t="s">
        <v>8396</v>
      </c>
      <c r="B8" s="10">
        <v>29</v>
      </c>
      <c r="C8" s="10">
        <v>122</v>
      </c>
      <c r="D8" s="10">
        <v>208</v>
      </c>
      <c r="E8" s="10">
        <v>359</v>
      </c>
    </row>
    <row r="9" spans="1:5">
      <c r="A9" s="13" t="s">
        <v>8397</v>
      </c>
      <c r="B9" s="10">
        <v>28</v>
      </c>
      <c r="C9" s="10">
        <v>97</v>
      </c>
      <c r="D9" s="10">
        <v>186</v>
      </c>
      <c r="E9" s="10">
        <v>311</v>
      </c>
    </row>
    <row r="10" spans="1:5">
      <c r="A10" s="13" t="s">
        <v>8398</v>
      </c>
      <c r="B10" s="10">
        <v>28</v>
      </c>
      <c r="C10" s="10">
        <v>123</v>
      </c>
      <c r="D10" s="10">
        <v>208</v>
      </c>
      <c r="E10" s="10">
        <v>359</v>
      </c>
    </row>
    <row r="11" spans="1:5">
      <c r="A11" s="13" t="s">
        <v>8399</v>
      </c>
      <c r="B11" s="10">
        <v>23</v>
      </c>
      <c r="C11" s="10">
        <v>118</v>
      </c>
      <c r="D11" s="10">
        <v>215</v>
      </c>
      <c r="E11" s="10">
        <v>356</v>
      </c>
    </row>
    <row r="12" spans="1:5">
      <c r="A12" s="13" t="s">
        <v>8400</v>
      </c>
      <c r="B12" s="10">
        <v>35</v>
      </c>
      <c r="C12" s="10">
        <v>137</v>
      </c>
      <c r="D12" s="10">
        <v>222</v>
      </c>
      <c r="E12" s="10">
        <v>394</v>
      </c>
    </row>
    <row r="13" spans="1:5">
      <c r="A13" s="13" t="s">
        <v>8389</v>
      </c>
      <c r="B13" s="10">
        <v>37</v>
      </c>
      <c r="C13" s="10">
        <v>154</v>
      </c>
      <c r="D13" s="10">
        <v>198</v>
      </c>
      <c r="E13" s="10">
        <v>389</v>
      </c>
    </row>
    <row r="14" spans="1:5">
      <c r="A14" s="13" t="s">
        <v>8390</v>
      </c>
      <c r="B14" s="10">
        <v>25</v>
      </c>
      <c r="C14" s="10">
        <v>137</v>
      </c>
      <c r="D14" s="10">
        <v>160</v>
      </c>
      <c r="E14" s="10">
        <v>322</v>
      </c>
    </row>
    <row r="15" spans="1:5">
      <c r="A15" s="13" t="s">
        <v>8391</v>
      </c>
      <c r="B15" s="10">
        <v>33</v>
      </c>
      <c r="C15" s="10">
        <v>145</v>
      </c>
      <c r="D15" s="10">
        <v>158</v>
      </c>
      <c r="E15" s="10">
        <v>336</v>
      </c>
    </row>
    <row r="16" spans="1:5">
      <c r="A16" s="13" t="s">
        <v>8392</v>
      </c>
      <c r="B16" s="10">
        <v>21</v>
      </c>
      <c r="C16" s="10">
        <v>132</v>
      </c>
      <c r="D16" s="10">
        <v>160</v>
      </c>
      <c r="E16" s="10">
        <v>313</v>
      </c>
    </row>
    <row r="17" spans="1:5">
      <c r="A17" s="13" t="s">
        <v>8393</v>
      </c>
      <c r="B17" s="10">
        <v>36</v>
      </c>
      <c r="C17" s="10">
        <v>113</v>
      </c>
      <c r="D17" s="10">
        <v>185</v>
      </c>
      <c r="E17" s="10">
        <v>334</v>
      </c>
    </row>
    <row r="18" spans="1:5">
      <c r="A18" s="13" t="s">
        <v>8380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04B28-7652-4CFC-A24E-7EB80DFCC5F3}">
  <sheetPr codeName="Sheet2"/>
  <dimension ref="A1:H13"/>
  <sheetViews>
    <sheetView topLeftCell="A9" workbookViewId="0">
      <selection activeCell="B3" sqref="B3"/>
    </sheetView>
  </sheetViews>
  <sheetFormatPr defaultRowHeight="14.4"/>
  <cols>
    <col min="1" max="1" width="17.88671875" customWidth="1"/>
    <col min="2" max="2" width="17.77734375" customWidth="1"/>
    <col min="3" max="3" width="17.88671875" customWidth="1"/>
    <col min="4" max="4" width="17.77734375" customWidth="1"/>
    <col min="5" max="5" width="18" customWidth="1"/>
    <col min="6" max="6" width="17.5546875" customWidth="1"/>
    <col min="7" max="7" width="17.6640625" customWidth="1"/>
    <col min="8" max="8" width="17.77734375" customWidth="1"/>
    <col min="9" max="9" width="17.5546875" customWidth="1"/>
  </cols>
  <sheetData>
    <row r="1" spans="1:8">
      <c r="A1" s="5" t="s">
        <v>8320</v>
      </c>
      <c r="B1" s="5" t="s">
        <v>8321</v>
      </c>
      <c r="C1" s="5" t="s">
        <v>8322</v>
      </c>
      <c r="D1" s="5" t="s">
        <v>8323</v>
      </c>
      <c r="E1" s="5" t="s">
        <v>8324</v>
      </c>
      <c r="F1" s="5" t="s">
        <v>8325</v>
      </c>
      <c r="G1" s="5" t="s">
        <v>8326</v>
      </c>
      <c r="H1" s="5" t="s">
        <v>8327</v>
      </c>
    </row>
    <row r="2" spans="1:8">
      <c r="A2" s="6" t="s">
        <v>8308</v>
      </c>
      <c r="B2">
        <f>COUNTIFS(Range, "&lt;1000",States,"successful")</f>
        <v>322</v>
      </c>
      <c r="C2">
        <f>COUNTIFS(Range,"&lt;1000",States,"failed")</f>
        <v>113</v>
      </c>
      <c r="D2">
        <f>COUNTIFS(Range,"&lt;1000",States,"canceled")</f>
        <v>18</v>
      </c>
      <c r="E2">
        <f>SUM(B2:C2:D2)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s="6" t="s">
        <v>8309</v>
      </c>
      <c r="B3">
        <f>COUNTIFS(Range,"&gt;=1000",Range,"&lt;4999",States,"successful")</f>
        <v>931</v>
      </c>
      <c r="C3">
        <f>COUNTIFS(Range,"&gt;=1000",Range,"&lt;4999",States,"failed")</f>
        <v>420</v>
      </c>
      <c r="D3">
        <f>COUNTIFS(Range,"&gt;=1000",Range,"&lt;4999",States,"canceled")</f>
        <v>60</v>
      </c>
      <c r="E3">
        <f>SUM(B3:C3:D3)</f>
        <v>1411</v>
      </c>
      <c r="F3" s="14">
        <f t="shared" ref="F3:F13" si="0">B3/E3</f>
        <v>0.65981573352232459</v>
      </c>
      <c r="G3" s="14">
        <f t="shared" ref="G3:G13" si="1">C3/E3</f>
        <v>0.297661233167966</v>
      </c>
      <c r="H3" s="14">
        <f t="shared" ref="H3:H13" si="2">D3/E3</f>
        <v>4.2523033309709427E-2</v>
      </c>
    </row>
    <row r="4" spans="1:8">
      <c r="A4" s="6" t="s">
        <v>8310</v>
      </c>
      <c r="B4">
        <f>COUNTIFS(Range,"&gt;=5000",Range,"&lt;9999",States,"successful")</f>
        <v>380</v>
      </c>
      <c r="C4">
        <f>COUNTIFS(Range,"&gt;=5000",Range,"&lt;9999",States,"failed")</f>
        <v>282</v>
      </c>
      <c r="D4">
        <f>COUNTIFS(Range,"&gt;=5000",Range,"&lt;9999",States,"canceled")</f>
        <v>51</v>
      </c>
      <c r="E4">
        <f>SUM(B4:C4:D4)</f>
        <v>713</v>
      </c>
      <c r="F4" s="14">
        <f t="shared" si="0"/>
        <v>0.53295932678821878</v>
      </c>
      <c r="G4" s="14">
        <f t="shared" si="1"/>
        <v>0.39551192145862551</v>
      </c>
      <c r="H4" s="14">
        <f t="shared" si="2"/>
        <v>7.1528751753155678E-2</v>
      </c>
    </row>
    <row r="5" spans="1:8">
      <c r="A5" s="6" t="s">
        <v>8311</v>
      </c>
      <c r="B5">
        <f>COUNTIFS(Range,"&gt;=10000",Range,"&lt;14999",States,"successful")</f>
        <v>168</v>
      </c>
      <c r="C5">
        <f>COUNTIFS(Range,"&gt;=10000",Range,"&lt;14999",States,"failed")</f>
        <v>144</v>
      </c>
      <c r="D5">
        <f>COUNTIFS(Range,"&gt;=10000",Range,"&lt;14999",States,"canceled")</f>
        <v>40</v>
      </c>
      <c r="E5">
        <f>SUM(B5:C5:D5)</f>
        <v>352</v>
      </c>
      <c r="F5" s="14">
        <f t="shared" si="0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>
      <c r="A6" s="6" t="s">
        <v>8312</v>
      </c>
      <c r="B6">
        <f>COUNTIFS(Range,"&gt;=15000",Range,"&lt;19999",States,"successful")</f>
        <v>94</v>
      </c>
      <c r="C6">
        <f>COUNTIFS(Range,"&gt;=15000",Range,"&lt;19999",States,"failed")</f>
        <v>90</v>
      </c>
      <c r="D6">
        <f>COUNTIFS(Range,"&gt;=15000",Range,"&lt;19999",States,"canceled")</f>
        <v>17</v>
      </c>
      <c r="E6">
        <f>SUM(B6:C6:D6)</f>
        <v>201</v>
      </c>
      <c r="F6" s="14">
        <f t="shared" si="0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>
      <c r="A7" s="6" t="s">
        <v>8313</v>
      </c>
      <c r="B7">
        <f>COUNTIFS(Range,"&gt;=20000",Range,"&lt;24999",States,"successful")</f>
        <v>62</v>
      </c>
      <c r="C7">
        <f>COUNTIFS(Range,"&gt;=20000",Range,"&lt;24999",States,"failed")</f>
        <v>72</v>
      </c>
      <c r="D7">
        <f>COUNTIFS(Range,"&gt;=20000",Range,"&lt;24999",States,"canceled")</f>
        <v>14</v>
      </c>
      <c r="E7">
        <f>SUM(B7:C7:D7)</f>
        <v>148</v>
      </c>
      <c r="F7" s="14">
        <f t="shared" si="0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>
      <c r="A8" s="6" t="s">
        <v>8314</v>
      </c>
      <c r="B8">
        <f>COUNTIFS(Range,"&gt;=25000",Range,"&lt;29999",States,"successful")</f>
        <v>55</v>
      </c>
      <c r="C8">
        <f>COUNTIFS(Range,"&gt;=25000",Range,"&lt;29999",States,"failed")</f>
        <v>64</v>
      </c>
      <c r="D8">
        <f>COUNTIFS(Range,"&gt;=25000",Range,"&lt;29999",States,"canceled")</f>
        <v>18</v>
      </c>
      <c r="E8">
        <f>SUM(B8:C8:D8)</f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>
      <c r="A9" s="6" t="s">
        <v>8315</v>
      </c>
      <c r="B9">
        <f>COUNTIFS(Range,"&gt;=30000",Range,"&lt;34999",States,"successful")</f>
        <v>32</v>
      </c>
      <c r="C9">
        <f>COUNTIFS(Range,"&gt;=30000",Range,"&lt;39999",States,"failed")</f>
        <v>59</v>
      </c>
      <c r="D9">
        <f>COUNTIFS(Range,"&gt;=30000",Range,"&lt;34999",States,"canceled")</f>
        <v>13</v>
      </c>
      <c r="E9">
        <f>SUM(B9:C9:D9)</f>
        <v>104</v>
      </c>
      <c r="F9" s="14">
        <f t="shared" si="0"/>
        <v>0.30769230769230771</v>
      </c>
      <c r="G9" s="14">
        <f t="shared" si="1"/>
        <v>0.56730769230769229</v>
      </c>
      <c r="H9" s="14">
        <f t="shared" si="2"/>
        <v>0.125</v>
      </c>
    </row>
    <row r="10" spans="1:8">
      <c r="A10" s="6" t="s">
        <v>8316</v>
      </c>
      <c r="B10">
        <f>COUNTIFS(Range,"&gt;=35000",Range,"&lt;39999",States,"successful")</f>
        <v>26</v>
      </c>
      <c r="C10">
        <f>COUNTIFS(Range,"&gt;=35000",Range,"&lt;39999",States,"failed")</f>
        <v>22</v>
      </c>
      <c r="D10">
        <f>COUNTIFS(Range,"&gt;=35000",Range,"&lt;39999",States,"canceled")</f>
        <v>7</v>
      </c>
      <c r="E10">
        <f>SUM(B10:C10:D10)</f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>
      <c r="A11" s="6" t="s">
        <v>8317</v>
      </c>
      <c r="B11">
        <f>COUNTIFS(Range,"&gt;=40000",Range,"&lt;44999",States,"successful")</f>
        <v>21</v>
      </c>
      <c r="C11">
        <f>COUNTIFS(Range,"&gt;=40000",Range,"&lt;44999",States,"failed")</f>
        <v>16</v>
      </c>
      <c r="D11">
        <f>COUNTIFS(Range,"&gt;=40000",Range,"&lt;44999",States,"canceled")</f>
        <v>6</v>
      </c>
      <c r="E11">
        <f>SUM(B11:C11:D11)</f>
        <v>43</v>
      </c>
      <c r="F11" s="14">
        <f t="shared" si="0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>
      <c r="A12" s="6" t="s">
        <v>8318</v>
      </c>
      <c r="B12">
        <f>COUNTIFS(Range,"&gt;=45000",Range,"&lt;49999",States,"successful")</f>
        <v>6</v>
      </c>
      <c r="C12">
        <f>COUNTIFS(Range,"&gt;=45000",Range,"&lt;49999",States,"failed")</f>
        <v>11</v>
      </c>
      <c r="D12">
        <f>COUNTIFS(Range,"&gt;=45000",Range,"&lt;49999",States,"canceled")</f>
        <v>4</v>
      </c>
      <c r="E12">
        <f>SUM(B12:C12:D12)</f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ht="22.8">
      <c r="A13" s="6" t="s">
        <v>8319</v>
      </c>
      <c r="B13">
        <f>COUNTIFS(Range,"&gt;=50000",States,"successful")</f>
        <v>86</v>
      </c>
      <c r="C13">
        <f>COUNTIFS(Range,"&gt;=50000",States,"failed")</f>
        <v>258</v>
      </c>
      <c r="D13">
        <f>COUNTIFS(Range,"&gt;=50000",States,"canceled")</f>
        <v>100</v>
      </c>
      <c r="E13">
        <f>SUM(B13:C13:D13)</f>
        <v>444</v>
      </c>
      <c r="F13" s="14">
        <f t="shared" si="0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Sheet5</vt:lpstr>
      <vt:lpstr>Sheet7</vt:lpstr>
      <vt:lpstr>Sheet8</vt:lpstr>
      <vt:lpstr>Sheet2</vt:lpstr>
      <vt:lpstr>Range</vt:lpstr>
      <vt:lpstr>States</vt:lpstr>
      <vt:lpstr>States1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lawre</cp:lastModifiedBy>
  <dcterms:created xsi:type="dcterms:W3CDTF">2017-04-20T15:17:24Z</dcterms:created>
  <dcterms:modified xsi:type="dcterms:W3CDTF">2018-02-03T15:54:49Z</dcterms:modified>
</cp:coreProperties>
</file>