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elc\Desktop\CURSOS\Excel DIO\Aula 5\"/>
    </mc:Choice>
  </mc:AlternateContent>
  <xr:revisionPtr revIDLastSave="0" documentId="13_ncr:1_{D358CD0B-C7DC-4F72-8F09-C91E7626B927}" xr6:coauthVersionLast="47" xr6:coauthVersionMax="47" xr10:uidLastSave="{00000000-0000-0000-0000-000000000000}"/>
  <bookViews>
    <workbookView xWindow="-120" yWindow="-120" windowWidth="20730" windowHeight="11160" tabRatio="0" xr2:uid="{517EA647-DCB0-4E88-97A6-19FA2ECC67BC}"/>
  </bookViews>
  <sheets>
    <sheet name="APP" sheetId="1" r:id="rId1"/>
    <sheet name="Planilha2" sheetId="2" r:id="rId2"/>
  </sheets>
  <definedNames>
    <definedName name="aporte">APP!$D$15</definedName>
    <definedName name="patrimonio">APP!$D$18</definedName>
    <definedName name="qtd_anos">APP!$D$16</definedName>
    <definedName name="rendimento_carteira">APP!$D$11</definedName>
    <definedName name="salario">APP!$D$10</definedName>
    <definedName name="sugestao_investimento">APP!$D$12</definedName>
    <definedName name="taxa_mensal">APP!$D$17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1" l="1"/>
  <c r="C35" i="1"/>
  <c r="C36" i="1"/>
  <c r="C37" i="1"/>
  <c r="C38" i="1"/>
  <c r="C33" i="1"/>
  <c r="H9" i="2"/>
  <c r="A9" i="2"/>
  <c r="A10" i="2"/>
  <c r="A11" i="2"/>
  <c r="A12" i="2"/>
  <c r="A13" i="2"/>
  <c r="A14" i="2"/>
  <c r="A15" i="2"/>
  <c r="A16" i="2"/>
  <c r="A17" i="2"/>
  <c r="A18" i="2"/>
  <c r="A19" i="2"/>
  <c r="A20" i="2"/>
  <c r="A4" i="2"/>
  <c r="A5" i="2"/>
  <c r="A6" i="2"/>
  <c r="A7" i="2"/>
  <c r="A8" i="2"/>
  <c r="A3" i="2"/>
  <c r="C30" i="1"/>
  <c r="D18" i="1"/>
  <c r="D19" i="1" s="1"/>
  <c r="D12" i="1"/>
  <c r="C23" i="1"/>
  <c r="D23" i="1" s="1"/>
  <c r="C24" i="1"/>
  <c r="D24" i="1" s="1"/>
  <c r="C25" i="1"/>
  <c r="D25" i="1" s="1"/>
  <c r="C26" i="1"/>
  <c r="D26" i="1" s="1"/>
  <c r="C22" i="1"/>
  <c r="D22" i="1" s="1"/>
  <c r="D33" i="1" l="1"/>
  <c r="D35" i="1"/>
  <c r="D37" i="1"/>
  <c r="D36" i="1"/>
  <c r="D38" i="1"/>
  <c r="D34" i="1"/>
  <c r="D39" i="1" l="1"/>
</calcChain>
</file>

<file path=xl/sharedStrings.xml><?xml version="1.0" encoding="utf-8"?>
<sst xmlns="http://schemas.openxmlformats.org/spreadsheetml/2006/main" count="70" uniqueCount="34">
  <si>
    <t>INVESTIMENTO MENSAL</t>
  </si>
  <si>
    <t>Quanto investir por mês ?</t>
  </si>
  <si>
    <t>Patrimônio acumulado ?</t>
  </si>
  <si>
    <t>Por quantos anos ?</t>
  </si>
  <si>
    <t>Taxa de rendimento mensal ?</t>
  </si>
  <si>
    <t>Dividendos mensais ?</t>
  </si>
  <si>
    <t>CENÁRIOS</t>
  </si>
  <si>
    <t>Dividendo</t>
  </si>
  <si>
    <t>CONFIGURAÇÕES</t>
  </si>
  <si>
    <t>Rendimento Carteira</t>
  </si>
  <si>
    <t>Sugestão de Investimento (30%)</t>
  </si>
  <si>
    <t>Salário Mensal</t>
  </si>
  <si>
    <t>PERFIL</t>
  </si>
  <si>
    <t>AGRESSIVO</t>
  </si>
  <si>
    <t>CONSERVADOR</t>
  </si>
  <si>
    <t>VALOR A SER INVESTIDO POR MÊS</t>
  </si>
  <si>
    <t>TIPO DE FII</t>
  </si>
  <si>
    <t>PAPEL</t>
  </si>
  <si>
    <t>TIJOLO</t>
  </si>
  <si>
    <t>HÍBRIDOS</t>
  </si>
  <si>
    <t>FOFs</t>
  </si>
  <si>
    <t>DESENVOLVIMENTO</t>
  </si>
  <si>
    <t>HOTELARIAS</t>
  </si>
  <si>
    <t>PERCENTUAL</t>
  </si>
  <si>
    <t>VALORES</t>
  </si>
  <si>
    <t>%</t>
  </si>
  <si>
    <t>CHAVE</t>
  </si>
  <si>
    <t>MODERADO</t>
  </si>
  <si>
    <t>MODERADO-TIJOLO</t>
  </si>
  <si>
    <t>Quanto em 2 anos ?</t>
  </si>
  <si>
    <t>Quanto em 5 anos ?</t>
  </si>
  <si>
    <t>Quanto em 10 anos ?</t>
  </si>
  <si>
    <t>Quanto em 20 anos ?</t>
  </si>
  <si>
    <t>Quanto em 30 anos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</si>
</sst>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ptos Narrow"/>
      <family val="2"/>
    </font>
    <font>
      <sz val="13"/>
      <color theme="1"/>
      <name val="Aptos Narrow"/>
      <family val="2"/>
    </font>
    <font>
      <b/>
      <sz val="13"/>
      <color theme="1"/>
      <name val="Aptos Narrow"/>
      <family val="2"/>
    </font>
    <font>
      <sz val="11"/>
      <color theme="0"/>
      <name val="Bahnschrift Light"/>
      <family val="2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8"/>
      <color theme="0"/>
      <name val="Bahnschrift Light"/>
      <family val="2"/>
    </font>
    <font>
      <b/>
      <sz val="14"/>
      <color theme="1"/>
      <name val="Aptos Narrow"/>
      <family val="2"/>
    </font>
    <font>
      <sz val="14"/>
      <color theme="1"/>
      <name val="Aptos Narrow"/>
      <family val="2"/>
    </font>
    <font>
      <b/>
      <sz val="12"/>
      <color theme="1"/>
      <name val="Aptos Narrow"/>
      <family val="2"/>
    </font>
    <font>
      <b/>
      <sz val="11"/>
      <color theme="0"/>
      <name val="Bahnschrift Light"/>
      <family val="2"/>
    </font>
    <font>
      <sz val="14"/>
      <color theme="0"/>
      <name val="Aptos Narrow"/>
      <family val="2"/>
    </font>
    <font>
      <b/>
      <sz val="14"/>
      <color theme="0"/>
      <name val="Aptos Narrow"/>
      <family val="2"/>
    </font>
    <font>
      <b/>
      <sz val="11"/>
      <color rgb="FF006100"/>
      <name val="Bahnschrift"/>
      <family val="2"/>
    </font>
    <font>
      <b/>
      <sz val="14"/>
      <color rgb="FF006100"/>
      <name val="Bahnschrift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rgb="FFEAF4E4"/>
      </right>
      <top style="medium">
        <color indexed="64"/>
      </top>
      <bottom style="medium">
        <color rgb="FFEAF4E4"/>
      </bottom>
      <diagonal/>
    </border>
    <border>
      <left style="medium">
        <color rgb="FFEAF4E4"/>
      </left>
      <right style="medium">
        <color rgb="FFEAF4E4"/>
      </right>
      <top style="medium">
        <color indexed="64"/>
      </top>
      <bottom style="medium">
        <color rgb="FFEAF4E4"/>
      </bottom>
      <diagonal/>
    </border>
    <border>
      <left style="medium">
        <color rgb="FFEAF4E4"/>
      </left>
      <right style="medium">
        <color indexed="64"/>
      </right>
      <top style="medium">
        <color indexed="64"/>
      </top>
      <bottom style="medium">
        <color rgb="FFEAF4E4"/>
      </bottom>
      <diagonal/>
    </border>
    <border>
      <left style="medium">
        <color indexed="64"/>
      </left>
      <right style="medium">
        <color rgb="FFEAF4E4"/>
      </right>
      <top style="medium">
        <color rgb="FFEAF4E4"/>
      </top>
      <bottom style="medium">
        <color rgb="FFEAF4E4"/>
      </bottom>
      <diagonal/>
    </border>
    <border>
      <left style="medium">
        <color rgb="FFEAF4E4"/>
      </left>
      <right style="medium">
        <color rgb="FFEAF4E4"/>
      </right>
      <top style="medium">
        <color rgb="FFEAF4E4"/>
      </top>
      <bottom style="medium">
        <color rgb="FFEAF4E4"/>
      </bottom>
      <diagonal/>
    </border>
    <border>
      <left style="medium">
        <color rgb="FFEAF4E4"/>
      </left>
      <right style="medium">
        <color indexed="64"/>
      </right>
      <top style="medium">
        <color rgb="FFEAF4E4"/>
      </top>
      <bottom style="medium">
        <color rgb="FFEAF4E4"/>
      </bottom>
      <diagonal/>
    </border>
    <border>
      <left style="medium">
        <color indexed="64"/>
      </left>
      <right style="medium">
        <color rgb="FFEAF4E4"/>
      </right>
      <top style="medium">
        <color rgb="FFEAF4E4"/>
      </top>
      <bottom style="medium">
        <color indexed="64"/>
      </bottom>
      <diagonal/>
    </border>
    <border>
      <left style="medium">
        <color rgb="FFEAF4E4"/>
      </left>
      <right style="medium">
        <color rgb="FFEAF4E4"/>
      </right>
      <top style="medium">
        <color rgb="FFEAF4E4"/>
      </top>
      <bottom style="medium">
        <color indexed="64"/>
      </bottom>
      <diagonal/>
    </border>
    <border>
      <left style="medium">
        <color rgb="FFEAF4E4"/>
      </left>
      <right style="medium">
        <color indexed="64"/>
      </right>
      <top style="medium">
        <color rgb="FFEAF4E4"/>
      </top>
      <bottom style="medium">
        <color indexed="64"/>
      </bottom>
      <diagonal/>
    </border>
    <border>
      <left style="medium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 tint="-4.9989318521683403E-2"/>
      </left>
      <right style="medium">
        <color indexed="64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4.9989318521683403E-2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4.9989318521683403E-2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8">
    <xf numFmtId="0" fontId="0" fillId="0" borderId="0" xfId="0"/>
    <xf numFmtId="0" fontId="4" fillId="0" borderId="0" xfId="0" applyFont="1"/>
    <xf numFmtId="0" fontId="9" fillId="0" borderId="0" xfId="0" applyFont="1"/>
    <xf numFmtId="8" fontId="9" fillId="4" borderId="6" xfId="0" applyNumberFormat="1" applyFont="1" applyFill="1" applyBorder="1" applyAlignment="1">
      <alignment horizontal="center"/>
    </xf>
    <xf numFmtId="8" fontId="9" fillId="4" borderId="9" xfId="0" applyNumberFormat="1" applyFont="1" applyFill="1" applyBorder="1" applyAlignment="1">
      <alignment horizontal="center"/>
    </xf>
    <xf numFmtId="8" fontId="9" fillId="4" borderId="12" xfId="0" applyNumberFormat="1" applyFont="1" applyFill="1" applyBorder="1" applyAlignment="1">
      <alignment horizontal="center"/>
    </xf>
    <xf numFmtId="8" fontId="9" fillId="4" borderId="5" xfId="0" applyNumberFormat="1" applyFont="1" applyFill="1" applyBorder="1" applyAlignment="1">
      <alignment horizontal="center"/>
    </xf>
    <xf numFmtId="8" fontId="9" fillId="4" borderId="8" xfId="0" applyNumberFormat="1" applyFont="1" applyFill="1" applyBorder="1" applyAlignment="1">
      <alignment horizontal="center"/>
    </xf>
    <xf numFmtId="8" fontId="9" fillId="4" borderId="11" xfId="0" applyNumberFormat="1" applyFont="1" applyFill="1" applyBorder="1" applyAlignment="1">
      <alignment horizontal="center"/>
    </xf>
    <xf numFmtId="0" fontId="6" fillId="4" borderId="4" xfId="0" applyFont="1" applyFill="1" applyBorder="1" applyAlignment="1">
      <alignment horizontal="left" indent="4"/>
    </xf>
    <xf numFmtId="0" fontId="6" fillId="4" borderId="7" xfId="0" applyFont="1" applyFill="1" applyBorder="1" applyAlignment="1">
      <alignment horizontal="left" indent="4"/>
    </xf>
    <xf numFmtId="0" fontId="6" fillId="4" borderId="10" xfId="0" applyFont="1" applyFill="1" applyBorder="1" applyAlignment="1">
      <alignment horizontal="left" indent="4"/>
    </xf>
    <xf numFmtId="8" fontId="10" fillId="4" borderId="21" xfId="0" applyNumberFormat="1" applyFont="1" applyFill="1" applyBorder="1" applyAlignment="1">
      <alignment horizontal="center" vertical="center"/>
    </xf>
    <xf numFmtId="8" fontId="10" fillId="4" borderId="24" xfId="0" applyNumberFormat="1" applyFont="1" applyFill="1" applyBorder="1" applyAlignment="1">
      <alignment horizontal="center"/>
    </xf>
    <xf numFmtId="164" fontId="5" fillId="5" borderId="16" xfId="1" applyNumberFormat="1" applyFont="1" applyFill="1" applyBorder="1" applyAlignment="1">
      <alignment horizontal="center" vertical="center"/>
    </xf>
    <xf numFmtId="164" fontId="9" fillId="5" borderId="16" xfId="0" applyNumberFormat="1" applyFont="1" applyFill="1" applyBorder="1" applyAlignment="1">
      <alignment horizontal="center"/>
    </xf>
    <xf numFmtId="0" fontId="9" fillId="5" borderId="17" xfId="0" applyFont="1" applyFill="1" applyBorder="1" applyAlignment="1">
      <alignment horizontal="center" vertical="center"/>
    </xf>
    <xf numFmtId="10" fontId="9" fillId="5" borderId="30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9" fontId="9" fillId="0" borderId="0" xfId="0" applyNumberFormat="1" applyFont="1" applyAlignment="1">
      <alignment horizontal="center"/>
    </xf>
    <xf numFmtId="0" fontId="0" fillId="0" borderId="31" xfId="0" applyBorder="1"/>
    <xf numFmtId="0" fontId="9" fillId="0" borderId="31" xfId="0" applyFont="1" applyBorder="1" applyAlignment="1">
      <alignment horizontal="center"/>
    </xf>
    <xf numFmtId="9" fontId="9" fillId="0" borderId="31" xfId="0" applyNumberFormat="1" applyFont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31" xfId="0" applyNumberFormat="1" applyBorder="1" applyAlignment="1">
      <alignment horizontal="center"/>
    </xf>
    <xf numFmtId="9" fontId="3" fillId="3" borderId="0" xfId="2" applyFont="1" applyFill="1"/>
    <xf numFmtId="0" fontId="12" fillId="4" borderId="0" xfId="0" applyFont="1" applyFill="1"/>
    <xf numFmtId="164" fontId="12" fillId="4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9" fontId="13" fillId="0" borderId="0" xfId="0" applyNumberFormat="1" applyFont="1" applyAlignment="1">
      <alignment horizontal="center"/>
    </xf>
    <xf numFmtId="164" fontId="13" fillId="0" borderId="0" xfId="0" applyNumberFormat="1" applyFont="1" applyAlignment="1">
      <alignment horizontal="center"/>
    </xf>
    <xf numFmtId="10" fontId="14" fillId="5" borderId="17" xfId="0" applyNumberFormat="1" applyFont="1" applyFill="1" applyBorder="1" applyAlignment="1">
      <alignment horizontal="center" vertical="center"/>
    </xf>
    <xf numFmtId="164" fontId="14" fillId="6" borderId="18" xfId="0" applyNumberFormat="1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15" fillId="10" borderId="0" xfId="0" applyFont="1" applyFill="1" applyAlignment="1">
      <alignment horizontal="center"/>
    </xf>
    <xf numFmtId="0" fontId="16" fillId="10" borderId="0" xfId="0" applyFont="1" applyFill="1"/>
    <xf numFmtId="164" fontId="17" fillId="10" borderId="0" xfId="0" applyNumberFormat="1" applyFont="1" applyFill="1" applyAlignment="1">
      <alignment horizontal="center"/>
    </xf>
    <xf numFmtId="0" fontId="18" fillId="2" borderId="0" xfId="3" applyFont="1"/>
    <xf numFmtId="0" fontId="19" fillId="2" borderId="0" xfId="3" applyFont="1"/>
    <xf numFmtId="0" fontId="19" fillId="2" borderId="0" xfId="3" applyFont="1" applyAlignment="1">
      <alignment horizontal="center"/>
    </xf>
    <xf numFmtId="0" fontId="11" fillId="7" borderId="1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left" indent="4"/>
    </xf>
    <xf numFmtId="0" fontId="6" fillId="6" borderId="25" xfId="0" applyFont="1" applyFill="1" applyBorder="1" applyAlignment="1">
      <alignment horizontal="left" indent="4"/>
    </xf>
    <xf numFmtId="0" fontId="6" fillId="6" borderId="14" xfId="0" applyFont="1" applyFill="1" applyBorder="1" applyAlignment="1">
      <alignment horizontal="left" indent="4"/>
    </xf>
    <xf numFmtId="0" fontId="6" fillId="6" borderId="26" xfId="0" applyFont="1" applyFill="1" applyBorder="1" applyAlignment="1">
      <alignment horizontal="left" indent="4"/>
    </xf>
    <xf numFmtId="0" fontId="6" fillId="6" borderId="28" xfId="0" applyFont="1" applyFill="1" applyBorder="1" applyAlignment="1">
      <alignment horizontal="left" indent="4"/>
    </xf>
    <xf numFmtId="0" fontId="6" fillId="6" borderId="29" xfId="0" applyFont="1" applyFill="1" applyBorder="1" applyAlignment="1">
      <alignment horizontal="left" indent="4"/>
    </xf>
    <xf numFmtId="0" fontId="7" fillId="4" borderId="19" xfId="0" applyFont="1" applyFill="1" applyBorder="1" applyAlignment="1">
      <alignment horizontal="left" indent="4"/>
    </xf>
    <xf numFmtId="0" fontId="7" fillId="4" borderId="20" xfId="0" applyFont="1" applyFill="1" applyBorder="1" applyAlignment="1">
      <alignment horizontal="left" indent="4"/>
    </xf>
    <xf numFmtId="0" fontId="7" fillId="4" borderId="22" xfId="0" applyFont="1" applyFill="1" applyBorder="1" applyAlignment="1">
      <alignment horizontal="left" indent="4"/>
    </xf>
    <xf numFmtId="0" fontId="7" fillId="4" borderId="23" xfId="0" applyFont="1" applyFill="1" applyBorder="1" applyAlignment="1">
      <alignment horizontal="left" indent="4"/>
    </xf>
    <xf numFmtId="0" fontId="11" fillId="9" borderId="1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left" indent="4"/>
    </xf>
    <xf numFmtId="0" fontId="5" fillId="6" borderId="25" xfId="0" applyFont="1" applyFill="1" applyBorder="1" applyAlignment="1">
      <alignment horizontal="left" indent="4"/>
    </xf>
    <xf numFmtId="0" fontId="5" fillId="6" borderId="14" xfId="0" applyFont="1" applyFill="1" applyBorder="1" applyAlignment="1">
      <alignment horizontal="left" indent="4"/>
    </xf>
    <xf numFmtId="0" fontId="5" fillId="6" borderId="26" xfId="0" applyFont="1" applyFill="1" applyBorder="1" applyAlignment="1">
      <alignment horizontal="left" indent="4"/>
    </xf>
    <xf numFmtId="0" fontId="5" fillId="6" borderId="15" xfId="0" applyFont="1" applyFill="1" applyBorder="1" applyAlignment="1">
      <alignment horizontal="left" indent="4"/>
    </xf>
    <xf numFmtId="0" fontId="5" fillId="6" borderId="27" xfId="0" applyFont="1" applyFill="1" applyBorder="1" applyAlignment="1">
      <alignment horizontal="left" indent="4"/>
    </xf>
    <xf numFmtId="0" fontId="3" fillId="3" borderId="0" xfId="4" applyAlignment="1">
      <alignment horizontal="center"/>
    </xf>
    <xf numFmtId="0" fontId="4" fillId="11" borderId="0" xfId="0" applyFont="1" applyFill="1"/>
    <xf numFmtId="0" fontId="4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 vertical="center"/>
    </xf>
  </cellXfs>
  <cellStyles count="5">
    <cellStyle name="Bom" xfId="3" builtinId="26"/>
    <cellStyle name="Moeda" xfId="1" builtinId="4"/>
    <cellStyle name="Neutro" xfId="4" builtinId="28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F9F9F9"/>
      <color rgb="FFEAF4E4"/>
      <color rgb="FF26D45C"/>
      <color rgb="FF2ADE1C"/>
      <color rgb="FF0A641B"/>
      <color rgb="FF006600"/>
      <color rgb="FFD3E8C6"/>
      <color rgb="FFDEDEDE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APP!$B$33:$B$38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APP!$C$33:$C$38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7A-4CB9-B562-A2B884A40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1</xdr:row>
      <xdr:rowOff>19050</xdr:rowOff>
    </xdr:from>
    <xdr:to>
      <xdr:col>4</xdr:col>
      <xdr:colOff>27214</xdr:colOff>
      <xdr:row>7</xdr:row>
      <xdr:rowOff>28574</xdr:rowOff>
    </xdr:to>
    <xdr:grpSp>
      <xdr:nvGrpSpPr>
        <xdr:cNvPr id="9" name="Agrupar 8">
          <a:extLst>
            <a:ext uri="{FF2B5EF4-FFF2-40B4-BE49-F238E27FC236}">
              <a16:creationId xmlns:a16="http://schemas.microsoft.com/office/drawing/2014/main" id="{306A7C6A-E453-6554-FAF9-8E398BE8E6A4}"/>
            </a:ext>
          </a:extLst>
        </xdr:cNvPr>
        <xdr:cNvGrpSpPr/>
      </xdr:nvGrpSpPr>
      <xdr:grpSpPr>
        <a:xfrm>
          <a:off x="295275" y="209550"/>
          <a:ext cx="5332639" cy="1152524"/>
          <a:chOff x="2989697" y="212227"/>
          <a:chExt cx="4362451" cy="990599"/>
        </a:xfrm>
      </xdr:grpSpPr>
      <xdr:sp macro="" textlink="">
        <xdr:nvSpPr>
          <xdr:cNvPr id="2" name="Retângulo: Cantos Arredondados 1">
            <a:extLst>
              <a:ext uri="{FF2B5EF4-FFF2-40B4-BE49-F238E27FC236}">
                <a16:creationId xmlns:a16="http://schemas.microsoft.com/office/drawing/2014/main" id="{487F5E6A-530C-901D-8D4F-B253ECAEC790}"/>
              </a:ext>
            </a:extLst>
          </xdr:cNvPr>
          <xdr:cNvSpPr/>
        </xdr:nvSpPr>
        <xdr:spPr>
          <a:xfrm>
            <a:off x="2989697" y="212227"/>
            <a:ext cx="4362451" cy="990599"/>
          </a:xfrm>
          <a:prstGeom prst="roundRect">
            <a:avLst>
              <a:gd name="adj" fmla="val 5923"/>
            </a:avLst>
          </a:prstGeom>
          <a:solidFill>
            <a:schemeClr val="accent4">
              <a:lumMod val="50000"/>
            </a:schemeClr>
          </a:solidFill>
          <a:ln w="57150" cmpd="thickThin">
            <a:solidFill>
              <a:schemeClr val="accent4">
                <a:lumMod val="75000"/>
              </a:schemeClr>
            </a:solidFill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>
            <a:scene3d>
              <a:camera prst="orthographicFront"/>
              <a:lightRig rig="soft" dir="t">
                <a:rot lat="0" lon="0" rev="15600000"/>
              </a:lightRig>
            </a:scene3d>
            <a:sp3d prstMaterial="softEdge"/>
          </a:bodyPr>
          <a:lstStyle/>
          <a:p>
            <a:pPr algn="ctr"/>
            <a:r>
              <a:rPr lang="pt-BR" sz="2800" b="1" cap="none" spc="0">
                <a:ln>
                  <a:solidFill>
                    <a:schemeClr val="accent6">
                      <a:lumMod val="75000"/>
                    </a:schemeClr>
                  </a:solidFill>
                </a:ln>
                <a:solidFill>
                  <a:schemeClr val="bg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  <a:latin typeface="Bahnschrift Light SemiCondensed" panose="020B0502040204020203" pitchFamily="34" charset="0"/>
              </a:rPr>
              <a:t>ABADIN</a:t>
            </a:r>
          </a:p>
          <a:p>
            <a:pPr algn="r"/>
            <a:endParaRPr lang="pt-BR" sz="2800" b="1" cap="none" spc="0">
              <a:ln/>
              <a:solidFill>
                <a:schemeClr val="accent4"/>
              </a:solidFill>
              <a:effectLst/>
            </a:endParaRPr>
          </a:p>
        </xdr:txBody>
      </xdr:sp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C78F867E-55A0-7A7A-DA01-CDEE268DE9D9}"/>
              </a:ext>
            </a:extLst>
          </xdr:cNvPr>
          <xdr:cNvSpPr txBox="1"/>
        </xdr:nvSpPr>
        <xdr:spPr>
          <a:xfrm>
            <a:off x="3676650" y="762000"/>
            <a:ext cx="3257550" cy="3439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pt-BR" sz="2000" b="1">
                <a:ln>
                  <a:solidFill>
                    <a:srgbClr val="006600"/>
                  </a:solidFill>
                </a:ln>
                <a:solidFill>
                  <a:schemeClr val="bg1"/>
                </a:solidFill>
                <a:latin typeface="Bahnschrift" panose="020B0502040204020203" pitchFamily="34" charset="0"/>
              </a:rPr>
              <a:t>INVESTIMENTOS</a:t>
            </a:r>
            <a:r>
              <a:rPr lang="pt-BR" sz="2000">
                <a:ln>
                  <a:solidFill>
                    <a:srgbClr val="006600"/>
                  </a:solidFill>
                </a:ln>
                <a:solidFill>
                  <a:schemeClr val="bg1"/>
                </a:solidFill>
                <a:latin typeface="Bahnschrift" panose="020B0502040204020203" pitchFamily="34" charset="0"/>
              </a:rPr>
              <a:t> </a:t>
            </a:r>
            <a:r>
              <a:rPr lang="pt-BR" sz="2000" b="1">
                <a:ln>
                  <a:solidFill>
                    <a:srgbClr val="006600"/>
                  </a:solidFill>
                </a:ln>
                <a:solidFill>
                  <a:schemeClr val="bg1"/>
                </a:solidFill>
                <a:latin typeface="Bahnschrift" panose="020B0502040204020203" pitchFamily="34" charset="0"/>
              </a:rPr>
              <a:t>IMOBILIÁRIOS</a:t>
            </a:r>
          </a:p>
        </xdr:txBody>
      </xdr:sp>
      <xdr:pic>
        <xdr:nvPicPr>
          <xdr:cNvPr id="7" name="Gráfico 6" descr="Dólar">
            <a:extLst>
              <a:ext uri="{FF2B5EF4-FFF2-40B4-BE49-F238E27FC236}">
                <a16:creationId xmlns:a16="http://schemas.microsoft.com/office/drawing/2014/main" id="{EBD5A8C1-FA71-A080-B902-032A4F4DA6B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478316" y="295277"/>
            <a:ext cx="332158" cy="332159"/>
          </a:xfrm>
          <a:prstGeom prst="rect">
            <a:avLst/>
          </a:prstGeom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1</xdr:col>
      <xdr:colOff>123825</xdr:colOff>
      <xdr:row>48</xdr:row>
      <xdr:rowOff>57149</xdr:rowOff>
    </xdr:from>
    <xdr:to>
      <xdr:col>3</xdr:col>
      <xdr:colOff>1047750</xdr:colOff>
      <xdr:row>62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C7C79CE-9EEA-1D59-5684-8976BF756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24B93-E40D-4F53-B441-DEE382A4C278}">
  <dimension ref="A1:F64"/>
  <sheetViews>
    <sheetView showGridLines="0" showRowColHeaders="0" tabSelected="1" zoomScaleNormal="100" workbookViewId="0">
      <selection activeCell="A64" sqref="A64:XFD70"/>
    </sheetView>
  </sheetViews>
  <sheetFormatPr defaultColWidth="0" defaultRowHeight="15" zeroHeight="1" x14ac:dyDescent="0.25"/>
  <cols>
    <col min="1" max="1" width="5" customWidth="1"/>
    <col min="2" max="2" width="40.140625" bestFit="1" customWidth="1"/>
    <col min="3" max="3" width="22" bestFit="1" customWidth="1"/>
    <col min="4" max="4" width="16.85546875" bestFit="1" customWidth="1"/>
    <col min="5" max="5" width="1.7109375" customWidth="1"/>
    <col min="6" max="6" width="4.140625" customWidth="1"/>
    <col min="7" max="16384" width="9.140625" hidden="1"/>
  </cols>
  <sheetData>
    <row r="1" spans="2:4" x14ac:dyDescent="0.25"/>
    <row r="2" spans="2:4" x14ac:dyDescent="0.25"/>
    <row r="3" spans="2:4" x14ac:dyDescent="0.25"/>
    <row r="4" spans="2:4" x14ac:dyDescent="0.25"/>
    <row r="5" spans="2:4" x14ac:dyDescent="0.25"/>
    <row r="6" spans="2:4" x14ac:dyDescent="0.25"/>
    <row r="7" spans="2:4" x14ac:dyDescent="0.25"/>
    <row r="8" spans="2:4" ht="35.25" customHeight="1" thickBot="1" x14ac:dyDescent="0.3"/>
    <row r="9" spans="2:4" ht="38.25" customHeight="1" x14ac:dyDescent="0.25">
      <c r="B9" s="40" t="s">
        <v>8</v>
      </c>
      <c r="C9" s="41"/>
      <c r="D9" s="42"/>
    </row>
    <row r="10" spans="2:4" ht="15.75" x14ac:dyDescent="0.25">
      <c r="B10" s="58" t="s">
        <v>11</v>
      </c>
      <c r="C10" s="59"/>
      <c r="D10" s="14">
        <v>5000</v>
      </c>
    </row>
    <row r="11" spans="2:4" ht="15.75" x14ac:dyDescent="0.25">
      <c r="B11" s="60" t="s">
        <v>9</v>
      </c>
      <c r="C11" s="61"/>
      <c r="D11" s="31">
        <v>0.01</v>
      </c>
    </row>
    <row r="12" spans="2:4" ht="16.5" thickBot="1" x14ac:dyDescent="0.3">
      <c r="B12" s="62" t="s">
        <v>10</v>
      </c>
      <c r="C12" s="63"/>
      <c r="D12" s="32">
        <f>D10*30%</f>
        <v>1500</v>
      </c>
    </row>
    <row r="13" spans="2:4" ht="15.75" thickBot="1" x14ac:dyDescent="0.3">
      <c r="D13" s="2"/>
    </row>
    <row r="14" spans="2:4" ht="39" customHeight="1" x14ac:dyDescent="0.25">
      <c r="B14" s="43" t="s">
        <v>0</v>
      </c>
      <c r="C14" s="44"/>
      <c r="D14" s="45"/>
    </row>
    <row r="15" spans="2:4" ht="17.25" x14ac:dyDescent="0.3">
      <c r="B15" s="46" t="s">
        <v>1</v>
      </c>
      <c r="C15" s="47"/>
      <c r="D15" s="15">
        <v>500</v>
      </c>
    </row>
    <row r="16" spans="2:4" ht="17.25" x14ac:dyDescent="0.3">
      <c r="B16" s="48" t="s">
        <v>3</v>
      </c>
      <c r="C16" s="49"/>
      <c r="D16" s="16">
        <v>5</v>
      </c>
    </row>
    <row r="17" spans="1:4" ht="17.25" x14ac:dyDescent="0.3">
      <c r="B17" s="50" t="s">
        <v>4</v>
      </c>
      <c r="C17" s="51"/>
      <c r="D17" s="17">
        <v>1.0789999999999999E-2</v>
      </c>
    </row>
    <row r="18" spans="1:4" ht="17.25" x14ac:dyDescent="0.3">
      <c r="B18" s="52" t="s">
        <v>2</v>
      </c>
      <c r="C18" s="53"/>
      <c r="D18" s="12">
        <f>FV(taxa_mensal,qtd_anos*12,aporte*-1)</f>
        <v>41888.456999243819</v>
      </c>
    </row>
    <row r="19" spans="1:4" ht="18" thickBot="1" x14ac:dyDescent="0.35">
      <c r="B19" s="54" t="s">
        <v>5</v>
      </c>
      <c r="C19" s="55"/>
      <c r="D19" s="13">
        <f>patrimonio*rendimento_carteira</f>
        <v>418.88456999243817</v>
      </c>
    </row>
    <row r="20" spans="1:4" ht="15.75" thickBot="1" x14ac:dyDescent="0.3">
      <c r="D20" s="2"/>
    </row>
    <row r="21" spans="1:4" ht="23.25" thickBot="1" x14ac:dyDescent="0.3">
      <c r="B21" s="56" t="s">
        <v>6</v>
      </c>
      <c r="C21" s="57"/>
      <c r="D21" s="33" t="s">
        <v>7</v>
      </c>
    </row>
    <row r="22" spans="1:4" ht="18" thickBot="1" x14ac:dyDescent="0.35">
      <c r="A22" s="1">
        <v>2</v>
      </c>
      <c r="B22" s="9" t="s">
        <v>29</v>
      </c>
      <c r="C22" s="6">
        <f>FV($D$17,$A22*12,$D$15*-1)</f>
        <v>13613.813648822608</v>
      </c>
      <c r="D22" s="3">
        <f>C22*rendimento_carteira</f>
        <v>136.13813648822608</v>
      </c>
    </row>
    <row r="23" spans="1:4" ht="18" thickBot="1" x14ac:dyDescent="0.35">
      <c r="A23" s="1">
        <v>5</v>
      </c>
      <c r="B23" s="10" t="s">
        <v>30</v>
      </c>
      <c r="C23" s="7">
        <f>FV($D$17,$A23*12,$D$15*-1)</f>
        <v>41888.456999243819</v>
      </c>
      <c r="D23" s="4">
        <f>C23*rendimento_carteira</f>
        <v>418.88456999243817</v>
      </c>
    </row>
    <row r="24" spans="1:4" ht="18" thickBot="1" x14ac:dyDescent="0.35">
      <c r="A24" s="1">
        <v>10</v>
      </c>
      <c r="B24" s="10" t="s">
        <v>31</v>
      </c>
      <c r="C24" s="7">
        <f>FV($D$17,$A24*12,$D$15*-1)</f>
        <v>121642.1062650861</v>
      </c>
      <c r="D24" s="4">
        <f>C24*rendimento_carteira</f>
        <v>1216.4210626508609</v>
      </c>
    </row>
    <row r="25" spans="1:4" ht="18" thickBot="1" x14ac:dyDescent="0.35">
      <c r="A25" s="1">
        <v>20</v>
      </c>
      <c r="B25" s="10" t="s">
        <v>32</v>
      </c>
      <c r="C25" s="7">
        <f>FV($D$17,$A25*12,$D$15*-1)</f>
        <v>562599.20004854025</v>
      </c>
      <c r="D25" s="4">
        <f>C25*rendimento_carteira</f>
        <v>5625.992000485403</v>
      </c>
    </row>
    <row r="26" spans="1:4" ht="18" thickBot="1" x14ac:dyDescent="0.35">
      <c r="A26" s="1">
        <v>30</v>
      </c>
      <c r="B26" s="11" t="s">
        <v>33</v>
      </c>
      <c r="C26" s="8">
        <f>FV($D$17,$A26*12,$D$15*-1)</f>
        <v>2161084.8275023573</v>
      </c>
      <c r="D26" s="5">
        <f>C26*rendimento_carteira</f>
        <v>21610.848275023574</v>
      </c>
    </row>
    <row r="27" spans="1:4" x14ac:dyDescent="0.25"/>
    <row r="28" spans="1:4" x14ac:dyDescent="0.25"/>
    <row r="29" spans="1:4" ht="18" x14ac:dyDescent="0.25">
      <c r="B29" s="38" t="s">
        <v>12</v>
      </c>
      <c r="C29" s="39" t="s">
        <v>27</v>
      </c>
      <c r="D29" s="37"/>
    </row>
    <row r="30" spans="1:4" ht="18.75" x14ac:dyDescent="0.3">
      <c r="B30" s="26" t="s">
        <v>15</v>
      </c>
      <c r="C30" s="27">
        <f>aporte</f>
        <v>500</v>
      </c>
      <c r="D30" s="26"/>
    </row>
    <row r="31" spans="1:4" x14ac:dyDescent="0.25">
      <c r="B31" s="2"/>
      <c r="C31" s="2"/>
      <c r="D31" s="2"/>
    </row>
    <row r="32" spans="1:4" x14ac:dyDescent="0.25">
      <c r="B32" s="34" t="s">
        <v>16</v>
      </c>
      <c r="C32" s="34" t="s">
        <v>23</v>
      </c>
      <c r="D32" s="34" t="s">
        <v>24</v>
      </c>
    </row>
    <row r="33" spans="2:4" ht="18.75" x14ac:dyDescent="0.3">
      <c r="B33" s="28" t="s">
        <v>17</v>
      </c>
      <c r="C33" s="29">
        <f>VLOOKUP($C$29&amp;"-"&amp;B33,Planilha2!$A:$D,4,FALSE)</f>
        <v>0.32</v>
      </c>
      <c r="D33" s="30">
        <f>C33*$C$30</f>
        <v>160</v>
      </c>
    </row>
    <row r="34" spans="2:4" ht="18.75" x14ac:dyDescent="0.3">
      <c r="B34" s="28" t="s">
        <v>18</v>
      </c>
      <c r="C34" s="29">
        <f>VLOOKUP($C$29&amp;"-"&amp;B34,Planilha2!$A:$D,4,FALSE)</f>
        <v>0.35</v>
      </c>
      <c r="D34" s="30">
        <f t="shared" ref="D34:D38" si="0">C34*$C$30</f>
        <v>175</v>
      </c>
    </row>
    <row r="35" spans="2:4" ht="18.75" x14ac:dyDescent="0.3">
      <c r="B35" s="28" t="s">
        <v>19</v>
      </c>
      <c r="C35" s="29">
        <f>VLOOKUP($C$29&amp;"-"&amp;B35,Planilha2!$A:$D,4,FALSE)</f>
        <v>0.08</v>
      </c>
      <c r="D35" s="30">
        <f t="shared" si="0"/>
        <v>40</v>
      </c>
    </row>
    <row r="36" spans="2:4" ht="18.75" x14ac:dyDescent="0.3">
      <c r="B36" s="28" t="s">
        <v>20</v>
      </c>
      <c r="C36" s="29">
        <f>VLOOKUP($C$29&amp;"-"&amp;B36,Planilha2!$A:$D,4,FALSE)</f>
        <v>0.05</v>
      </c>
      <c r="D36" s="30">
        <f t="shared" si="0"/>
        <v>25</v>
      </c>
    </row>
    <row r="37" spans="2:4" ht="18.75" x14ac:dyDescent="0.3">
      <c r="B37" s="28" t="s">
        <v>21</v>
      </c>
      <c r="C37" s="29">
        <f>VLOOKUP($C$29&amp;"-"&amp;B37,Planilha2!$A:$D,4,FALSE)</f>
        <v>0.1</v>
      </c>
      <c r="D37" s="30">
        <f t="shared" si="0"/>
        <v>50</v>
      </c>
    </row>
    <row r="38" spans="2:4" ht="18.75" x14ac:dyDescent="0.3">
      <c r="B38" s="28" t="s">
        <v>22</v>
      </c>
      <c r="C38" s="29">
        <f>VLOOKUP($C$29&amp;"-"&amp;B38,Planilha2!$A:$D,4,FALSE)</f>
        <v>0.1</v>
      </c>
      <c r="D38" s="30">
        <f t="shared" si="0"/>
        <v>50</v>
      </c>
    </row>
    <row r="39" spans="2:4" ht="18.75" x14ac:dyDescent="0.3">
      <c r="B39" s="35"/>
      <c r="C39" s="35"/>
      <c r="D39" s="36">
        <f>SUM(D33:D38)</f>
        <v>500</v>
      </c>
    </row>
    <row r="40" spans="2:4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hidden="1" x14ac:dyDescent="0.25"/>
  </sheetData>
  <mergeCells count="11">
    <mergeCell ref="B18:C18"/>
    <mergeCell ref="B19:C19"/>
    <mergeCell ref="B21:C21"/>
    <mergeCell ref="B10:C10"/>
    <mergeCell ref="B11:C11"/>
    <mergeCell ref="B12:C12"/>
    <mergeCell ref="B9:D9"/>
    <mergeCell ref="B14:D14"/>
    <mergeCell ref="B15:C15"/>
    <mergeCell ref="B16:C16"/>
    <mergeCell ref="B17:C17"/>
  </mergeCells>
  <dataValidations count="1">
    <dataValidation type="list" allowBlank="1" showInputMessage="1" showErrorMessage="1" sqref="C41 C29" xr:uid="{8E3170B3-2CFC-49E3-879A-0D12EB79C07C}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1041-7D24-4474-8079-4C77649B340F}">
  <dimension ref="A2:H20"/>
  <sheetViews>
    <sheetView workbookViewId="0">
      <selection activeCell="F19" sqref="F19"/>
    </sheetView>
  </sheetViews>
  <sheetFormatPr defaultRowHeight="15" x14ac:dyDescent="0.25"/>
  <cols>
    <col min="1" max="1" width="33.85546875" bestFit="1" customWidth="1"/>
    <col min="2" max="2" width="14.7109375" bestFit="1" customWidth="1"/>
    <col min="3" max="3" width="18.5703125" bestFit="1" customWidth="1"/>
    <col min="8" max="8" width="12" customWidth="1"/>
  </cols>
  <sheetData>
    <row r="2" spans="1:8" x14ac:dyDescent="0.25">
      <c r="A2" s="65" t="s">
        <v>26</v>
      </c>
      <c r="B2" s="65" t="s">
        <v>12</v>
      </c>
      <c r="C2" s="66" t="s">
        <v>16</v>
      </c>
      <c r="D2" s="67" t="s">
        <v>25</v>
      </c>
    </row>
    <row r="3" spans="1:8" x14ac:dyDescent="0.25">
      <c r="A3" t="str">
        <f>B3&amp;"-"&amp;C3</f>
        <v>CONSERVADOR-PAPEL</v>
      </c>
      <c r="B3" t="s">
        <v>14</v>
      </c>
      <c r="C3" s="18" t="s">
        <v>17</v>
      </c>
      <c r="D3" s="19">
        <v>0.3</v>
      </c>
    </row>
    <row r="4" spans="1:8" x14ac:dyDescent="0.25">
      <c r="A4" t="str">
        <f t="shared" ref="A4:A20" si="0">B4&amp;"-"&amp;C4</f>
        <v>CONSERVADOR-TIJOLO</v>
      </c>
      <c r="B4" t="s">
        <v>14</v>
      </c>
      <c r="C4" s="18" t="s">
        <v>18</v>
      </c>
      <c r="D4" s="19">
        <v>0.5</v>
      </c>
    </row>
    <row r="5" spans="1:8" x14ac:dyDescent="0.25">
      <c r="A5" t="str">
        <f t="shared" si="0"/>
        <v>CONSERVADOR-HÍBRIDOS</v>
      </c>
      <c r="B5" t="s">
        <v>14</v>
      </c>
      <c r="C5" s="18" t="s">
        <v>19</v>
      </c>
      <c r="D5" s="19">
        <v>0.1</v>
      </c>
    </row>
    <row r="6" spans="1:8" x14ac:dyDescent="0.25">
      <c r="A6" t="str">
        <f t="shared" si="0"/>
        <v>CONSERVADOR-FOFs</v>
      </c>
      <c r="B6" t="s">
        <v>14</v>
      </c>
      <c r="C6" s="18" t="s">
        <v>20</v>
      </c>
      <c r="D6" s="19">
        <v>0.1</v>
      </c>
    </row>
    <row r="7" spans="1:8" x14ac:dyDescent="0.25">
      <c r="A7" t="str">
        <f t="shared" si="0"/>
        <v>CONSERVADOR-DESENVOLVIMENTO</v>
      </c>
      <c r="B7" t="s">
        <v>14</v>
      </c>
      <c r="C7" s="18" t="s">
        <v>21</v>
      </c>
      <c r="D7" s="19">
        <v>0</v>
      </c>
    </row>
    <row r="8" spans="1:8" x14ac:dyDescent="0.25">
      <c r="A8" s="20" t="str">
        <f t="shared" si="0"/>
        <v>CONSERVADOR-HOTELARIAS</v>
      </c>
      <c r="B8" s="20" t="s">
        <v>14</v>
      </c>
      <c r="C8" s="21" t="s">
        <v>22</v>
      </c>
      <c r="D8" s="22">
        <v>0</v>
      </c>
    </row>
    <row r="9" spans="1:8" x14ac:dyDescent="0.25">
      <c r="A9" t="str">
        <f t="shared" si="0"/>
        <v>MODERADO-PAPEL</v>
      </c>
      <c r="B9" t="s">
        <v>27</v>
      </c>
      <c r="C9" s="18" t="s">
        <v>17</v>
      </c>
      <c r="D9" s="23">
        <v>0.32</v>
      </c>
      <c r="F9" s="64" t="s">
        <v>28</v>
      </c>
      <c r="G9" s="64"/>
      <c r="H9" s="25">
        <f>VLOOKUP(F9,$A:$D,4,FALSE)</f>
        <v>0.35</v>
      </c>
    </row>
    <row r="10" spans="1:8" x14ac:dyDescent="0.25">
      <c r="A10" t="str">
        <f t="shared" si="0"/>
        <v>MODERADO-TIJOLO</v>
      </c>
      <c r="B10" t="s">
        <v>27</v>
      </c>
      <c r="C10" s="18" t="s">
        <v>18</v>
      </c>
      <c r="D10" s="23">
        <v>0.35</v>
      </c>
    </row>
    <row r="11" spans="1:8" x14ac:dyDescent="0.25">
      <c r="A11" t="str">
        <f t="shared" si="0"/>
        <v>MODERADO-HÍBRIDOS</v>
      </c>
      <c r="B11" t="s">
        <v>27</v>
      </c>
      <c r="C11" s="18" t="s">
        <v>19</v>
      </c>
      <c r="D11" s="23">
        <v>0.08</v>
      </c>
    </row>
    <row r="12" spans="1:8" x14ac:dyDescent="0.25">
      <c r="A12" t="str">
        <f t="shared" si="0"/>
        <v>MODERADO-FOFs</v>
      </c>
      <c r="B12" t="s">
        <v>27</v>
      </c>
      <c r="C12" s="18" t="s">
        <v>20</v>
      </c>
      <c r="D12" s="23">
        <v>0.05</v>
      </c>
    </row>
    <row r="13" spans="1:8" x14ac:dyDescent="0.25">
      <c r="A13" t="str">
        <f t="shared" si="0"/>
        <v>MODERADO-DESENVOLVIMENTO</v>
      </c>
      <c r="B13" t="s">
        <v>27</v>
      </c>
      <c r="C13" s="18" t="s">
        <v>21</v>
      </c>
      <c r="D13" s="23">
        <v>0.1</v>
      </c>
    </row>
    <row r="14" spans="1:8" x14ac:dyDescent="0.25">
      <c r="A14" s="20" t="str">
        <f t="shared" si="0"/>
        <v>MODERADO-HOTELARIAS</v>
      </c>
      <c r="B14" s="20" t="s">
        <v>27</v>
      </c>
      <c r="C14" s="21" t="s">
        <v>22</v>
      </c>
      <c r="D14" s="24">
        <v>0.1</v>
      </c>
    </row>
    <row r="15" spans="1:8" x14ac:dyDescent="0.25">
      <c r="A15" t="str">
        <f t="shared" si="0"/>
        <v>AGRESSIVO-PAPEL</v>
      </c>
      <c r="B15" t="s">
        <v>13</v>
      </c>
      <c r="C15" s="18" t="s">
        <v>17</v>
      </c>
      <c r="D15" s="23">
        <v>0.5</v>
      </c>
    </row>
    <row r="16" spans="1:8" x14ac:dyDescent="0.25">
      <c r="A16" t="str">
        <f t="shared" si="0"/>
        <v>AGRESSIVO-TIJOLO</v>
      </c>
      <c r="B16" t="s">
        <v>13</v>
      </c>
      <c r="C16" s="18" t="s">
        <v>18</v>
      </c>
      <c r="D16" s="23">
        <v>0.1</v>
      </c>
    </row>
    <row r="17" spans="1:4" x14ac:dyDescent="0.25">
      <c r="A17" t="str">
        <f t="shared" si="0"/>
        <v>AGRESSIVO-HÍBRIDOS</v>
      </c>
      <c r="B17" t="s">
        <v>13</v>
      </c>
      <c r="C17" s="18" t="s">
        <v>19</v>
      </c>
      <c r="D17" s="23">
        <v>0.05</v>
      </c>
    </row>
    <row r="18" spans="1:4" x14ac:dyDescent="0.25">
      <c r="A18" t="str">
        <f t="shared" si="0"/>
        <v>AGRESSIVO-FOFs</v>
      </c>
      <c r="B18" t="s">
        <v>13</v>
      </c>
      <c r="C18" s="18" t="s">
        <v>20</v>
      </c>
      <c r="D18" s="23">
        <v>0.05</v>
      </c>
    </row>
    <row r="19" spans="1:4" x14ac:dyDescent="0.25">
      <c r="A19" t="str">
        <f t="shared" si="0"/>
        <v>AGRESSIVO-DESENVOLVIMENTO</v>
      </c>
      <c r="B19" t="s">
        <v>13</v>
      </c>
      <c r="C19" s="18" t="s">
        <v>21</v>
      </c>
      <c r="D19" s="23">
        <v>0.2</v>
      </c>
    </row>
    <row r="20" spans="1:4" x14ac:dyDescent="0.25">
      <c r="A20" t="str">
        <f t="shared" si="0"/>
        <v>AGRESSIVO-HOTELARIAS</v>
      </c>
      <c r="B20" t="s">
        <v>13</v>
      </c>
      <c r="C20" s="18" t="s">
        <v>22</v>
      </c>
      <c r="D20" s="23">
        <v>0.1</v>
      </c>
    </row>
  </sheetData>
  <mergeCells count="1">
    <mergeCell ref="F9:G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APP</vt:lpstr>
      <vt:lpstr>Planilha2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Oladia Oladia</dc:creator>
  <cp:lastModifiedBy>Oladia Oladia</cp:lastModifiedBy>
  <dcterms:created xsi:type="dcterms:W3CDTF">2025-06-03T14:12:42Z</dcterms:created>
  <dcterms:modified xsi:type="dcterms:W3CDTF">2025-06-03T22:07:37Z</dcterms:modified>
</cp:coreProperties>
</file>