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5.xml" ContentType="application/vnd.openxmlformats-officedocument.spreadsheetml.pivotTable+xml"/>
  <Override PartName="/xl/tables/table5.xml" ContentType="application/vnd.openxmlformats-officedocument.spreadsheetml.table+xml"/>
  <Override PartName="/xl/pivotTables/pivotTable6.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d.docs.live.net/68a0df51b87f1a06/Desktop/Goodwill Assignments/Git/"/>
    </mc:Choice>
  </mc:AlternateContent>
  <xr:revisionPtr revIDLastSave="306" documentId="8_{5933BB0B-55C7-49C8-8FA6-FBE187632896}" xr6:coauthVersionLast="47" xr6:coauthVersionMax="47" xr10:uidLastSave="{9AD6DFF3-A900-44C5-BFA2-A6113CD55018}"/>
  <bookViews>
    <workbookView xWindow="-120" yWindow="-120" windowWidth="19440" windowHeight="15000" firstSheet="1" activeTab="1" xr2:uid="{3F396370-2144-4D01-B693-F4E0D3CB5C02}"/>
  </bookViews>
  <sheets>
    <sheet name="Master" sheetId="1" r:id="rId1"/>
    <sheet name="Master - Working" sheetId="12" r:id="rId2"/>
    <sheet name="1" sheetId="2" r:id="rId3"/>
    <sheet name="2.a" sheetId="3" r:id="rId4"/>
    <sheet name="2.b" sheetId="4" r:id="rId5"/>
    <sheet name="3.a" sheetId="5" r:id="rId6"/>
    <sheet name="3.b" sheetId="6" r:id="rId7"/>
    <sheet name="4.a" sheetId="7" r:id="rId8"/>
    <sheet name="4.b" sheetId="8" r:id="rId9"/>
    <sheet name="5" sheetId="10" r:id="rId10"/>
    <sheet name="6" sheetId="11" r:id="rId11"/>
  </sheets>
  <definedNames>
    <definedName name="_xlcn.WorksheetConnection_ExcelProject_OlaMoore.xlsxEMPData41" hidden="1">EMPData4[]</definedName>
    <definedName name="_xlcn.WorksheetConnection_ExcelProject_OlaMoore.xlsxEMPData471" hidden="1">EMPData47[]</definedName>
    <definedName name="Slicer_Country">#N/A</definedName>
    <definedName name="Slicer_Country1">#N/A</definedName>
    <definedName name="Slicer_Department">#N/A</definedName>
    <definedName name="Slicer_Department1">#N/A</definedName>
  </definedNames>
  <calcPr calcId="191029"/>
  <pivotCaches>
    <pivotCache cacheId="0" r:id="rId12"/>
    <pivotCache cacheId="1" r:id="rId13"/>
    <pivotCache cacheId="2" r:id="rId14"/>
    <pivotCache cacheId="3" r:id="rId15"/>
    <pivotCache cacheId="4" r:id="rId16"/>
    <pivotCache cacheId="5" r:id="rId17"/>
  </pivotCaches>
  <extLst>
    <ext xmlns:x14="http://schemas.microsoft.com/office/spreadsheetml/2009/9/main" uri="{876F7934-8845-4945-9796-88D515C7AA90}">
      <x14:pivotCaches>
        <pivotCache cacheId="7" r:id="rId18"/>
      </x14:pivotCaches>
    </ext>
    <ext xmlns:x14="http://schemas.microsoft.com/office/spreadsheetml/2009/9/main" uri="{BBE1A952-AA13-448e-AADC-164F8A28A991}">
      <x14:slicerCaches>
        <x14:slicerCache r:id="rId19"/>
        <x14:slicerCache r:id="rId20"/>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EMPData47" name="EMPData47" connection="WorksheetConnection_Excel - Project_Ola Moore.xlsx!EMPData47"/>
          <x15:modelTable id="EMPData4" name="EMPData4" connection="WorksheetConnection_Excel - Project_Ola Moore.xlsx!EMPData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 i="10" l="1"/>
  <c r="H4" i="10" s="1"/>
  <c r="G5" i="10"/>
  <c r="H5" i="10" s="1"/>
  <c r="G6" i="10"/>
  <c r="H6" i="10" s="1"/>
  <c r="G7" i="10"/>
  <c r="H7" i="10" s="1"/>
  <c r="G8" i="10"/>
  <c r="H8" i="10" s="1"/>
  <c r="G9" i="10"/>
  <c r="H9" i="10" s="1"/>
  <c r="G10" i="10"/>
  <c r="H10" i="10" s="1"/>
  <c r="G11" i="10"/>
  <c r="H11" i="10" s="1"/>
  <c r="G12" i="10"/>
  <c r="H12" i="10" s="1"/>
  <c r="G13" i="10"/>
  <c r="H13" i="10" s="1"/>
  <c r="G14" i="10"/>
  <c r="H14" i="10" s="1"/>
  <c r="G15" i="10"/>
  <c r="H15" i="10" s="1"/>
  <c r="G16" i="10"/>
  <c r="H16" i="10" s="1"/>
  <c r="G18" i="10"/>
  <c r="H18" i="10" s="1"/>
  <c r="G19" i="10"/>
  <c r="H19" i="10" s="1"/>
  <c r="G20" i="10"/>
  <c r="H20" i="10" s="1"/>
  <c r="G21" i="10"/>
  <c r="H21" i="10" s="1"/>
  <c r="G22" i="10"/>
  <c r="H22" i="10" s="1"/>
  <c r="G23" i="10"/>
  <c r="H23" i="10" s="1"/>
  <c r="G24" i="10"/>
  <c r="H24" i="10" s="1"/>
  <c r="G25" i="10"/>
  <c r="H25" i="10" s="1"/>
  <c r="G26" i="10"/>
  <c r="H26" i="10" s="1"/>
  <c r="G27" i="10"/>
  <c r="H27" i="10" s="1"/>
  <c r="G28" i="10"/>
  <c r="H28" i="10" s="1"/>
  <c r="G29" i="10"/>
  <c r="H29" i="10" s="1"/>
  <c r="G30" i="10"/>
  <c r="H30" i="10" s="1"/>
  <c r="G31" i="10"/>
  <c r="H31" i="10" s="1"/>
  <c r="G32" i="10"/>
  <c r="H32" i="10" s="1"/>
  <c r="G33" i="10"/>
  <c r="H33" i="10" s="1"/>
  <c r="G34" i="10"/>
  <c r="H34" i="10" s="1"/>
  <c r="G35" i="10"/>
  <c r="H35" i="10" s="1"/>
  <c r="G36" i="10"/>
  <c r="H36" i="10" s="1"/>
  <c r="G37" i="10"/>
  <c r="H37" i="10" s="1"/>
  <c r="G38" i="10"/>
  <c r="H38" i="10" s="1"/>
  <c r="G39" i="10"/>
  <c r="H39" i="10" s="1"/>
  <c r="G40" i="10"/>
  <c r="H40" i="10" s="1"/>
  <c r="G41" i="10"/>
  <c r="H41" i="10" s="1"/>
  <c r="G42" i="10"/>
  <c r="H42" i="10" s="1"/>
  <c r="G43" i="10"/>
  <c r="H43" i="10" s="1"/>
  <c r="G44" i="10"/>
  <c r="H44" i="10" s="1"/>
  <c r="G45" i="10"/>
  <c r="H45" i="10" s="1"/>
  <c r="G46" i="10"/>
  <c r="H46" i="10" s="1"/>
  <c r="G47" i="10"/>
  <c r="H47" i="10" s="1"/>
  <c r="G48" i="10"/>
  <c r="H48" i="10" s="1"/>
  <c r="G49" i="10"/>
  <c r="H49" i="10" s="1"/>
  <c r="G50" i="10"/>
  <c r="H50" i="10" s="1"/>
  <c r="G51" i="10"/>
  <c r="H51" i="10" s="1"/>
  <c r="G52" i="10"/>
  <c r="H52" i="10" s="1"/>
  <c r="G53" i="10"/>
  <c r="H53" i="10" s="1"/>
  <c r="F54" i="10"/>
  <c r="E4" i="3"/>
  <c r="D5" i="3"/>
  <c r="E5" i="3"/>
  <c r="D6" i="3"/>
  <c r="E6" i="3"/>
  <c r="D4" i="3"/>
  <c r="C4" i="3" l="1" a="1"/>
  <c r="C4" i="3" s="1"/>
  <c r="I4" i="3" a="1"/>
  <c r="I4" i="3" s="1"/>
  <c r="D9" i="2"/>
  <c r="D8" i="2"/>
  <c r="D7" i="2"/>
  <c r="D6" i="2"/>
  <c r="D5" i="2"/>
  <c r="D4" i="2"/>
  <c r="E54" i="12"/>
  <c r="E54"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6B5015-B818-4FB5-9D36-91C77266782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5357403-1C14-4DE3-B581-80653CEAA252}" name="WorksheetConnection_Excel - Project_Ola Moore.xlsx!EMPData4" type="102" refreshedVersion="8" minRefreshableVersion="5">
    <extLst>
      <ext xmlns:x15="http://schemas.microsoft.com/office/spreadsheetml/2010/11/main" uri="{DE250136-89BD-433C-8126-D09CA5730AF9}">
        <x15:connection id="EMPData4" autoDelete="1">
          <x15:rangePr sourceName="_xlcn.WorksheetConnection_ExcelProject_OlaMoore.xlsxEMPData41"/>
        </x15:connection>
      </ext>
    </extLst>
  </connection>
  <connection id="3" xr16:uid="{1B9D961F-775C-4C99-8D8F-9C56115ED740}" name="WorksheetConnection_Excel - Project_Ola Moore.xlsx!EMPData47" type="102" refreshedVersion="8" minRefreshableVersion="5">
    <extLst>
      <ext xmlns:x15="http://schemas.microsoft.com/office/spreadsheetml/2010/11/main" uri="{DE250136-89BD-433C-8126-D09CA5730AF9}">
        <x15:connection id="EMPData47" autoDelete="1">
          <x15:rangePr sourceName="_xlcn.WorksheetConnection_ExcelProject_OlaMoore.xlsxEMPData47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<sst xmlns="http://schemas.openxmlformats.org/spreadsheetml/2006/main" count="927" uniqueCount="153">
  <si>
    <t>Employee ID</t>
  </si>
  <si>
    <t>Department</t>
  </si>
  <si>
    <t>Employee</t>
  </si>
  <si>
    <t>ID18</t>
  </si>
  <si>
    <t>Sales</t>
  </si>
  <si>
    <t>James Willard</t>
  </si>
  <si>
    <t>ID8</t>
  </si>
  <si>
    <t>Robert Spear</t>
  </si>
  <si>
    <t>ID24</t>
  </si>
  <si>
    <t>Paul Garza</t>
  </si>
  <si>
    <t>ID23</t>
  </si>
  <si>
    <t>ID13</t>
  </si>
  <si>
    <t>Kim West</t>
  </si>
  <si>
    <t>ID7</t>
  </si>
  <si>
    <t>Stevie Bridge</t>
  </si>
  <si>
    <t>ID19</t>
  </si>
  <si>
    <t>Paul Wells</t>
  </si>
  <si>
    <t>ID22</t>
  </si>
  <si>
    <t>Ewan Thompson</t>
  </si>
  <si>
    <t>ID5</t>
  </si>
  <si>
    <t>Walter Miller</t>
  </si>
  <si>
    <t>ID9</t>
  </si>
  <si>
    <t>Peter Ramsy</t>
  </si>
  <si>
    <t>ID17</t>
  </si>
  <si>
    <t>Wolfgang Ramjac</t>
  </si>
  <si>
    <t>ID10</t>
  </si>
  <si>
    <t>Brigitte Bond</t>
  </si>
  <si>
    <t>ID21</t>
  </si>
  <si>
    <t>Maria Tot</t>
  </si>
  <si>
    <t>ID3</t>
  </si>
  <si>
    <t>Procurement</t>
  </si>
  <si>
    <t>Natalie Porter</t>
  </si>
  <si>
    <t>ID29</t>
  </si>
  <si>
    <t>Andre Cooper</t>
  </si>
  <si>
    <t>ID30</t>
  </si>
  <si>
    <t>Robert Musser</t>
  </si>
  <si>
    <t>ID14</t>
  </si>
  <si>
    <t>Ann Withers</t>
  </si>
  <si>
    <t>ID16</t>
  </si>
  <si>
    <t>Corinna Schmidt</t>
  </si>
  <si>
    <t>ID27</t>
  </si>
  <si>
    <t>Mike Saban</t>
  </si>
  <si>
    <t>ID4</t>
  </si>
  <si>
    <t>Finance</t>
  </si>
  <si>
    <t>Gary Miller</t>
  </si>
  <si>
    <t>ID12</t>
  </si>
  <si>
    <t>Richard Elliot</t>
  </si>
  <si>
    <t>ID20</t>
  </si>
  <si>
    <t>Roger Mun</t>
  </si>
  <si>
    <t>ID28</t>
  </si>
  <si>
    <t>Daniel Garrett</t>
  </si>
  <si>
    <t>ID25</t>
  </si>
  <si>
    <t>Paul Hill</t>
  </si>
  <si>
    <t>ID1</t>
  </si>
  <si>
    <t>Crystal Doyle</t>
  </si>
  <si>
    <t>ID15</t>
  </si>
  <si>
    <t>Betina Bauer</t>
  </si>
  <si>
    <t>ID2</t>
  </si>
  <si>
    <t>Daniela Schreiber</t>
  </si>
  <si>
    <t>ID11</t>
  </si>
  <si>
    <t>Dan Ziegler</t>
  </si>
  <si>
    <t>ID26</t>
  </si>
  <si>
    <t>Robert Richardson</t>
  </si>
  <si>
    <t>ID6</t>
  </si>
  <si>
    <t>Robert Blume</t>
  </si>
  <si>
    <t>ID31</t>
  </si>
  <si>
    <t>Lukas Hofer</t>
  </si>
  <si>
    <t>EmployeID</t>
  </si>
  <si>
    <t>Bonus %</t>
  </si>
  <si>
    <t>Employee Name</t>
  </si>
  <si>
    <t>ID32</t>
  </si>
  <si>
    <t>Ashley Lee</t>
  </si>
  <si>
    <t>ID33</t>
  </si>
  <si>
    <t>Tommy Lee</t>
  </si>
  <si>
    <t>ID34</t>
  </si>
  <si>
    <t>Mercy Mayo</t>
  </si>
  <si>
    <t>ID35</t>
  </si>
  <si>
    <t>John Baptist</t>
  </si>
  <si>
    <t>ID36</t>
  </si>
  <si>
    <t>Joseph Vinod</t>
  </si>
  <si>
    <t>ID37</t>
  </si>
  <si>
    <t>Sarah Gavlace</t>
  </si>
  <si>
    <t>ID38</t>
  </si>
  <si>
    <t>Hanna Morea</t>
  </si>
  <si>
    <t>ID39</t>
  </si>
  <si>
    <t>John Mark</t>
  </si>
  <si>
    <t>ID40</t>
  </si>
  <si>
    <t>John Mylas</t>
  </si>
  <si>
    <t>ID41</t>
  </si>
  <si>
    <t>Isaac Doantan</t>
  </si>
  <si>
    <t>ID42</t>
  </si>
  <si>
    <t>Stephen Hughes</t>
  </si>
  <si>
    <t>ID43</t>
  </si>
  <si>
    <t xml:space="preserve">Stephen Hawkings </t>
  </si>
  <si>
    <t>ID44</t>
  </si>
  <si>
    <t>Mahitha Nowman</t>
  </si>
  <si>
    <t>ID45</t>
  </si>
  <si>
    <t>Charles Paul</t>
  </si>
  <si>
    <t>ID46</t>
  </si>
  <si>
    <t>Sharon Rose</t>
  </si>
  <si>
    <t>ID47</t>
  </si>
  <si>
    <t>Edward William</t>
  </si>
  <si>
    <t>ID48</t>
  </si>
  <si>
    <t>Rose Kuntum</t>
  </si>
  <si>
    <t>ID49</t>
  </si>
  <si>
    <t xml:space="preserve">Lenny Karwiz </t>
  </si>
  <si>
    <t>ID50</t>
  </si>
  <si>
    <t>Ruth Joseph</t>
  </si>
  <si>
    <t>Yearly Sal</t>
  </si>
  <si>
    <t>Statistical Methods</t>
  </si>
  <si>
    <t>Average</t>
  </si>
  <si>
    <t>Median</t>
  </si>
  <si>
    <t xml:space="preserve">Mode </t>
  </si>
  <si>
    <t>Max</t>
  </si>
  <si>
    <t>Min</t>
  </si>
  <si>
    <t>Sum</t>
  </si>
  <si>
    <t>Salries by Department</t>
  </si>
  <si>
    <t>Country</t>
  </si>
  <si>
    <t>Australia</t>
  </si>
  <si>
    <t>Netherlands</t>
  </si>
  <si>
    <t>USA</t>
  </si>
  <si>
    <t xml:space="preserve">Salaries By Country </t>
  </si>
  <si>
    <t xml:space="preserve">a.Using Formula </t>
  </si>
  <si>
    <t>b.Using Pivote Table</t>
  </si>
  <si>
    <t xml:space="preserve">b.Least 2 Salaried by Deparment </t>
  </si>
  <si>
    <t xml:space="preserve">b.Least 2 Salaried by Country </t>
  </si>
  <si>
    <t>a.Top 2 Salaried by Department, Add a Slicer</t>
  </si>
  <si>
    <t>a.Top 5 Salaried by Country, Add a Slicer</t>
  </si>
  <si>
    <t>Total</t>
  </si>
  <si>
    <t>Calculate Bonus based on %</t>
  </si>
  <si>
    <t>Employee with bonus</t>
  </si>
  <si>
    <t>Employee Report with Bonus payout by Country and By Dept</t>
  </si>
  <si>
    <t>Create a report with Bonus &amp; Payout (Using XLookUp)</t>
  </si>
  <si>
    <t>Master Data</t>
  </si>
  <si>
    <t>Salaries By Department (Using Formulas)</t>
  </si>
  <si>
    <t>Salaries By Department (Using Pivot Table)</t>
  </si>
  <si>
    <t>Top 2 salaried by Department (with Slicer)</t>
  </si>
  <si>
    <t xml:space="preserve">Last 2 salaried by Department </t>
  </si>
  <si>
    <t>Top 2 Salaries by Country (Apply Slicer)</t>
  </si>
  <si>
    <t>Last 2 Salaries by Country</t>
  </si>
  <si>
    <t xml:space="preserve"> </t>
  </si>
  <si>
    <t>Statistical Methods - Emp Salary</t>
  </si>
  <si>
    <t>Tim Watson</t>
  </si>
  <si>
    <t>#</t>
  </si>
  <si>
    <t>EMP Salary</t>
  </si>
  <si>
    <t>Mode</t>
  </si>
  <si>
    <t>Sum of Salaries</t>
  </si>
  <si>
    <t>Sum of Yearly Sal</t>
  </si>
  <si>
    <t>Lenny Karwiz</t>
  </si>
  <si>
    <t>Stephen Hawkings</t>
  </si>
  <si>
    <t>Salary</t>
  </si>
  <si>
    <t>Bonus $s</t>
  </si>
  <si>
    <t>Sum of Bonus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</si>
</sst>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409]* #,##0.00_);_([$$-409]* \(#,##0.00\);_([$$-409]*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24"/>
      <color theme="1"/>
      <name val="Calibri"/>
      <family val="2"/>
      <scheme val="minor"/>
    </font>
    <font>
      <sz val="28"/>
      <color theme="1"/>
      <name val="Calibri"/>
      <family val="2"/>
      <scheme val="minor"/>
    </font>
    <font>
      <b/>
      <sz val="11"/>
      <color theme="0"/>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2" tint="-0.249977111117893"/>
        <bgColor indexed="64"/>
      </patternFill>
    </fill>
    <fill>
      <patternFill patternType="solid">
        <fgColor rgb="FFFFC000"/>
        <bgColor indexed="64"/>
      </patternFill>
    </fill>
    <fill>
      <patternFill patternType="solid">
        <fgColor theme="9"/>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dotted">
        <color auto="1"/>
      </top>
      <bottom style="dotted">
        <color auto="1"/>
      </bottom>
      <diagonal/>
    </border>
    <border>
      <left/>
      <right/>
      <top style="hair">
        <color auto="1"/>
      </top>
      <bottom/>
      <diagonal/>
    </border>
    <border>
      <left/>
      <right style="dotted">
        <color auto="1"/>
      </right>
      <top style="dotted">
        <color auto="1"/>
      </top>
      <bottom style="dotted">
        <color auto="1"/>
      </bottom>
      <diagonal/>
    </border>
    <border>
      <left style="dotted">
        <color auto="1"/>
      </left>
      <right/>
      <top style="dotted">
        <color auto="1"/>
      </top>
      <bottom style="dotted">
        <color auto="1"/>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style="thin">
        <color indexed="64"/>
      </left>
      <right style="thin">
        <color indexed="64"/>
      </right>
      <top/>
      <bottom style="thin">
        <color rgb="FF000000"/>
      </bottom>
      <diagonal/>
    </border>
    <border>
      <left style="thin">
        <color indexed="64"/>
      </left>
      <right style="thin">
        <color indexed="64"/>
      </right>
      <top style="thin">
        <color rgb="FF000000"/>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49">
    <xf numFmtId="0" fontId="0" fillId="0" borderId="0" xfId="0"/>
    <xf numFmtId="0" fontId="0" fillId="0" borderId="1" xfId="0" applyBorder="1"/>
    <xf numFmtId="9" fontId="0" fillId="0" borderId="1" xfId="0" applyNumberFormat="1" applyBorder="1"/>
    <xf numFmtId="0" fontId="0" fillId="0" borderId="2" xfId="0" applyBorder="1"/>
    <xf numFmtId="0" fontId="2" fillId="0" borderId="4" xfId="0" applyFont="1" applyBorder="1"/>
    <xf numFmtId="0" fontId="2" fillId="0" borderId="5" xfId="0" applyFont="1" applyBorder="1"/>
    <xf numFmtId="0" fontId="0" fillId="0" borderId="7" xfId="0" applyBorder="1"/>
    <xf numFmtId="0" fontId="0" fillId="0" borderId="8" xfId="0" applyBorder="1"/>
    <xf numFmtId="0" fontId="0" fillId="0" borderId="3" xfId="0" applyBorder="1"/>
    <xf numFmtId="0" fontId="2" fillId="0" borderId="6" xfId="0" applyFont="1" applyBorder="1"/>
    <xf numFmtId="9" fontId="0" fillId="0" borderId="8" xfId="0" applyNumberFormat="1" applyBorder="1"/>
    <xf numFmtId="0" fontId="0" fillId="0" borderId="9" xfId="0" applyBorder="1"/>
    <xf numFmtId="164" fontId="2" fillId="0" borderId="6" xfId="0" applyNumberFormat="1" applyFont="1" applyBorder="1"/>
    <xf numFmtId="164" fontId="0" fillId="0" borderId="3" xfId="1" applyNumberFormat="1" applyFont="1" applyBorder="1"/>
    <xf numFmtId="164" fontId="0" fillId="0" borderId="9" xfId="1" applyNumberFormat="1" applyFont="1" applyBorder="1"/>
    <xf numFmtId="164" fontId="0" fillId="0" borderId="0" xfId="0" applyNumberFormat="1"/>
    <xf numFmtId="44" fontId="0" fillId="0" borderId="0" xfId="2" applyFont="1"/>
    <xf numFmtId="0" fontId="0" fillId="0" borderId="0" xfId="0" applyAlignment="1">
      <alignment horizontal="center"/>
    </xf>
    <xf numFmtId="0" fontId="0" fillId="2" borderId="0" xfId="0" applyFill="1"/>
    <xf numFmtId="0" fontId="4" fillId="3" borderId="0" xfId="0" applyFont="1" applyFill="1"/>
    <xf numFmtId="44" fontId="0" fillId="0" borderId="0" xfId="2" applyFont="1" applyAlignment="1">
      <alignment horizontal="center"/>
    </xf>
    <xf numFmtId="164" fontId="1" fillId="0" borderId="9" xfId="0" applyNumberFormat="1" applyFont="1" applyBorder="1"/>
    <xf numFmtId="0" fontId="3" fillId="0" borderId="0" xfId="0" applyFont="1"/>
    <xf numFmtId="44" fontId="0" fillId="0" borderId="0" xfId="0" applyNumberFormat="1"/>
    <xf numFmtId="0" fontId="0" fillId="4" borderId="1" xfId="0" applyFill="1" applyBorder="1" applyAlignment="1">
      <alignment horizontal="center"/>
    </xf>
    <xf numFmtId="0" fontId="0" fillId="0" borderId="1" xfId="0" applyBorder="1" applyAlignment="1">
      <alignment horizontal="center"/>
    </xf>
    <xf numFmtId="44" fontId="0" fillId="0" borderId="1" xfId="0" applyNumberFormat="1" applyBorder="1"/>
    <xf numFmtId="164" fontId="0" fillId="0" borderId="1" xfId="0" applyNumberFormat="1" applyBorder="1"/>
    <xf numFmtId="0" fontId="5" fillId="5" borderId="0" xfId="0" applyFont="1" applyFill="1"/>
    <xf numFmtId="0" fontId="0" fillId="0" borderId="10" xfId="0" applyBorder="1"/>
    <xf numFmtId="44" fontId="0" fillId="0" borderId="10" xfId="0" applyNumberFormat="1" applyBorder="1"/>
    <xf numFmtId="0" fontId="0" fillId="0" borderId="0" xfId="0" pivotButton="1"/>
    <xf numFmtId="0" fontId="0" fillId="0" borderId="0" xfId="0" applyAlignment="1">
      <alignment horizontal="left"/>
    </xf>
    <xf numFmtId="0" fontId="0" fillId="0" borderId="11" xfId="0" pivotButton="1" applyBorder="1"/>
    <xf numFmtId="0" fontId="0" fillId="0" borderId="11" xfId="0" applyBorder="1" applyAlignment="1">
      <alignment horizontal="center"/>
    </xf>
    <xf numFmtId="0" fontId="0" fillId="0" borderId="12" xfId="0" applyBorder="1" applyAlignment="1">
      <alignment horizontal="left"/>
    </xf>
    <xf numFmtId="44" fontId="0" fillId="0" borderId="13" xfId="0" applyNumberFormat="1" applyBorder="1"/>
    <xf numFmtId="0" fontId="0" fillId="0" borderId="12" xfId="0" pivotButton="1" applyBorder="1"/>
    <xf numFmtId="0" fontId="0" fillId="0" borderId="13" xfId="0" applyBorder="1"/>
    <xf numFmtId="0" fontId="0" fillId="0" borderId="13" xfId="0" applyBorder="1" applyAlignment="1">
      <alignment horizontal="center" vertical="center"/>
    </xf>
    <xf numFmtId="0" fontId="0" fillId="0" borderId="14" xfId="0" pivotButton="1" applyBorder="1"/>
    <xf numFmtId="0" fontId="0" fillId="0" borderId="14" xfId="0" applyBorder="1" applyAlignment="1">
      <alignment horizontal="left"/>
    </xf>
    <xf numFmtId="44" fontId="0" fillId="0" borderId="15" xfId="0" applyNumberFormat="1" applyBorder="1"/>
    <xf numFmtId="0" fontId="0" fillId="0" borderId="15" xfId="0" applyBorder="1" applyAlignment="1">
      <alignment horizontal="center"/>
    </xf>
    <xf numFmtId="0" fontId="0" fillId="0" borderId="17" xfId="0" applyBorder="1"/>
    <xf numFmtId="0" fontId="2" fillId="0" borderId="16" xfId="0" applyFont="1" applyBorder="1"/>
    <xf numFmtId="9" fontId="0" fillId="0" borderId="0" xfId="3" applyFont="1"/>
    <xf numFmtId="0" fontId="0" fillId="4" borderId="1" xfId="0" applyFill="1" applyBorder="1" applyAlignment="1">
      <alignment horizontal="center"/>
    </xf>
    <xf numFmtId="0" fontId="5" fillId="5" borderId="0" xfId="0" applyFont="1" applyFill="1" applyAlignment="1">
      <alignment horizontal="center"/>
    </xf>
  </cellXfs>
  <cellStyles count="4">
    <cellStyle name="Comma" xfId="1" builtinId="3"/>
    <cellStyle name="Currency" xfId="2" builtinId="4"/>
    <cellStyle name="Normal" xfId="0" builtinId="0"/>
    <cellStyle name="Percent" xfId="3" builtinId="5"/>
  </cellStyles>
  <dxfs count="110">
    <dxf>
      <border diagonalUp="0" diagonalDown="0" outline="0">
        <left style="thin">
          <color indexed="64"/>
        </left>
        <right style="thin">
          <color indexed="64"/>
        </right>
        <top style="thin">
          <color rgb="FF000000"/>
        </top>
        <bottom/>
      </border>
    </dxf>
    <dxf>
      <border diagonalUp="0" diagonalDown="0" outline="0">
        <left style="thin">
          <color indexed="64"/>
        </left>
        <right style="thin">
          <color indexed="64"/>
        </right>
        <top style="thin">
          <color rgb="FF000000"/>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border diagonalUp="0" diagonalDown="0" outline="0">
        <left style="thin">
          <color indexed="64"/>
        </left>
        <right style="thin">
          <color indexed="64"/>
        </right>
        <top style="thin">
          <color indexed="64"/>
        </top>
        <bottom/>
      </border>
    </dxf>
    <dxf>
      <border diagonalUp="0" diagonalDown="0" outline="0">
        <left style="thin">
          <color indexed="64"/>
        </left>
        <right style="thin">
          <color indexed="64"/>
        </right>
        <top style="thin">
          <color indexed="64"/>
        </top>
        <bottom/>
      </border>
    </dxf>
    <dxf>
      <border diagonalUp="0" diagonalDown="0" outline="0">
        <left style="thin">
          <color indexed="64"/>
        </left>
        <right style="thin">
          <color indexed="64"/>
        </right>
        <top style="thin">
          <color indexed="64"/>
        </top>
        <bottom/>
      </border>
    </dxf>
    <dxf>
      <border diagonalUp="0" diagonalDown="0" outline="0">
        <left/>
        <right style="thin">
          <color indexed="64"/>
        </right>
        <top style="thin">
          <color indexed="64"/>
        </top>
        <bottom/>
      </border>
    </dxf>
    <dxf>
      <border>
        <vertical style="dotted">
          <color auto="1"/>
        </vertical>
        <horizontal style="dotted">
          <color auto="1"/>
        </horizontal>
      </border>
    </dxf>
    <dxf>
      <border>
        <vertical style="dotted">
          <color auto="1"/>
        </vertical>
        <horizontal style="dotted">
          <color auto="1"/>
        </horizontal>
      </border>
    </dxf>
    <dxf>
      <border>
        <vertical style="dotted">
          <color auto="1"/>
        </vertical>
        <horizontal style="dotted">
          <color auto="1"/>
        </horizontal>
      </border>
    </dxf>
    <dxf>
      <border>
        <vertical style="dotted">
          <color auto="1"/>
        </vertical>
        <horizontal style="dotted">
          <color auto="1"/>
        </horizontal>
      </border>
    </dxf>
    <dxf>
      <border>
        <vertical style="dotted">
          <color auto="1"/>
        </vertical>
        <horizontal style="dotted">
          <color auto="1"/>
        </horizontal>
      </border>
    </dxf>
    <dxf>
      <border>
        <left/>
        <right/>
        <horizontal/>
      </border>
    </dxf>
    <dxf>
      <border>
        <left/>
        <right/>
        <horizontal/>
      </border>
    </dxf>
    <dxf>
      <border>
        <left/>
        <right/>
        <horizontal/>
      </border>
    </dxf>
    <dxf>
      <border>
        <left/>
        <right/>
        <horizontal/>
      </border>
    </dxf>
    <dxf>
      <border>
        <left/>
        <right/>
        <horizontal/>
      </border>
    </dxf>
    <dxf>
      <border>
        <left/>
        <right/>
        <horizontal/>
      </border>
    </dxf>
    <dxf>
      <border>
        <left style="dotted">
          <color auto="1"/>
        </left>
        <right style="dotted">
          <color auto="1"/>
        </right>
        <top style="dotted">
          <color auto="1"/>
        </top>
        <bottom style="dotted">
          <color auto="1"/>
        </bottom>
        <vertical style="dotted">
          <color auto="1"/>
        </vertical>
        <horizontal style="dotted">
          <color auto="1"/>
        </horizontal>
      </border>
    </dxf>
    <dxf>
      <border>
        <left style="dotted">
          <color auto="1"/>
        </left>
        <right style="dotted">
          <color auto="1"/>
        </right>
        <top style="dotted">
          <color auto="1"/>
        </top>
        <bottom style="dotted">
          <color auto="1"/>
        </bottom>
        <vertical style="dotted">
          <color auto="1"/>
        </vertical>
        <horizontal style="dotted">
          <color auto="1"/>
        </horizontal>
      </border>
    </dxf>
    <dxf>
      <border>
        <left style="dotted">
          <color auto="1"/>
        </left>
        <right style="dotted">
          <color auto="1"/>
        </right>
        <top style="dotted">
          <color auto="1"/>
        </top>
        <bottom style="dotted">
          <color auto="1"/>
        </bottom>
        <vertical style="dotted">
          <color auto="1"/>
        </vertical>
        <horizontal style="dotted">
          <color auto="1"/>
        </horizontal>
      </border>
    </dxf>
    <dxf>
      <border>
        <left style="dotted">
          <color auto="1"/>
        </left>
        <right style="dotted">
          <color auto="1"/>
        </right>
        <top style="dotted">
          <color auto="1"/>
        </top>
        <bottom style="dotted">
          <color auto="1"/>
        </bottom>
        <vertical style="dotted">
          <color auto="1"/>
        </vertical>
        <horizontal style="dotted">
          <color auto="1"/>
        </horizontal>
      </border>
    </dxf>
    <dxf>
      <border>
        <left style="dotted">
          <color auto="1"/>
        </left>
        <right style="dotted">
          <color auto="1"/>
        </right>
        <top style="dotted">
          <color auto="1"/>
        </top>
        <bottom style="dotted">
          <color auto="1"/>
        </bottom>
        <vertical style="dotted">
          <color auto="1"/>
        </vertical>
        <horizontal style="dotted">
          <color auto="1"/>
        </horizontal>
      </border>
    </dxf>
    <dxf>
      <border>
        <left style="dotted">
          <color auto="1"/>
        </left>
        <right style="dotted">
          <color auto="1"/>
        </right>
        <top style="dotted">
          <color auto="1"/>
        </top>
        <bottom style="dotted">
          <color auto="1"/>
        </bottom>
        <vertical style="dotted">
          <color auto="1"/>
        </vertical>
        <horizontal style="dotted">
          <color auto="1"/>
        </horizontal>
      </border>
    </dxf>
    <dxf>
      <numFmt numFmtId="34" formatCode="_(&quot;$&quot;* #,##0.00_);_(&quot;$&quot;* \(#,##0.00\);_(&quot;$&quot;* &quot;-&quot;??_);_(@_)"/>
    </dxf>
    <dxf>
      <numFmt numFmtId="164" formatCode="_([$$-409]* #,##0.00_);_([$$-409]* \(#,##0.00\);_([$$-409]* &quot;-&quot;??_);_(@_)"/>
    </dxf>
    <dxf>
      <numFmt numFmtId="13" formatCode="0%"/>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dxf>
    <dxf>
      <numFmt numFmtId="34" formatCode="_(&quot;$&quot;* #,##0.00_);_(&quot;$&quot;* \(#,##0.00\);_(&quot;$&quot;* &quot;-&quot;??_);_(@_)"/>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numFmt numFmtId="165" formatCode="&quot;$&quot;#,##0.00"/>
    </dxf>
    <dxf>
      <border>
        <top style="dotted">
          <color auto="1"/>
        </top>
        <bottom style="dotted">
          <color auto="1"/>
        </bottom>
        <vertical style="dotted">
          <color auto="1"/>
        </vertical>
        <horizontal style="dotted">
          <color auto="1"/>
        </horizontal>
      </border>
    </dxf>
    <dxf>
      <border>
        <top style="dotted">
          <color auto="1"/>
        </top>
        <bottom style="dotted">
          <color auto="1"/>
        </bottom>
        <vertical style="dotted">
          <color auto="1"/>
        </vertical>
        <horizontal style="dotted">
          <color auto="1"/>
        </horizontal>
      </border>
    </dxf>
    <dxf>
      <alignment horizontal="center"/>
    </dxf>
    <dxf>
      <border>
        <top style="hair">
          <color auto="1"/>
        </top>
        <bottom style="hair">
          <color auto="1"/>
        </bottom>
        <horizontal style="hair">
          <color auto="1"/>
        </horizontal>
      </border>
    </dxf>
    <dxf>
      <border>
        <top style="hair">
          <color auto="1"/>
        </top>
        <bottom style="hair">
          <color auto="1"/>
        </bottom>
        <horizontal style="hair">
          <color auto="1"/>
        </horizontal>
      </border>
    </dxf>
    <dxf>
      <border>
        <top style="hair">
          <color auto="1"/>
        </top>
        <bottom style="hair">
          <color auto="1"/>
        </bottom>
        <horizontal style="hair">
          <color auto="1"/>
        </horizontal>
      </border>
    </dxf>
    <dxf>
      <numFmt numFmtId="34" formatCode="_(&quot;$&quot;* #,##0.00_);_(&quot;$&quot;* \(#,##0.00\);_(&quot;$&quot;* &quot;-&quot;??_);_(@_)"/>
    </dxf>
    <dxf>
      <border>
        <top style="dotted">
          <color auto="1"/>
        </top>
        <bottom style="dotted">
          <color auto="1"/>
        </bottom>
        <vertical style="dotted">
          <color auto="1"/>
        </vertical>
        <horizontal style="dotted">
          <color auto="1"/>
        </horizontal>
      </border>
    </dxf>
    <dxf>
      <border>
        <top style="dotted">
          <color auto="1"/>
        </top>
        <bottom style="dotted">
          <color auto="1"/>
        </bottom>
        <vertical style="dotted">
          <color auto="1"/>
        </vertical>
        <horizontal style="dotted">
          <color auto="1"/>
        </horizontal>
      </border>
    </dxf>
    <dxf>
      <border>
        <top style="dotted">
          <color auto="1"/>
        </top>
        <bottom style="dotted">
          <color auto="1"/>
        </bottom>
        <vertical style="dotted">
          <color auto="1"/>
        </vertical>
        <horizontal style="dotted">
          <color auto="1"/>
        </horizontal>
      </border>
    </dxf>
    <dxf>
      <border>
        <top style="dotted">
          <color auto="1"/>
        </top>
        <bottom style="dotted">
          <color auto="1"/>
        </bottom>
        <vertical style="dotted">
          <color auto="1"/>
        </vertical>
        <horizontal style="dotted">
          <color auto="1"/>
        </horizontal>
      </border>
    </dxf>
    <dxf>
      <border>
        <top style="dotted">
          <color auto="1"/>
        </top>
        <bottom style="dotted">
          <color auto="1"/>
        </bottom>
        <vertical style="dotted">
          <color auto="1"/>
        </vertical>
        <horizontal style="dotted">
          <color auto="1"/>
        </horizontal>
      </border>
    </dxf>
    <dxf>
      <numFmt numFmtId="34" formatCode="_(&quot;$&quot;* #,##0.00_);_(&quot;$&quot;* \(#,##0.00\);_(&quot;$&quot;* &quot;-&quot;??_);_(@_)"/>
    </dxf>
    <dxf>
      <border>
        <top style="dotted">
          <color auto="1"/>
        </top>
        <vertical style="dotted">
          <color auto="1"/>
        </vertical>
        <horizontal style="dotted">
          <color auto="1"/>
        </horizontal>
      </border>
    </dxf>
    <dxf>
      <border>
        <top style="dotted">
          <color auto="1"/>
        </top>
        <vertical style="dotted">
          <color auto="1"/>
        </vertical>
        <horizontal style="dotted">
          <color auto="1"/>
        </horizontal>
      </border>
    </dxf>
    <dxf>
      <border>
        <top style="dotted">
          <color auto="1"/>
        </top>
        <vertical style="dotted">
          <color auto="1"/>
        </vertical>
        <horizontal style="dotted">
          <color auto="1"/>
        </horizontal>
      </border>
    </dxf>
    <dxf>
      <border>
        <top style="dotted">
          <color auto="1"/>
        </top>
        <vertical style="dotted">
          <color auto="1"/>
        </vertical>
        <horizontal style="dotted">
          <color auto="1"/>
        </horizontal>
      </border>
    </dxf>
    <dxf>
      <border>
        <top style="dotted">
          <color auto="1"/>
        </top>
        <vertical style="dotted">
          <color auto="1"/>
        </vertical>
        <horizontal style="dotted">
          <color auto="1"/>
        </horizontal>
      </border>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alignment horizontal="center"/>
    </dxf>
    <dxf>
      <alignment vertical="center"/>
    </dxf>
    <dxf>
      <numFmt numFmtId="34" formatCode="_(&quot;$&quot;* #,##0.00_);_(&quot;$&quot;* \(#,##0.00\);_(&quot;$&quot;* &quot;-&quot;??_);_(@_)"/>
    </dxf>
    <dxf>
      <numFmt numFmtId="34" formatCode="_(&quot;$&quot;* #,##0.00_);_(&quot;$&quot;* \(#,##0.00\);_(&quot;$&quot;* &quot;-&quot;??_);_(@_)"/>
    </dxf>
    <dxf>
      <fill>
        <patternFill patternType="none">
          <fgColor indexed="64"/>
          <bgColor indexed="65"/>
        </patternFill>
      </fill>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ill>
        <patternFill patternType="none">
          <fgColor indexed="64"/>
          <bgColor indexed="65"/>
        </patternFill>
      </fill>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pivotCacheDefinition" Target="pivotCache/pivotCacheDefinition7.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2.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theme" Target="theme/theme1.xml"/><Relationship Id="rId28" Type="http://schemas.openxmlformats.org/officeDocument/2006/relationships/powerPivotData" Target="model/item.data"/><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microsoft.com/office/2007/relationships/slicerCache" Target="slicerCaches/slicerCache4.xml"/><Relationship Id="rId27" Type="http://schemas.openxmlformats.org/officeDocument/2006/relationships/sheetMetadata" Target="metadata.xml"/><Relationship Id="rId30"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3</xdr:col>
      <xdr:colOff>769620</xdr:colOff>
      <xdr:row>1</xdr:row>
      <xdr:rowOff>160021</xdr:rowOff>
    </xdr:from>
    <xdr:to>
      <xdr:col>6</xdr:col>
      <xdr:colOff>350520</xdr:colOff>
      <xdr:row>8</xdr:row>
      <xdr:rowOff>68580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54567A6E-53C0-E5D0-036E-E7AC5BD1DE7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489960" y="624841"/>
              <a:ext cx="1752600" cy="11887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295275</xdr:colOff>
      <xdr:row>1</xdr:row>
      <xdr:rowOff>186690</xdr:rowOff>
    </xdr:from>
    <xdr:to>
      <xdr:col>6</xdr:col>
      <xdr:colOff>358141</xdr:colOff>
      <xdr:row>7</xdr:row>
      <xdr:rowOff>137160</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12B4AD07-4E77-695B-23CB-00B6B3E22E2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2981325" y="643890"/>
              <a:ext cx="1891666" cy="10934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34290</xdr:colOff>
      <xdr:row>10</xdr:row>
      <xdr:rowOff>179071</xdr:rowOff>
    </xdr:from>
    <xdr:to>
      <xdr:col>7</xdr:col>
      <xdr:colOff>34290</xdr:colOff>
      <xdr:row>17</xdr:row>
      <xdr:rowOff>133351</xdr:rowOff>
    </xdr:to>
    <mc:AlternateContent xmlns:mc="http://schemas.openxmlformats.org/markup-compatibility/2006">
      <mc:Choice xmlns:a14="http://schemas.microsoft.com/office/drawing/2010/main" Requires="a14">
        <xdr:graphicFrame macro="">
          <xdr:nvGraphicFramePr>
            <xdr:cNvPr id="2" name="Country 1">
              <a:extLst>
                <a:ext uri="{FF2B5EF4-FFF2-40B4-BE49-F238E27FC236}">
                  <a16:creationId xmlns:a16="http://schemas.microsoft.com/office/drawing/2014/main" id="{9DDCE102-6546-C8E6-9057-B12385D97F1B}"/>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3491865" y="2350771"/>
              <a:ext cx="1828800" cy="12877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53340</xdr:colOff>
      <xdr:row>1</xdr:row>
      <xdr:rowOff>180976</xdr:rowOff>
    </xdr:from>
    <xdr:to>
      <xdr:col>7</xdr:col>
      <xdr:colOff>53340</xdr:colOff>
      <xdr:row>8</xdr:row>
      <xdr:rowOff>188595</xdr:rowOff>
    </xdr:to>
    <mc:AlternateContent xmlns:mc="http://schemas.openxmlformats.org/markup-compatibility/2006">
      <mc:Choice xmlns:a14="http://schemas.microsoft.com/office/drawing/2010/main" Requires="a14">
        <xdr:graphicFrame macro="">
          <xdr:nvGraphicFramePr>
            <xdr:cNvPr id="4" name="Department 1">
              <a:extLst>
                <a:ext uri="{FF2B5EF4-FFF2-40B4-BE49-F238E27FC236}">
                  <a16:creationId xmlns:a16="http://schemas.microsoft.com/office/drawing/2014/main" id="{096CC6E3-BB72-7EC1-83A7-29EAA8CC6A1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3510915" y="638176"/>
              <a:ext cx="1828800" cy="13411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wner" refreshedDate="45403.435771296296" backgroundQuery="1" createdVersion="8" refreshedVersion="8" minRefreshableVersion="3" recordCount="0" supportSubquery="1" supportAdvancedDrill="1" xr:uid="{7CAF1499-E9E4-45AB-B88C-AD796EBA7414}">
  <cacheSource type="external" connectionId="1"/>
  <cacheFields count="2">
    <cacheField name="[EMPData4].[Department].[Department]" caption="Department" numFmtId="0" hierarchy="1" level="1">
      <sharedItems count="3">
        <s v="Finance"/>
        <s v="Procurement"/>
        <s v="Sales"/>
      </sharedItems>
    </cacheField>
    <cacheField name="[Measures].[Sum of Yearly Sal]" caption="Sum of Yearly Sal" numFmtId="0" hierarchy="15" level="32767"/>
  </cacheFields>
  <cacheHierarchies count="18">
    <cacheHierarchy uniqueName="[EMPData4].[Employee ID]" caption="Employee ID" attribute="1" defaultMemberUniqueName="[EMPData4].[Employee ID].[All]" allUniqueName="[EMPData4].[Employee ID].[All]" dimensionUniqueName="[EMPData4]" displayFolder="" count="0" memberValueDatatype="130" unbalanced="0"/>
    <cacheHierarchy uniqueName="[EMPData4].[Department]" caption="Department" attribute="1" defaultMemberUniqueName="[EMPData4].[Department].[All]" allUniqueName="[EMPData4].[Department].[All]" dimensionUniqueName="[EMPData4]" displayFolder="" count="2" memberValueDatatype="130" unbalanced="0">
      <fieldsUsage count="2">
        <fieldUsage x="-1"/>
        <fieldUsage x="0"/>
      </fieldsUsage>
    </cacheHierarchy>
    <cacheHierarchy uniqueName="[EMPData4].[Employee]" caption="Employee" attribute="1" defaultMemberUniqueName="[EMPData4].[Employee].[All]" allUniqueName="[EMPData4].[Employee].[All]" dimensionUniqueName="[EMPData4]" displayFolder="" count="0" memberValueDatatype="130" unbalanced="0"/>
    <cacheHierarchy uniqueName="[EMPData4].[Country]" caption="Country" attribute="1" defaultMemberUniqueName="[EMPData4].[Country].[All]" allUniqueName="[EMPData4].[Country].[All]" dimensionUniqueName="[EMPData4]" displayFolder="" count="0" memberValueDatatype="130" unbalanced="0"/>
    <cacheHierarchy uniqueName="[EMPData4].[Yearly Sal]" caption="Yearly Sal" attribute="1" defaultMemberUniqueName="[EMPData4].[Yearly Sal].[All]" allUniqueName="[EMPData4].[Yearly Sal].[All]" dimensionUniqueName="[EMPData4]" displayFolder="" count="0" memberValueDatatype="20" unbalanced="0"/>
    <cacheHierarchy uniqueName="[EMPData47].[Employee ID]" caption="Employee ID" attribute="1" defaultMemberUniqueName="[EMPData47].[Employee ID].[All]" allUniqueName="[EMPData47].[Employee ID].[All]" dimensionUniqueName="[EMPData47]" displayFolder="" count="0" memberValueDatatype="130" unbalanced="0"/>
    <cacheHierarchy uniqueName="[EMPData47].[Department]" caption="Department" attribute="1" defaultMemberUniqueName="[EMPData47].[Department].[All]" allUniqueName="[EMPData47].[Department].[All]" dimensionUniqueName="[EMPData47]" displayFolder="" count="0" memberValueDatatype="130" unbalanced="0"/>
    <cacheHierarchy uniqueName="[EMPData47].[Employee]" caption="Employee" attribute="1" defaultMemberUniqueName="[EMPData47].[Employee].[All]" allUniqueName="[EMPData47].[Employee].[All]" dimensionUniqueName="[EMPData47]" displayFolder="" count="0" memberValueDatatype="130" unbalanced="0"/>
    <cacheHierarchy uniqueName="[EMPData47].[Country]" caption="Country" attribute="1" defaultMemberUniqueName="[EMPData47].[Country].[All]" allUniqueName="[EMPData47].[Country].[All]" dimensionUniqueName="[EMPData47]" displayFolder="" count="0" memberValueDatatype="130" unbalanced="0"/>
    <cacheHierarchy uniqueName="[EMPData47].[Yearly Sal]" caption="Yearly Sal" attribute="1" defaultMemberUniqueName="[EMPData47].[Yearly Sal].[All]" allUniqueName="[EMPData47].[Yearly Sal].[All]" dimensionUniqueName="[EMPData47]" displayFolder="" count="0" memberValueDatatype="20" unbalanced="0"/>
    <cacheHierarchy uniqueName="[EMPData47].[Bonus %]" caption="Bonus %" attribute="1" defaultMemberUniqueName="[EMPData47].[Bonus %].[All]" allUniqueName="[EMPData47].[Bonus %].[All]" dimensionUniqueName="[EMPData47]" displayFolder="" count="0" memberValueDatatype="5" unbalanced="0"/>
    <cacheHierarchy uniqueName="[EMPData47].[Bonus$s]" caption="Bonus$s" attribute="1" defaultMemberUniqueName="[EMPData47].[Bonus$s].[All]" allUniqueName="[EMPData47].[Bonus$s].[All]" dimensionUniqueName="[EMPData47]" displayFolder="" count="0" memberValueDatatype="5" unbalanced="0"/>
    <cacheHierarchy uniqueName="[Measures].[__XL_Count EMPData4]" caption="__XL_Count EMPData4" measure="1" displayFolder="" measureGroup="EMPData4" count="0" hidden="1"/>
    <cacheHierarchy uniqueName="[Measures].[__XL_Count EMPData47]" caption="__XL_Count EMPData47" measure="1" displayFolder="" measureGroup="EMPData47" count="0" hidden="1"/>
    <cacheHierarchy uniqueName="[Measures].[__No measures defined]" caption="__No measures defined" measure="1" displayFolder="" count="0" hidden="1"/>
    <cacheHierarchy uniqueName="[Measures].[Sum of Yearly Sal]" caption="Sum of Yearly Sal" measure="1" displayFolder="" measureGroup="EMPData4" count="0" oneField="1" hidden="1">
      <fieldsUsage count="1">
        <fieldUsage x="1"/>
      </fieldsUsage>
      <extLst>
        <ext xmlns:x15="http://schemas.microsoft.com/office/spreadsheetml/2010/11/main" uri="{B97F6D7D-B522-45F9-BDA1-12C45D357490}">
          <x15:cacheHierarchy aggregatedColumn="4"/>
        </ext>
      </extLst>
    </cacheHierarchy>
    <cacheHierarchy uniqueName="[Measures].[Count of Department]" caption="Count of Department" measure="1" displayFolder="" measureGroup="EMPData4" count="0" hidden="1">
      <extLst>
        <ext xmlns:x15="http://schemas.microsoft.com/office/spreadsheetml/2010/11/main" uri="{B97F6D7D-B522-45F9-BDA1-12C45D357490}">
          <x15:cacheHierarchy aggregatedColumn="1"/>
        </ext>
      </extLst>
    </cacheHierarchy>
    <cacheHierarchy uniqueName="[Measures].[Sum of Bonus$s]" caption="Sum of Bonus$s" measure="1" displayFolder="" measureGroup="EMPData47" count="0" hidden="1">
      <extLst>
        <ext xmlns:x15="http://schemas.microsoft.com/office/spreadsheetml/2010/11/main" uri="{B97F6D7D-B522-45F9-BDA1-12C45D357490}">
          <x15:cacheHierarchy aggregatedColumn="11"/>
        </ext>
      </extLst>
    </cacheHierarchy>
  </cacheHierarchies>
  <kpis count="0"/>
  <dimensions count="3">
    <dimension name="EMPData4" uniqueName="[EMPData4]" caption="EMPData4"/>
    <dimension name="EMPData47" uniqueName="[EMPData47]" caption="EMPData47"/>
    <dimension measure="1" name="Measures" uniqueName="[Measures]" caption="Measures"/>
  </dimensions>
  <measureGroups count="2">
    <measureGroup name="EMPData4" caption="EMPData4"/>
    <measureGroup name="EMPData47" caption="EMPData47"/>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wner" refreshedDate="45403.453658449071" backgroundQuery="1" createdVersion="8" refreshedVersion="8" minRefreshableVersion="3" recordCount="0" supportSubquery="1" supportAdvancedDrill="1" xr:uid="{1BB6427E-82DE-445B-86CF-5A67C54AD2EF}">
  <cacheSource type="external" connectionId="1"/>
  <cacheFields count="2">
    <cacheField name="[EMPData4].[Employee].[Employee]" caption="Employee" numFmtId="0" hierarchy="2" level="1">
      <sharedItems count="2">
        <s v="Dan Ziegler"/>
        <s v="Natalie Porter"/>
      </sharedItems>
    </cacheField>
    <cacheField name="[Measures].[Sum of Yearly Sal]" caption="Sum of Yearly Sal" numFmtId="0" hierarchy="15" level="32767"/>
  </cacheFields>
  <cacheHierarchies count="18">
    <cacheHierarchy uniqueName="[EMPData4].[Employee ID]" caption="Employee ID" attribute="1" defaultMemberUniqueName="[EMPData4].[Employee ID].[All]" allUniqueName="[EMPData4].[Employee ID].[All]" dimensionUniqueName="[EMPData4]" displayFolder="" count="0" memberValueDatatype="130" unbalanced="0"/>
    <cacheHierarchy uniqueName="[EMPData4].[Department]" caption="Department" attribute="1" defaultMemberUniqueName="[EMPData4].[Department].[All]" allUniqueName="[EMPData4].[Department].[All]" dimensionUniqueName="[EMPData4]" displayFolder="" count="0" memberValueDatatype="130" unbalanced="0"/>
    <cacheHierarchy uniqueName="[EMPData4].[Employee]" caption="Employee" attribute="1" defaultMemberUniqueName="[EMPData4].[Employee].[All]" allUniqueName="[EMPData4].[Employee].[All]" dimensionUniqueName="[EMPData4]" displayFolder="" count="2" memberValueDatatype="130" unbalanced="0">
      <fieldsUsage count="2">
        <fieldUsage x="-1"/>
        <fieldUsage x="0"/>
      </fieldsUsage>
    </cacheHierarchy>
    <cacheHierarchy uniqueName="[EMPData4].[Country]" caption="Country" attribute="1" defaultMemberUniqueName="[EMPData4].[Country].[All]" allUniqueName="[EMPData4].[Country].[All]" dimensionUniqueName="[EMPData4]" displayFolder="" count="0" memberValueDatatype="130" unbalanced="0"/>
    <cacheHierarchy uniqueName="[EMPData4].[Yearly Sal]" caption="Yearly Sal" attribute="1" defaultMemberUniqueName="[EMPData4].[Yearly Sal].[All]" allUniqueName="[EMPData4].[Yearly Sal].[All]" dimensionUniqueName="[EMPData4]" displayFolder="" count="0" memberValueDatatype="20" unbalanced="0"/>
    <cacheHierarchy uniqueName="[EMPData47].[Employee ID]" caption="Employee ID" attribute="1" defaultMemberUniqueName="[EMPData47].[Employee ID].[All]" allUniqueName="[EMPData47].[Employee ID].[All]" dimensionUniqueName="[EMPData47]" displayFolder="" count="0" memberValueDatatype="130" unbalanced="0"/>
    <cacheHierarchy uniqueName="[EMPData47].[Department]" caption="Department" attribute="1" defaultMemberUniqueName="[EMPData47].[Department].[All]" allUniqueName="[EMPData47].[Department].[All]" dimensionUniqueName="[EMPData47]" displayFolder="" count="0" memberValueDatatype="130" unbalanced="0"/>
    <cacheHierarchy uniqueName="[EMPData47].[Employee]" caption="Employee" attribute="1" defaultMemberUniqueName="[EMPData47].[Employee].[All]" allUniqueName="[EMPData47].[Employee].[All]" dimensionUniqueName="[EMPData47]" displayFolder="" count="0" memberValueDatatype="130" unbalanced="0"/>
    <cacheHierarchy uniqueName="[EMPData47].[Country]" caption="Country" attribute="1" defaultMemberUniqueName="[EMPData47].[Country].[All]" allUniqueName="[EMPData47].[Country].[All]" dimensionUniqueName="[EMPData47]" displayFolder="" count="0" memberValueDatatype="130" unbalanced="0"/>
    <cacheHierarchy uniqueName="[EMPData47].[Yearly Sal]" caption="Yearly Sal" attribute="1" defaultMemberUniqueName="[EMPData47].[Yearly Sal].[All]" allUniqueName="[EMPData47].[Yearly Sal].[All]" dimensionUniqueName="[EMPData47]" displayFolder="" count="0" memberValueDatatype="20" unbalanced="0"/>
    <cacheHierarchy uniqueName="[EMPData47].[Bonus %]" caption="Bonus %" attribute="1" defaultMemberUniqueName="[EMPData47].[Bonus %].[All]" allUniqueName="[EMPData47].[Bonus %].[All]" dimensionUniqueName="[EMPData47]" displayFolder="" count="0" memberValueDatatype="5" unbalanced="0"/>
    <cacheHierarchy uniqueName="[EMPData47].[Bonus$s]" caption="Bonus$s" attribute="1" defaultMemberUniqueName="[EMPData47].[Bonus$s].[All]" allUniqueName="[EMPData47].[Bonus$s].[All]" dimensionUniqueName="[EMPData47]" displayFolder="" count="0" memberValueDatatype="5" unbalanced="0"/>
    <cacheHierarchy uniqueName="[Measures].[__XL_Count EMPData4]" caption="__XL_Count EMPData4" measure="1" displayFolder="" measureGroup="EMPData4" count="0" hidden="1"/>
    <cacheHierarchy uniqueName="[Measures].[__XL_Count EMPData47]" caption="__XL_Count EMPData47" measure="1" displayFolder="" measureGroup="EMPData47" count="0" hidden="1"/>
    <cacheHierarchy uniqueName="[Measures].[__No measures defined]" caption="__No measures defined" measure="1" displayFolder="" count="0" hidden="1"/>
    <cacheHierarchy uniqueName="[Measures].[Sum of Yearly Sal]" caption="Sum of Yearly Sal" measure="1" displayFolder="" measureGroup="EMPData4" count="0" oneField="1" hidden="1">
      <fieldsUsage count="1">
        <fieldUsage x="1"/>
      </fieldsUsage>
      <extLst>
        <ext xmlns:x15="http://schemas.microsoft.com/office/spreadsheetml/2010/11/main" uri="{B97F6D7D-B522-45F9-BDA1-12C45D357490}">
          <x15:cacheHierarchy aggregatedColumn="4"/>
        </ext>
      </extLst>
    </cacheHierarchy>
    <cacheHierarchy uniqueName="[Measures].[Count of Department]" caption="Count of Department" measure="1" displayFolder="" measureGroup="EMPData4" count="0" hidden="1">
      <extLst>
        <ext xmlns:x15="http://schemas.microsoft.com/office/spreadsheetml/2010/11/main" uri="{B97F6D7D-B522-45F9-BDA1-12C45D357490}">
          <x15:cacheHierarchy aggregatedColumn="1"/>
        </ext>
      </extLst>
    </cacheHierarchy>
    <cacheHierarchy uniqueName="[Measures].[Sum of Bonus$s]" caption="Sum of Bonus$s" measure="1" displayFolder="" measureGroup="EMPData47" count="0" hidden="1">
      <extLst>
        <ext xmlns:x15="http://schemas.microsoft.com/office/spreadsheetml/2010/11/main" uri="{B97F6D7D-B522-45F9-BDA1-12C45D357490}">
          <x15:cacheHierarchy aggregatedColumn="11"/>
        </ext>
      </extLst>
    </cacheHierarchy>
  </cacheHierarchies>
  <kpis count="0"/>
  <dimensions count="3">
    <dimension name="EMPData4" uniqueName="[EMPData4]" caption="EMPData4"/>
    <dimension name="EMPData47" uniqueName="[EMPData47]" caption="EMPData47"/>
    <dimension measure="1" name="Measures" uniqueName="[Measures]" caption="Measures"/>
  </dimensions>
  <measureGroups count="2">
    <measureGroup name="EMPData4" caption="EMPData4"/>
    <measureGroup name="EMPData47" caption="EMPData47"/>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wner" refreshedDate="45403.458762268521" backgroundQuery="1" createdVersion="8" refreshedVersion="8" minRefreshableVersion="3" recordCount="0" supportSubquery="1" supportAdvancedDrill="1" xr:uid="{3AC78745-681D-4067-970C-5A3E59C4F5FD}">
  <cacheSource type="external" connectionId="1"/>
  <cacheFields count="2">
    <cacheField name="[EMPData4].[Employee].[Employee]" caption="Employee" numFmtId="0" hierarchy="2" level="1">
      <sharedItems count="2">
        <s v="Paul Garza"/>
        <s v="Peter Ramsy"/>
      </sharedItems>
    </cacheField>
    <cacheField name="[Measures].[Sum of Yearly Sal]" caption="Sum of Yearly Sal" numFmtId="0" hierarchy="15" level="32767"/>
  </cacheFields>
  <cacheHierarchies count="18">
    <cacheHierarchy uniqueName="[EMPData4].[Employee ID]" caption="Employee ID" attribute="1" defaultMemberUniqueName="[EMPData4].[Employee ID].[All]" allUniqueName="[EMPData4].[Employee ID].[All]" dimensionUniqueName="[EMPData4]" displayFolder="" count="0" memberValueDatatype="130" unbalanced="0"/>
    <cacheHierarchy uniqueName="[EMPData4].[Department]" caption="Department" attribute="1" defaultMemberUniqueName="[EMPData4].[Department].[All]" allUniqueName="[EMPData4].[Department].[All]" dimensionUniqueName="[EMPData4]" displayFolder="" count="0" memberValueDatatype="130" unbalanced="0"/>
    <cacheHierarchy uniqueName="[EMPData4].[Employee]" caption="Employee" attribute="1" defaultMemberUniqueName="[EMPData4].[Employee].[All]" allUniqueName="[EMPData4].[Employee].[All]" dimensionUniqueName="[EMPData4]" displayFolder="" count="2" memberValueDatatype="130" unbalanced="0">
      <fieldsUsage count="2">
        <fieldUsage x="-1"/>
        <fieldUsage x="0"/>
      </fieldsUsage>
    </cacheHierarchy>
    <cacheHierarchy uniqueName="[EMPData4].[Country]" caption="Country" attribute="1" defaultMemberUniqueName="[EMPData4].[Country].[All]" allUniqueName="[EMPData4].[Country].[All]" dimensionUniqueName="[EMPData4]" displayFolder="" count="0" memberValueDatatype="130" unbalanced="0"/>
    <cacheHierarchy uniqueName="[EMPData4].[Yearly Sal]" caption="Yearly Sal" attribute="1" defaultMemberUniqueName="[EMPData4].[Yearly Sal].[All]" allUniqueName="[EMPData4].[Yearly Sal].[All]" dimensionUniqueName="[EMPData4]" displayFolder="" count="0" memberValueDatatype="20" unbalanced="0"/>
    <cacheHierarchy uniqueName="[EMPData47].[Employee ID]" caption="Employee ID" attribute="1" defaultMemberUniqueName="[EMPData47].[Employee ID].[All]" allUniqueName="[EMPData47].[Employee ID].[All]" dimensionUniqueName="[EMPData47]" displayFolder="" count="0" memberValueDatatype="130" unbalanced="0"/>
    <cacheHierarchy uniqueName="[EMPData47].[Department]" caption="Department" attribute="1" defaultMemberUniqueName="[EMPData47].[Department].[All]" allUniqueName="[EMPData47].[Department].[All]" dimensionUniqueName="[EMPData47]" displayFolder="" count="0" memberValueDatatype="130" unbalanced="0"/>
    <cacheHierarchy uniqueName="[EMPData47].[Employee]" caption="Employee" attribute="1" defaultMemberUniqueName="[EMPData47].[Employee].[All]" allUniqueName="[EMPData47].[Employee].[All]" dimensionUniqueName="[EMPData47]" displayFolder="" count="0" memberValueDatatype="130" unbalanced="0"/>
    <cacheHierarchy uniqueName="[EMPData47].[Country]" caption="Country" attribute="1" defaultMemberUniqueName="[EMPData47].[Country].[All]" allUniqueName="[EMPData47].[Country].[All]" dimensionUniqueName="[EMPData47]" displayFolder="" count="0" memberValueDatatype="130" unbalanced="0"/>
    <cacheHierarchy uniqueName="[EMPData47].[Yearly Sal]" caption="Yearly Sal" attribute="1" defaultMemberUniqueName="[EMPData47].[Yearly Sal].[All]" allUniqueName="[EMPData47].[Yearly Sal].[All]" dimensionUniqueName="[EMPData47]" displayFolder="" count="0" memberValueDatatype="20" unbalanced="0"/>
    <cacheHierarchy uniqueName="[EMPData47].[Bonus %]" caption="Bonus %" attribute="1" defaultMemberUniqueName="[EMPData47].[Bonus %].[All]" allUniqueName="[EMPData47].[Bonus %].[All]" dimensionUniqueName="[EMPData47]" displayFolder="" count="0" memberValueDatatype="5" unbalanced="0"/>
    <cacheHierarchy uniqueName="[EMPData47].[Bonus$s]" caption="Bonus$s" attribute="1" defaultMemberUniqueName="[EMPData47].[Bonus$s].[All]" allUniqueName="[EMPData47].[Bonus$s].[All]" dimensionUniqueName="[EMPData47]" displayFolder="" count="0" memberValueDatatype="5" unbalanced="0"/>
    <cacheHierarchy uniqueName="[Measures].[__XL_Count EMPData4]" caption="__XL_Count EMPData4" measure="1" displayFolder="" measureGroup="EMPData4" count="0" hidden="1"/>
    <cacheHierarchy uniqueName="[Measures].[__XL_Count EMPData47]" caption="__XL_Count EMPData47" measure="1" displayFolder="" measureGroup="EMPData47" count="0" hidden="1"/>
    <cacheHierarchy uniqueName="[Measures].[__No measures defined]" caption="__No measures defined" measure="1" displayFolder="" count="0" hidden="1"/>
    <cacheHierarchy uniqueName="[Measures].[Sum of Yearly Sal]" caption="Sum of Yearly Sal" measure="1" displayFolder="" measureGroup="EMPData4" count="0" oneField="1" hidden="1">
      <fieldsUsage count="1">
        <fieldUsage x="1"/>
      </fieldsUsage>
      <extLst>
        <ext xmlns:x15="http://schemas.microsoft.com/office/spreadsheetml/2010/11/main" uri="{B97F6D7D-B522-45F9-BDA1-12C45D357490}">
          <x15:cacheHierarchy aggregatedColumn="4"/>
        </ext>
      </extLst>
    </cacheHierarchy>
    <cacheHierarchy uniqueName="[Measures].[Count of Department]" caption="Count of Department" measure="1" displayFolder="" measureGroup="EMPData4" count="0" hidden="1">
      <extLst>
        <ext xmlns:x15="http://schemas.microsoft.com/office/spreadsheetml/2010/11/main" uri="{B97F6D7D-B522-45F9-BDA1-12C45D357490}">
          <x15:cacheHierarchy aggregatedColumn="1"/>
        </ext>
      </extLst>
    </cacheHierarchy>
    <cacheHierarchy uniqueName="[Measures].[Sum of Bonus$s]" caption="Sum of Bonus$s" measure="1" displayFolder="" measureGroup="EMPData47" count="0" hidden="1">
      <extLst>
        <ext xmlns:x15="http://schemas.microsoft.com/office/spreadsheetml/2010/11/main" uri="{B97F6D7D-B522-45F9-BDA1-12C45D357490}">
          <x15:cacheHierarchy aggregatedColumn="11"/>
        </ext>
      </extLst>
    </cacheHierarchy>
  </cacheHierarchies>
  <kpis count="0"/>
  <dimensions count="3">
    <dimension name="EMPData4" uniqueName="[EMPData4]" caption="EMPData4"/>
    <dimension name="EMPData47" uniqueName="[EMPData47]" caption="EMPData47"/>
    <dimension measure="1" name="Measures" uniqueName="[Measures]" caption="Measures"/>
  </dimensions>
  <measureGroups count="2">
    <measureGroup name="EMPData4" caption="EMPData4"/>
    <measureGroup name="EMPData47" caption="EMPData47"/>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wner" refreshedDate="45403.469304050923" backgroundQuery="1" createdVersion="8" refreshedVersion="8" minRefreshableVersion="3" recordCount="0" supportSubquery="1" supportAdvancedDrill="1" xr:uid="{B6F84C4E-F78F-4D09-BA3E-60C4F31053D0}">
  <cacheSource type="external" connectionId="1"/>
  <cacheFields count="2">
    <cacheField name="[EMPData4].[Employee].[Employee]" caption="Employee" numFmtId="0" hierarchy="2" level="1">
      <sharedItems count="2">
        <s v="Dan Ziegler"/>
        <s v="Natalie Porter"/>
      </sharedItems>
    </cacheField>
    <cacheField name="[Measures].[Sum of Yearly Sal]" caption="Sum of Yearly Sal" numFmtId="0" hierarchy="15" level="32767"/>
  </cacheFields>
  <cacheHierarchies count="18">
    <cacheHierarchy uniqueName="[EMPData4].[Employee ID]" caption="Employee ID" attribute="1" defaultMemberUniqueName="[EMPData4].[Employee ID].[All]" allUniqueName="[EMPData4].[Employee ID].[All]" dimensionUniqueName="[EMPData4]" displayFolder="" count="0" memberValueDatatype="130" unbalanced="0"/>
    <cacheHierarchy uniqueName="[EMPData4].[Department]" caption="Department" attribute="1" defaultMemberUniqueName="[EMPData4].[Department].[All]" allUniqueName="[EMPData4].[Department].[All]" dimensionUniqueName="[EMPData4]" displayFolder="" count="0" memberValueDatatype="130" unbalanced="0"/>
    <cacheHierarchy uniqueName="[EMPData4].[Employee]" caption="Employee" attribute="1" defaultMemberUniqueName="[EMPData4].[Employee].[All]" allUniqueName="[EMPData4].[Employee].[All]" dimensionUniqueName="[EMPData4]" displayFolder="" count="2" memberValueDatatype="130" unbalanced="0">
      <fieldsUsage count="2">
        <fieldUsage x="-1"/>
        <fieldUsage x="0"/>
      </fieldsUsage>
    </cacheHierarchy>
    <cacheHierarchy uniqueName="[EMPData4].[Country]" caption="Country" attribute="1" defaultMemberUniqueName="[EMPData4].[Country].[All]" allUniqueName="[EMPData4].[Country].[All]" dimensionUniqueName="[EMPData4]" displayFolder="" count="0" memberValueDatatype="130" unbalanced="0"/>
    <cacheHierarchy uniqueName="[EMPData4].[Yearly Sal]" caption="Yearly Sal" attribute="1" defaultMemberUniqueName="[EMPData4].[Yearly Sal].[All]" allUniqueName="[EMPData4].[Yearly Sal].[All]" dimensionUniqueName="[EMPData4]" displayFolder="" count="0" memberValueDatatype="20" unbalanced="0"/>
    <cacheHierarchy uniqueName="[EMPData47].[Employee ID]" caption="Employee ID" attribute="1" defaultMemberUniqueName="[EMPData47].[Employee ID].[All]" allUniqueName="[EMPData47].[Employee ID].[All]" dimensionUniqueName="[EMPData47]" displayFolder="" count="0" memberValueDatatype="130" unbalanced="0"/>
    <cacheHierarchy uniqueName="[EMPData47].[Department]" caption="Department" attribute="1" defaultMemberUniqueName="[EMPData47].[Department].[All]" allUniqueName="[EMPData47].[Department].[All]" dimensionUniqueName="[EMPData47]" displayFolder="" count="0" memberValueDatatype="130" unbalanced="0"/>
    <cacheHierarchy uniqueName="[EMPData47].[Employee]" caption="Employee" attribute="1" defaultMemberUniqueName="[EMPData47].[Employee].[All]" allUniqueName="[EMPData47].[Employee].[All]" dimensionUniqueName="[EMPData47]" displayFolder="" count="0" memberValueDatatype="130" unbalanced="0"/>
    <cacheHierarchy uniqueName="[EMPData47].[Country]" caption="Country" attribute="1" defaultMemberUniqueName="[EMPData47].[Country].[All]" allUniqueName="[EMPData47].[Country].[All]" dimensionUniqueName="[EMPData47]" displayFolder="" count="0" memberValueDatatype="130" unbalanced="0"/>
    <cacheHierarchy uniqueName="[EMPData47].[Yearly Sal]" caption="Yearly Sal" attribute="1" defaultMemberUniqueName="[EMPData47].[Yearly Sal].[All]" allUniqueName="[EMPData47].[Yearly Sal].[All]" dimensionUniqueName="[EMPData47]" displayFolder="" count="0" memberValueDatatype="20" unbalanced="0"/>
    <cacheHierarchy uniqueName="[EMPData47].[Bonus %]" caption="Bonus %" attribute="1" defaultMemberUniqueName="[EMPData47].[Bonus %].[All]" allUniqueName="[EMPData47].[Bonus %].[All]" dimensionUniqueName="[EMPData47]" displayFolder="" count="0" memberValueDatatype="5" unbalanced="0"/>
    <cacheHierarchy uniqueName="[EMPData47].[Bonus$s]" caption="Bonus$s" attribute="1" defaultMemberUniqueName="[EMPData47].[Bonus$s].[All]" allUniqueName="[EMPData47].[Bonus$s].[All]" dimensionUniqueName="[EMPData47]" displayFolder="" count="0" memberValueDatatype="5" unbalanced="0"/>
    <cacheHierarchy uniqueName="[Measures].[__XL_Count EMPData4]" caption="__XL_Count EMPData4" measure="1" displayFolder="" measureGroup="EMPData4" count="0" hidden="1"/>
    <cacheHierarchy uniqueName="[Measures].[__XL_Count EMPData47]" caption="__XL_Count EMPData47" measure="1" displayFolder="" measureGroup="EMPData47" count="0" hidden="1"/>
    <cacheHierarchy uniqueName="[Measures].[__No measures defined]" caption="__No measures defined" measure="1" displayFolder="" count="0" hidden="1"/>
    <cacheHierarchy uniqueName="[Measures].[Sum of Yearly Sal]" caption="Sum of Yearly Sal" measure="1" displayFolder="" measureGroup="EMPData4" count="0" oneField="1" hidden="1">
      <fieldsUsage count="1">
        <fieldUsage x="1"/>
      </fieldsUsage>
      <extLst>
        <ext xmlns:x15="http://schemas.microsoft.com/office/spreadsheetml/2010/11/main" uri="{B97F6D7D-B522-45F9-BDA1-12C45D357490}">
          <x15:cacheHierarchy aggregatedColumn="4"/>
        </ext>
      </extLst>
    </cacheHierarchy>
    <cacheHierarchy uniqueName="[Measures].[Count of Department]" caption="Count of Department" measure="1" displayFolder="" measureGroup="EMPData4" count="0" hidden="1">
      <extLst>
        <ext xmlns:x15="http://schemas.microsoft.com/office/spreadsheetml/2010/11/main" uri="{B97F6D7D-B522-45F9-BDA1-12C45D357490}">
          <x15:cacheHierarchy aggregatedColumn="1"/>
        </ext>
      </extLst>
    </cacheHierarchy>
    <cacheHierarchy uniqueName="[Measures].[Sum of Bonus$s]" caption="Sum of Bonus$s" measure="1" displayFolder="" measureGroup="EMPData47" count="0" hidden="1">
      <extLst>
        <ext xmlns:x15="http://schemas.microsoft.com/office/spreadsheetml/2010/11/main" uri="{B97F6D7D-B522-45F9-BDA1-12C45D357490}">
          <x15:cacheHierarchy aggregatedColumn="11"/>
        </ext>
      </extLst>
    </cacheHierarchy>
  </cacheHierarchies>
  <kpis count="0"/>
  <dimensions count="3">
    <dimension name="EMPData4" uniqueName="[EMPData4]" caption="EMPData4"/>
    <dimension name="EMPData47" uniqueName="[EMPData47]" caption="EMPData47"/>
    <dimension measure="1" name="Measures" uniqueName="[Measures]" caption="Measures"/>
  </dimensions>
  <measureGroups count="2">
    <measureGroup name="EMPData4" caption="EMPData4"/>
    <measureGroup name="EMPData47" caption="EMPData47"/>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wner" refreshedDate="45403.478098958331" backgroundQuery="1" createdVersion="8" refreshedVersion="8" minRefreshableVersion="3" recordCount="0" supportSubquery="1" supportAdvancedDrill="1" xr:uid="{42A60A3A-F8CB-43CE-87A8-3E6B4F83B4EF}">
  <cacheSource type="external" connectionId="1"/>
  <cacheFields count="2">
    <cacheField name="[EMPData4].[Employee].[Employee]" caption="Employee" numFmtId="0" hierarchy="2" level="1">
      <sharedItems count="2">
        <s v="Paul Garza"/>
        <s v="Peter Ramsy"/>
      </sharedItems>
    </cacheField>
    <cacheField name="[Measures].[Sum of Yearly Sal]" caption="Sum of Yearly Sal" numFmtId="0" hierarchy="15" level="32767"/>
  </cacheFields>
  <cacheHierarchies count="18">
    <cacheHierarchy uniqueName="[EMPData4].[Employee ID]" caption="Employee ID" attribute="1" defaultMemberUniqueName="[EMPData4].[Employee ID].[All]" allUniqueName="[EMPData4].[Employee ID].[All]" dimensionUniqueName="[EMPData4]" displayFolder="" count="0" memberValueDatatype="130" unbalanced="0"/>
    <cacheHierarchy uniqueName="[EMPData4].[Department]" caption="Department" attribute="1" defaultMemberUniqueName="[EMPData4].[Department].[All]" allUniqueName="[EMPData4].[Department].[All]" dimensionUniqueName="[EMPData4]" displayFolder="" count="0" memberValueDatatype="130" unbalanced="0"/>
    <cacheHierarchy uniqueName="[EMPData4].[Employee]" caption="Employee" attribute="1" defaultMemberUniqueName="[EMPData4].[Employee].[All]" allUniqueName="[EMPData4].[Employee].[All]" dimensionUniqueName="[EMPData4]" displayFolder="" count="2" memberValueDatatype="130" unbalanced="0">
      <fieldsUsage count="2">
        <fieldUsage x="-1"/>
        <fieldUsage x="0"/>
      </fieldsUsage>
    </cacheHierarchy>
    <cacheHierarchy uniqueName="[EMPData4].[Country]" caption="Country" attribute="1" defaultMemberUniqueName="[EMPData4].[Country].[All]" allUniqueName="[EMPData4].[Country].[All]" dimensionUniqueName="[EMPData4]" displayFolder="" count="0" memberValueDatatype="130" unbalanced="0"/>
    <cacheHierarchy uniqueName="[EMPData4].[Yearly Sal]" caption="Yearly Sal" attribute="1" defaultMemberUniqueName="[EMPData4].[Yearly Sal].[All]" allUniqueName="[EMPData4].[Yearly Sal].[All]" dimensionUniqueName="[EMPData4]" displayFolder="" count="0" memberValueDatatype="20" unbalanced="0"/>
    <cacheHierarchy uniqueName="[EMPData47].[Employee ID]" caption="Employee ID" attribute="1" defaultMemberUniqueName="[EMPData47].[Employee ID].[All]" allUniqueName="[EMPData47].[Employee ID].[All]" dimensionUniqueName="[EMPData47]" displayFolder="" count="0" memberValueDatatype="130" unbalanced="0"/>
    <cacheHierarchy uniqueName="[EMPData47].[Department]" caption="Department" attribute="1" defaultMemberUniqueName="[EMPData47].[Department].[All]" allUniqueName="[EMPData47].[Department].[All]" dimensionUniqueName="[EMPData47]" displayFolder="" count="0" memberValueDatatype="130" unbalanced="0"/>
    <cacheHierarchy uniqueName="[EMPData47].[Employee]" caption="Employee" attribute="1" defaultMemberUniqueName="[EMPData47].[Employee].[All]" allUniqueName="[EMPData47].[Employee].[All]" dimensionUniqueName="[EMPData47]" displayFolder="" count="0" memberValueDatatype="130" unbalanced="0"/>
    <cacheHierarchy uniqueName="[EMPData47].[Country]" caption="Country" attribute="1" defaultMemberUniqueName="[EMPData47].[Country].[All]" allUniqueName="[EMPData47].[Country].[All]" dimensionUniqueName="[EMPData47]" displayFolder="" count="0" memberValueDatatype="130" unbalanced="0"/>
    <cacheHierarchy uniqueName="[EMPData47].[Yearly Sal]" caption="Yearly Sal" attribute="1" defaultMemberUniqueName="[EMPData47].[Yearly Sal].[All]" allUniqueName="[EMPData47].[Yearly Sal].[All]" dimensionUniqueName="[EMPData47]" displayFolder="" count="0" memberValueDatatype="20" unbalanced="0"/>
    <cacheHierarchy uniqueName="[EMPData47].[Bonus %]" caption="Bonus %" attribute="1" defaultMemberUniqueName="[EMPData47].[Bonus %].[All]" allUniqueName="[EMPData47].[Bonus %].[All]" dimensionUniqueName="[EMPData47]" displayFolder="" count="0" memberValueDatatype="5" unbalanced="0"/>
    <cacheHierarchy uniqueName="[EMPData47].[Bonus$s]" caption="Bonus$s" attribute="1" defaultMemberUniqueName="[EMPData47].[Bonus$s].[All]" allUniqueName="[EMPData47].[Bonus$s].[All]" dimensionUniqueName="[EMPData47]" displayFolder="" count="0" memberValueDatatype="5" unbalanced="0"/>
    <cacheHierarchy uniqueName="[Measures].[__XL_Count EMPData4]" caption="__XL_Count EMPData4" measure="1" displayFolder="" measureGroup="EMPData4" count="0" hidden="1"/>
    <cacheHierarchy uniqueName="[Measures].[__XL_Count EMPData47]" caption="__XL_Count EMPData47" measure="1" displayFolder="" measureGroup="EMPData47" count="0" hidden="1"/>
    <cacheHierarchy uniqueName="[Measures].[__No measures defined]" caption="__No measures defined" measure="1" displayFolder="" count="0" hidden="1"/>
    <cacheHierarchy uniqueName="[Measures].[Sum of Yearly Sal]" caption="Sum of Yearly Sal" measure="1" displayFolder="" measureGroup="EMPData4" count="0" oneField="1" hidden="1">
      <fieldsUsage count="1">
        <fieldUsage x="1"/>
      </fieldsUsage>
      <extLst>
        <ext xmlns:x15="http://schemas.microsoft.com/office/spreadsheetml/2010/11/main" uri="{B97F6D7D-B522-45F9-BDA1-12C45D357490}">
          <x15:cacheHierarchy aggregatedColumn="4"/>
        </ext>
      </extLst>
    </cacheHierarchy>
    <cacheHierarchy uniqueName="[Measures].[Count of Department]" caption="Count of Department" measure="1" displayFolder="" measureGroup="EMPData4" count="0" hidden="1">
      <extLst>
        <ext xmlns:x15="http://schemas.microsoft.com/office/spreadsheetml/2010/11/main" uri="{B97F6D7D-B522-45F9-BDA1-12C45D357490}">
          <x15:cacheHierarchy aggregatedColumn="1"/>
        </ext>
      </extLst>
    </cacheHierarchy>
    <cacheHierarchy uniqueName="[Measures].[Sum of Bonus$s]" caption="Sum of Bonus$s" measure="1" displayFolder="" measureGroup="EMPData47" count="0" hidden="1">
      <extLst>
        <ext xmlns:x15="http://schemas.microsoft.com/office/spreadsheetml/2010/11/main" uri="{B97F6D7D-B522-45F9-BDA1-12C45D357490}">
          <x15:cacheHierarchy aggregatedColumn="11"/>
        </ext>
      </extLst>
    </cacheHierarchy>
  </cacheHierarchies>
  <kpis count="0"/>
  <dimensions count="3">
    <dimension name="EMPData4" uniqueName="[EMPData4]" caption="EMPData4"/>
    <dimension name="EMPData47" uniqueName="[EMPData47]" caption="EMPData47"/>
    <dimension measure="1" name="Measures" uniqueName="[Measures]" caption="Measures"/>
  </dimensions>
  <measureGroups count="2">
    <measureGroup name="EMPData4" caption="EMPData4"/>
    <measureGroup name="EMPData47" caption="EMPData47"/>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wner" refreshedDate="45403.600721990741" backgroundQuery="1" createdVersion="8" refreshedVersion="8" minRefreshableVersion="3" recordCount="0" supportSubquery="1" supportAdvancedDrill="1" xr:uid="{BCDB70A7-BE5E-4C2B-A9BC-C74495A2BC34}">
  <cacheSource type="external" connectionId="1"/>
  <cacheFields count="2">
    <cacheField name="[EMPData47].[Employee].[Employee]" caption="Employee" numFmtId="0" hierarchy="7" level="1">
      <sharedItems count="50">
        <s v="Andre Cooper"/>
        <s v="Ann Withers"/>
        <s v="Ashley Lee"/>
        <s v="Betina Bauer"/>
        <s v="Brigitte Bond"/>
        <s v="Charles Paul"/>
        <s v="Corinna Schmidt"/>
        <s v="Crystal Doyle"/>
        <s v="Dan Ziegler"/>
        <s v="Daniel Garrett"/>
        <s v="Daniela Schreiber"/>
        <s v="Edward William"/>
        <s v="Ewan Thompson"/>
        <s v="Gary Miller"/>
        <s v="Hanna Morea"/>
        <s v="Isaac Doantan"/>
        <s v="James Willard"/>
        <s v="John Baptist"/>
        <s v="John Mark"/>
        <s v="John Mylas"/>
        <s v="Joseph Vinod"/>
        <s v="Kim West"/>
        <s v="Lenny Karwiz"/>
        <s v="Lukas Hofer"/>
        <s v="Mahitha Nowman"/>
        <s v="Maria Tot"/>
        <s v="Mercy Mayo"/>
        <s v="Mike Saban"/>
        <s v="Natalie Porter"/>
        <s v="Paul Garza"/>
        <s v="Paul Hill"/>
        <s v="Paul Wells"/>
        <s v="Peter Ramsy"/>
        <s v="Richard Elliot"/>
        <s v="Robert Blume"/>
        <s v="Robert Musser"/>
        <s v="Robert Richardson"/>
        <s v="Robert Spear"/>
        <s v="Roger Mun"/>
        <s v="Rose Kuntum"/>
        <s v="Ruth Joseph"/>
        <s v="Sarah Gavlace"/>
        <s v="Sharon Rose"/>
        <s v="Stephen Hawkings"/>
        <s v="Stephen Hughes"/>
        <s v="Stevie Bridge"/>
        <s v="Tim Watson"/>
        <s v="Tommy Lee"/>
        <s v="Walter Miller"/>
        <s v="Wolfgang Ramjac"/>
      </sharedItems>
    </cacheField>
    <cacheField name="[Measures].[Sum of Bonus$s]" caption="Sum of Bonus$s" numFmtId="0" hierarchy="17" level="32767"/>
  </cacheFields>
  <cacheHierarchies count="18">
    <cacheHierarchy uniqueName="[EMPData4].[Employee ID]" caption="Employee ID" attribute="1" defaultMemberUniqueName="[EMPData4].[Employee ID].[All]" allUniqueName="[EMPData4].[Employee ID].[All]" dimensionUniqueName="[EMPData4]" displayFolder="" count="2" memberValueDatatype="130" unbalanced="0"/>
    <cacheHierarchy uniqueName="[EMPData4].[Department]" caption="Department" attribute="1" defaultMemberUniqueName="[EMPData4].[Department].[All]" allUniqueName="[EMPData4].[Department].[All]" dimensionUniqueName="[EMPData4]" displayFolder="" count="2" memberValueDatatype="130" unbalanced="0"/>
    <cacheHierarchy uniqueName="[EMPData4].[Employee]" caption="Employee" attribute="1" defaultMemberUniqueName="[EMPData4].[Employee].[All]" allUniqueName="[EMPData4].[Employee].[All]" dimensionUniqueName="[EMPData4]" displayFolder="" count="2" memberValueDatatype="130" unbalanced="0"/>
    <cacheHierarchy uniqueName="[EMPData4].[Country]" caption="Country" attribute="1" defaultMemberUniqueName="[EMPData4].[Country].[All]" allUniqueName="[EMPData4].[Country].[All]" dimensionUniqueName="[EMPData4]" displayFolder="" count="2" memberValueDatatype="130" unbalanced="0"/>
    <cacheHierarchy uniqueName="[EMPData4].[Yearly Sal]" caption="Yearly Sal" attribute="1" defaultMemberUniqueName="[EMPData4].[Yearly Sal].[All]" allUniqueName="[EMPData4].[Yearly Sal].[All]" dimensionUniqueName="[EMPData4]" displayFolder="" count="2" memberValueDatatype="20" unbalanced="0"/>
    <cacheHierarchy uniqueName="[EMPData47].[Employee ID]" caption="Employee ID" attribute="1" defaultMemberUniqueName="[EMPData47].[Employee ID].[All]" allUniqueName="[EMPData47].[Employee ID].[All]" dimensionUniqueName="[EMPData47]" displayFolder="" count="2" memberValueDatatype="130" unbalanced="0"/>
    <cacheHierarchy uniqueName="[EMPData47].[Department]" caption="Department" attribute="1" defaultMemberUniqueName="[EMPData47].[Department].[All]" allUniqueName="[EMPData47].[Department].[All]" dimensionUniqueName="[EMPData47]" displayFolder="" count="2" memberValueDatatype="130" unbalanced="0"/>
    <cacheHierarchy uniqueName="[EMPData47].[Employee]" caption="Employee" attribute="1" defaultMemberUniqueName="[EMPData47].[Employee].[All]" allUniqueName="[EMPData47].[Employee].[All]" dimensionUniqueName="[EMPData47]" displayFolder="" count="2" memberValueDatatype="130" unbalanced="0">
      <fieldsUsage count="2">
        <fieldUsage x="-1"/>
        <fieldUsage x="0"/>
      </fieldsUsage>
    </cacheHierarchy>
    <cacheHierarchy uniqueName="[EMPData47].[Country]" caption="Country" attribute="1" defaultMemberUniqueName="[EMPData47].[Country].[All]" allUniqueName="[EMPData47].[Country].[All]" dimensionUniqueName="[EMPData47]" displayFolder="" count="2" memberValueDatatype="130" unbalanced="0"/>
    <cacheHierarchy uniqueName="[EMPData47].[Yearly Sal]" caption="Yearly Sal" attribute="1" defaultMemberUniqueName="[EMPData47].[Yearly Sal].[All]" allUniqueName="[EMPData47].[Yearly Sal].[All]" dimensionUniqueName="[EMPData47]" displayFolder="" count="2" memberValueDatatype="20" unbalanced="0"/>
    <cacheHierarchy uniqueName="[EMPData47].[Bonus %]" caption="Bonus %" attribute="1" defaultMemberUniqueName="[EMPData47].[Bonus %].[All]" allUniqueName="[EMPData47].[Bonus %].[All]" dimensionUniqueName="[EMPData47]" displayFolder="" count="2" memberValueDatatype="5" unbalanced="0"/>
    <cacheHierarchy uniqueName="[EMPData47].[Bonus$s]" caption="Bonus$s" attribute="1" defaultMemberUniqueName="[EMPData47].[Bonus$s].[All]" allUniqueName="[EMPData47].[Bonus$s].[All]" dimensionUniqueName="[EMPData47]" displayFolder="" count="2" memberValueDatatype="5" unbalanced="0"/>
    <cacheHierarchy uniqueName="[Measures].[__XL_Count EMPData4]" caption="__XL_Count EMPData4" measure="1" displayFolder="" measureGroup="EMPData4" count="0" hidden="1"/>
    <cacheHierarchy uniqueName="[Measures].[__XL_Count EMPData47]" caption="__XL_Count EMPData47" measure="1" displayFolder="" measureGroup="EMPData47" count="0" hidden="1"/>
    <cacheHierarchy uniqueName="[Measures].[__No measures defined]" caption="__No measures defined" measure="1" displayFolder="" count="0" hidden="1"/>
    <cacheHierarchy uniqueName="[Measures].[Sum of Yearly Sal]" caption="Sum of Yearly Sal" measure="1" displayFolder="" measureGroup="EMPData4" count="0" hidden="1">
      <extLst>
        <ext xmlns:x15="http://schemas.microsoft.com/office/spreadsheetml/2010/11/main" uri="{B97F6D7D-B522-45F9-BDA1-12C45D357490}">
          <x15:cacheHierarchy aggregatedColumn="4"/>
        </ext>
      </extLst>
    </cacheHierarchy>
    <cacheHierarchy uniqueName="[Measures].[Count of Department]" caption="Count of Department" measure="1" displayFolder="" measureGroup="EMPData4" count="0" hidden="1">
      <extLst>
        <ext xmlns:x15="http://schemas.microsoft.com/office/spreadsheetml/2010/11/main" uri="{B97F6D7D-B522-45F9-BDA1-12C45D357490}">
          <x15:cacheHierarchy aggregatedColumn="1"/>
        </ext>
      </extLst>
    </cacheHierarchy>
    <cacheHierarchy uniqueName="[Measures].[Sum of Bonus$s]" caption="Sum of Bonus$s" measure="1" displayFolder="" measureGroup="EMPData47" count="0" oneField="1" hidden="1">
      <fieldsUsage count="1">
        <fieldUsage x="1"/>
      </fieldsUsage>
      <extLst>
        <ext xmlns:x15="http://schemas.microsoft.com/office/spreadsheetml/2010/11/main" uri="{B97F6D7D-B522-45F9-BDA1-12C45D357490}">
          <x15:cacheHierarchy aggregatedColumn="11"/>
        </ext>
      </extLst>
    </cacheHierarchy>
  </cacheHierarchies>
  <kpis count="0"/>
  <dimensions count="3">
    <dimension name="EMPData4" uniqueName="[EMPData4]" caption="EMPData4"/>
    <dimension name="EMPData47" uniqueName="[EMPData47]" caption="EMPData47"/>
    <dimension measure="1" name="Measures" uniqueName="[Measures]" caption="Measures"/>
  </dimensions>
  <measureGroups count="2">
    <measureGroup name="EMPData4" caption="EMPData4"/>
    <measureGroup name="EMPData47" caption="EMPData47"/>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wner" refreshedDate="45403.452668865742" backgroundQuery="1" createdVersion="3" refreshedVersion="8" minRefreshableVersion="3" recordCount="0" supportSubquery="1" supportAdvancedDrill="1" xr:uid="{FBE07DEF-DC68-43EB-88CF-EDD7A1BDF907}">
  <cacheSource type="external" connectionId="1">
    <extLst>
      <ext xmlns:x14="http://schemas.microsoft.com/office/spreadsheetml/2009/9/main" uri="{F057638F-6D5F-4e77-A914-E7F072B9BCA8}">
        <x14:sourceConnection name="ThisWorkbookDataModel"/>
      </ext>
    </extLst>
  </cacheSource>
  <cacheFields count="0"/>
  <cacheHierarchies count="17">
    <cacheHierarchy uniqueName="[EMPData4].[Employee ID]" caption="Employee ID" attribute="1" defaultMemberUniqueName="[EMPData4].[Employee ID].[All]" allUniqueName="[EMPData4].[Employee ID].[All]" dimensionUniqueName="[EMPData4]" displayFolder="" count="0" memberValueDatatype="130" unbalanced="0"/>
    <cacheHierarchy uniqueName="[EMPData4].[Department]" caption="Department" attribute="1" defaultMemberUniqueName="[EMPData4].[Department].[All]" allUniqueName="[EMPData4].[Department].[All]" dimensionUniqueName="[EMPData4]" displayFolder="" count="0" memberValueDatatype="130" unbalanced="0"/>
    <cacheHierarchy uniqueName="[EMPData4].[Employee]" caption="Employee" attribute="1" defaultMemberUniqueName="[EMPData4].[Employee].[All]" allUniqueName="[EMPData4].[Employee].[All]" dimensionUniqueName="[EMPData4]" displayFolder="" count="0" memberValueDatatype="130" unbalanced="0"/>
    <cacheHierarchy uniqueName="[EMPData4].[Country]" caption="Country" attribute="1" defaultMemberUniqueName="[EMPData4].[Country].[All]" allUniqueName="[EMPData4].[Country].[All]" dimensionUniqueName="[EMPData4]" displayFolder="" count="0" memberValueDatatype="130" unbalanced="0"/>
    <cacheHierarchy uniqueName="[EMPData4].[Yearly Sal]" caption="Yearly Sal" attribute="1" defaultMemberUniqueName="[EMPData4].[Yearly Sal].[All]" allUniqueName="[EMPData4].[Yearly Sal].[All]" dimensionUniqueName="[EMPData4]" displayFolder="" count="0" memberValueDatatype="20" unbalanced="0"/>
    <cacheHierarchy uniqueName="[EMPData47].[Employee ID]" caption="Employee ID" attribute="1" defaultMemberUniqueName="[EMPData47].[Employee ID].[All]" allUniqueName="[EMPData47].[Employee ID].[All]" dimensionUniqueName="[EMPData47]" displayFolder="" count="0" memberValueDatatype="130" unbalanced="0"/>
    <cacheHierarchy uniqueName="[EMPData47].[Department]" caption="Department" attribute="1" defaultMemberUniqueName="[EMPData47].[Department].[All]" allUniqueName="[EMPData47].[Department].[All]" dimensionUniqueName="[EMPData47]" displayFolder="" count="2" memberValueDatatype="130" unbalanced="0"/>
    <cacheHierarchy uniqueName="[EMPData47].[Employee]" caption="Employee" attribute="1" defaultMemberUniqueName="[EMPData47].[Employee].[All]" allUniqueName="[EMPData47].[Employee].[All]" dimensionUniqueName="[EMPData47]" displayFolder="" count="0" memberValueDatatype="130" unbalanced="0"/>
    <cacheHierarchy uniqueName="[EMPData47].[Country]" caption="Country" attribute="1" defaultMemberUniqueName="[EMPData47].[Country].[All]" allUniqueName="[EMPData47].[Country].[All]" dimensionUniqueName="[EMPData47]" displayFolder="" count="2" memberValueDatatype="130" unbalanced="0"/>
    <cacheHierarchy uniqueName="[EMPData47].[Yearly Sal]" caption="Yearly Sal" attribute="1" defaultMemberUniqueName="[EMPData47].[Yearly Sal].[All]" allUniqueName="[EMPData47].[Yearly Sal].[All]" dimensionUniqueName="[EMPData47]" displayFolder="" count="0" memberValueDatatype="20" unbalanced="0"/>
    <cacheHierarchy uniqueName="[EMPData47].[Bonus %]" caption="Bonus %" attribute="1" defaultMemberUniqueName="[EMPData47].[Bonus %].[All]" allUniqueName="[EMPData47].[Bonus %].[All]" dimensionUniqueName="[EMPData47]" displayFolder="" count="0" memberValueDatatype="5" unbalanced="0"/>
    <cacheHierarchy uniqueName="[EMPData47].[Bonus$s]" caption="Bonus$s" attribute="1" defaultMemberUniqueName="[EMPData47].[Bonus$s].[All]" allUniqueName="[EMPData47].[Bonus$s].[All]" dimensionUniqueName="[EMPData47]" displayFolder="" count="0" memberValueDatatype="5" unbalanced="0"/>
    <cacheHierarchy uniqueName="[Measures].[__XL_Count EMPData4]" caption="__XL_Count EMPData4" measure="1" displayFolder="" measureGroup="EMPData4" count="0" hidden="1"/>
    <cacheHierarchy uniqueName="[Measures].[__XL_Count EMPData47]" caption="__XL_Count EMPData47" measure="1" displayFolder="" measureGroup="EMPData47" count="0" hidden="1"/>
    <cacheHierarchy uniqueName="[Measures].[__No measures defined]" caption="__No measures defined" measure="1" displayFolder="" count="0" hidden="1"/>
    <cacheHierarchy uniqueName="[Measures].[Sum of Yearly Sal]" caption="Sum of Yearly Sal" measure="1" displayFolder="" measureGroup="EMPData4" count="0" hidden="1">
      <extLst>
        <ext xmlns:x15="http://schemas.microsoft.com/office/spreadsheetml/2010/11/main" uri="{B97F6D7D-B522-45F9-BDA1-12C45D357490}">
          <x15:cacheHierarchy aggregatedColumn="4"/>
        </ext>
      </extLst>
    </cacheHierarchy>
    <cacheHierarchy uniqueName="[Measures].[Count of Department]" caption="Count of Department" measure="1" displayFolder="" measureGroup="EMPData4" count="0" hidden="1">
      <extLst>
        <ext xmlns:x15="http://schemas.microsoft.com/office/spreadsheetml/2010/11/main" uri="{B97F6D7D-B522-45F9-BDA1-12C45D357490}">
          <x15:cacheHierarchy aggregatedColumn="1"/>
        </ext>
      </extLst>
    </cacheHierarchy>
  </cacheHierarchies>
  <kpis count="0"/>
  <dimensions count="3">
    <dimension name="EMPData4" uniqueName="[EMPData4]" caption="EMPData4"/>
    <dimension name="EMPData47" uniqueName="[EMPData47]" caption="EMPData47"/>
    <dimension measure="1" name="Measures" uniqueName="[Measures]" caption="Measures"/>
  </dimensions>
  <measureGroups count="2">
    <measureGroup name="EMPData4" caption="EMPData4"/>
    <measureGroup name="EMPData47" caption="EMPData47"/>
  </measureGroups>
  <maps count="2">
    <map measureGroup="0" dimension="0"/>
    <map measureGroup="1" dimension="1"/>
  </maps>
  <extLst>
    <ext xmlns:x14="http://schemas.microsoft.com/office/spreadsheetml/2009/9/main" uri="{725AE2AE-9491-48be-B2B4-4EB974FC3084}">
      <x14:pivotCacheDefinition slicerData="1" pivotCacheId="179412652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CAE4975-EBBC-4CBD-A27F-0B03330A7F8C}" name="PivotTable1" cacheId="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rowHeaderCaption="Department">
  <location ref="C3:D6" firstHeaderRow="1" firstDataRow="1" firstDataCol="1"/>
  <pivotFields count="2">
    <pivotField axis="axisRow" allDrilled="1" subtotalTop="0" showAll="0" dataSourceSort="1" defaultSubtotal="0" defaultAttributeDrillState="1">
      <items count="3">
        <item x="0"/>
        <item x="1"/>
        <item x="2"/>
      </items>
    </pivotField>
    <pivotField dataField="1" subtotalTop="0" showAll="0" defaultSubtotal="0"/>
  </pivotFields>
  <rowFields count="1">
    <field x="0"/>
  </rowFields>
  <rowItems count="3">
    <i>
      <x/>
    </i>
    <i>
      <x v="1"/>
    </i>
    <i>
      <x v="2"/>
    </i>
  </rowItems>
  <colItems count="1">
    <i/>
  </colItems>
  <dataFields count="1">
    <dataField name="Sum of Yearly Sal" fld="1" baseField="0" baseItem="0" numFmtId="44"/>
  </dataFields>
  <formats count="1">
    <format dxfId="67">
      <pivotArea outline="0" collapsedLevelsAreSubtotals="1" fieldPosition="0"/>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Hierarchies count="1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 Project_Ola Moore.xlsx!EMPData4">
        <x15:activeTabTopLevelEntity name="[EMPData4]"/>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A7240CD-B848-4FDA-92A9-FE037A152BF1}" name="PivotTable3" cacheId="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rowHeaderCaption="Employee">
  <location ref="B3:C5" firstHeaderRow="1" firstDataRow="1" firstDataCol="1"/>
  <pivotFields count="2">
    <pivotField axis="axisRow" allDrilled="1" subtotalTop="0" showAll="0" measureFilter="1" dataSourceSort="1" defaultSubtotal="0" defaultAttributeDrillState="1">
      <items count="2">
        <item x="0"/>
        <item x="1"/>
      </items>
    </pivotField>
    <pivotField dataField="1" subtotalTop="0" showAll="0" defaultSubtotal="0"/>
  </pivotFields>
  <rowFields count="1">
    <field x="0"/>
  </rowFields>
  <rowItems count="2">
    <i>
      <x/>
    </i>
    <i>
      <x v="1"/>
    </i>
  </rowItems>
  <colItems count="1">
    <i/>
  </colItems>
  <dataFields count="1">
    <dataField name="Salary" fld="1" baseField="0" baseItem="0"/>
  </dataFields>
  <formats count="10">
    <format dxfId="66">
      <pivotArea collapsedLevelsAreSubtotals="1" fieldPosition="0">
        <references count="1">
          <reference field="0" count="0"/>
        </references>
      </pivotArea>
    </format>
    <format dxfId="65">
      <pivotArea dataOnly="0" labelOnly="1" outline="0" axis="axisValues" fieldPosition="0"/>
    </format>
    <format dxfId="64">
      <pivotArea dataOnly="0" labelOnly="1" outline="0" axis="axisValues" fieldPosition="0"/>
    </format>
    <format dxfId="63">
      <pivotArea outline="0" collapsedLevelsAreSubtotals="1" fieldPosition="0"/>
    </format>
    <format dxfId="62">
      <pivotArea dataOnly="0" labelOnly="1" fieldPosition="0">
        <references count="1">
          <reference field="0" count="0"/>
        </references>
      </pivotArea>
    </format>
    <format dxfId="61">
      <pivotArea type="all" dataOnly="0" outline="0" fieldPosition="0"/>
    </format>
    <format dxfId="60">
      <pivotArea outline="0" collapsedLevelsAreSubtotals="1" fieldPosition="0"/>
    </format>
    <format dxfId="59">
      <pivotArea field="0" type="button" dataOnly="0" labelOnly="1" outline="0" axis="axisRow" fieldPosition="0"/>
    </format>
    <format dxfId="58">
      <pivotArea dataOnly="0" labelOnly="1" fieldPosition="0">
        <references count="1">
          <reference field="0" count="0"/>
        </references>
      </pivotArea>
    </format>
    <format dxfId="57">
      <pivotArea dataOnly="0" labelOnly="1" outline="0" axis="axisValues" fieldPosition="0"/>
    </format>
  </formats>
  <pivotHierarchies count="18">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caption="Salary"/>
    <pivotHierarchy dragToData="1"/>
    <pivotHierarchy dragToData="1"/>
  </pivotHierarchies>
  <pivotTableStyleInfo name="PivotStyleLight16" showRowHeaders="1" showColHeaders="1" showRowStripes="0" showColStripes="0" showLastColumn="1"/>
  <filters count="1">
    <filter fld="0" type="count" id="1" iMeasureHier="15">
      <autoFilter ref="A1">
        <filterColumn colId="0">
          <top10 val="2" filterVal="2"/>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 Project_Ola Moore.xlsx!EMPData4">
        <x15:activeTabTopLevelEntity name="[EMPData4]"/>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A0BC9B7-51B2-40F6-82DE-B18BCFD8FEAE}" name="PivotTable4" cacheId="2"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rowHeaderCaption="Employee">
  <location ref="B3:C5" firstHeaderRow="1" firstDataRow="1" firstDataCol="1"/>
  <pivotFields count="2">
    <pivotField axis="axisRow" allDrilled="1" subtotalTop="0" showAll="0" measureFilter="1" dataSourceSort="1" defaultSubtotal="0" defaultAttributeDrillState="1">
      <items count="2">
        <item x="0"/>
        <item x="1"/>
      </items>
    </pivotField>
    <pivotField dataField="1" subtotalTop="0" showAll="0" defaultSubtotal="0"/>
  </pivotFields>
  <rowFields count="1">
    <field x="0"/>
  </rowFields>
  <rowItems count="2">
    <i>
      <x/>
    </i>
    <i>
      <x v="1"/>
    </i>
  </rowItems>
  <colItems count="1">
    <i/>
  </colItems>
  <dataFields count="1">
    <dataField name="Salary" fld="1" baseField="0" baseItem="0"/>
  </dataFields>
  <formats count="6">
    <format dxfId="56">
      <pivotArea collapsedLevelsAreSubtotals="1" fieldPosition="0">
        <references count="1">
          <reference field="0" count="0"/>
        </references>
      </pivotArea>
    </format>
    <format dxfId="55">
      <pivotArea type="all" dataOnly="0" outline="0" fieldPosition="0"/>
    </format>
    <format dxfId="54">
      <pivotArea outline="0" collapsedLevelsAreSubtotals="1" fieldPosition="0"/>
    </format>
    <format dxfId="53">
      <pivotArea field="0" type="button" dataOnly="0" labelOnly="1" outline="0" axis="axisRow" fieldPosition="0"/>
    </format>
    <format dxfId="52">
      <pivotArea dataOnly="0" labelOnly="1" fieldPosition="0">
        <references count="1">
          <reference field="0" count="0"/>
        </references>
      </pivotArea>
    </format>
    <format dxfId="51">
      <pivotArea dataOnly="0" labelOnly="1" outline="0" axis="axisValues" fieldPosition="0"/>
    </format>
  </formats>
  <pivotHierarchies count="1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caption="Salary"/>
    <pivotHierarchy dragToData="1"/>
    <pivotHierarchy dragToData="1"/>
  </pivotHierarchies>
  <pivotTableStyleInfo name="PivotStyleLight16" showRowHeaders="1" showColHeaders="1" showRowStripes="0" showColStripes="0" showLastColumn="1"/>
  <filters count="1">
    <filter fld="0" type="count" id="1" iMeasureHier="15">
      <autoFilter ref="A1">
        <filterColumn colId="0">
          <top10 top="0" val="2" filterVal="2"/>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 Project_Ola Moore.xlsx!EMPData4">
        <x15:activeTabTopLevelEntity name="[EMPData4]"/>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DBF263D-3E8D-4970-BB67-97DB2052585A}" name="PivotTable5" cacheId="3"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rowHeaderCaption="Employee">
  <location ref="B3:C5" firstHeaderRow="1" firstDataRow="1" firstDataCol="1"/>
  <pivotFields count="2">
    <pivotField axis="axisRow" allDrilled="1" subtotalTop="0" showAll="0" measureFilter="1" dataSourceSort="1" defaultSubtotal="0" defaultAttributeDrillState="1">
      <items count="2">
        <item x="0"/>
        <item x="1"/>
      </items>
    </pivotField>
    <pivotField dataField="1" subtotalTop="0" showAll="0" defaultSubtotal="0"/>
  </pivotFields>
  <rowFields count="1">
    <field x="0"/>
  </rowFields>
  <rowItems count="2">
    <i>
      <x/>
    </i>
    <i>
      <x v="1"/>
    </i>
  </rowItems>
  <colItems count="1">
    <i/>
  </colItems>
  <dataFields count="1">
    <dataField name="Salary" fld="1" baseField="0" baseItem="0"/>
  </dataFields>
  <formats count="7">
    <format dxfId="50">
      <pivotArea collapsedLevelsAreSubtotals="1" fieldPosition="0">
        <references count="1">
          <reference field="0" count="0"/>
        </references>
      </pivotArea>
    </format>
    <format dxfId="49">
      <pivotArea type="all" dataOnly="0" outline="0" fieldPosition="0"/>
    </format>
    <format dxfId="48">
      <pivotArea field="0" type="button" dataOnly="0" labelOnly="1" outline="0" axis="axisRow" fieldPosition="0"/>
    </format>
    <format dxfId="47">
      <pivotArea dataOnly="0" labelOnly="1" outline="0" axis="axisValues" fieldPosition="0"/>
    </format>
    <format dxfId="46">
      <pivotArea dataOnly="0" labelOnly="1" outline="0" axis="axisValues" fieldPosition="0"/>
    </format>
    <format dxfId="45">
      <pivotArea outline="0" collapsedLevelsAreSubtotals="1" fieldPosition="0"/>
    </format>
    <format dxfId="44">
      <pivotArea dataOnly="0" labelOnly="1" fieldPosition="0">
        <references count="1">
          <reference field="0" count="0"/>
        </references>
      </pivotArea>
    </format>
  </formats>
  <pivotHierarchies count="1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caption="Salary"/>
    <pivotHierarchy dragToData="1"/>
    <pivotHierarchy dragToData="1"/>
  </pivotHierarchies>
  <pivotTableStyleInfo name="PivotStyleLight16" showRowHeaders="1" showColHeaders="1" showRowStripes="0" showColStripes="0" showLastColumn="1"/>
  <filters count="1">
    <filter fld="0" type="count" id="1" iMeasureHier="15">
      <autoFilter ref="A1">
        <filterColumn colId="0">
          <top10 val="2" filterVal="2"/>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 Project_Ola Moore.xlsx!EMPData4">
        <x15:activeTabTopLevelEntity name="[EMPData4]"/>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968DB1F-BA37-4D50-AA0E-3A646B083DDA}" name="PivotTable6" cacheId="4"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rowHeaderCaption="Employee">
  <location ref="B3:C5" firstHeaderRow="1" firstDataRow="1" firstDataCol="1"/>
  <pivotFields count="2">
    <pivotField axis="axisRow" allDrilled="1" subtotalTop="0" showAll="0" measureFilter="1" dataSourceSort="1" defaultSubtotal="0" defaultAttributeDrillState="1">
      <items count="2">
        <item x="0"/>
        <item x="1"/>
      </items>
    </pivotField>
    <pivotField dataField="1" subtotalTop="0" showAll="0" defaultSubtotal="0"/>
  </pivotFields>
  <rowFields count="1">
    <field x="0"/>
  </rowFields>
  <rowItems count="2">
    <i>
      <x/>
    </i>
    <i>
      <x v="1"/>
    </i>
  </rowItems>
  <colItems count="1">
    <i/>
  </colItems>
  <dataFields count="1">
    <dataField name="Salary" fld="1" baseField="0" baseItem="0" numFmtId="44"/>
  </dataFields>
  <formats count="8">
    <format dxfId="43">
      <pivotArea outline="0" collapsedLevelsAreSubtotals="1" fieldPosition="0"/>
    </format>
    <format dxfId="42">
      <pivotArea type="all" dataOnly="0" outline="0" fieldPosition="0"/>
    </format>
    <format dxfId="41">
      <pivotArea outline="0" collapsedLevelsAreSubtotals="1" fieldPosition="0"/>
    </format>
    <format dxfId="40">
      <pivotArea field="0" type="button" dataOnly="0" labelOnly="1" outline="0" axis="axisRow" fieldPosition="0"/>
    </format>
    <format dxfId="39">
      <pivotArea dataOnly="0" labelOnly="1" fieldPosition="0">
        <references count="1">
          <reference field="0" count="0"/>
        </references>
      </pivotArea>
    </format>
    <format dxfId="38">
      <pivotArea dataOnly="0" labelOnly="1" outline="0" axis="axisValues" fieldPosition="0"/>
    </format>
    <format dxfId="37">
      <pivotArea outline="0" collapsedLevelsAreSubtotals="1" fieldPosition="0"/>
    </format>
    <format dxfId="36">
      <pivotArea dataOnly="0" labelOnly="1" outline="0" axis="axisValues" fieldPosition="0"/>
    </format>
  </formats>
  <pivotHierarchies count="1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caption="Salary"/>
    <pivotHierarchy dragToData="1"/>
    <pivotHierarchy dragToData="1"/>
  </pivotHierarchies>
  <pivotTableStyleInfo name="PivotStyleLight16" showRowHeaders="1" showColHeaders="1" showRowStripes="0" showColStripes="0" showLastColumn="1"/>
  <filters count="1">
    <filter fld="0" type="count" id="1" iMeasureHier="15">
      <autoFilter ref="A1">
        <filterColumn colId="0">
          <top10 top="0" val="2" filterVal="2"/>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 Project_Ola Moore.xlsx!EMPData4">
        <x15:activeTabTopLevelEntity name="[EMPData4]"/>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CA367DF-83C1-406A-A384-9FB1744F7788}" name="PivotTable8"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Employee Name">
  <location ref="B3:C53" firstHeaderRow="1" firstDataRow="1" firstDataCol="1"/>
  <pivotFields count="2">
    <pivotField axis="axisRow" allDrilled="1" subtotalTop="0" showAll="0" dataSourceSort="1" defaultSubtotal="0" defaultAttributeDrillState="1">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dataField="1" subtotalTop="0" showAll="0" defaultSubtotal="0"/>
  </pivotFields>
  <rowFields count="1">
    <field x="0"/>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rowItems>
  <colItems count="1">
    <i/>
  </colItems>
  <dataFields count="1">
    <dataField name="Sum of Bonus $s" fld="1" baseField="0" baseItem="0" numFmtId="44"/>
  </dataFields>
  <formats count="18">
    <format dxfId="24">
      <pivotArea outline="0" collapsedLevelsAreSubtotals="1" fieldPosition="0"/>
    </format>
    <format dxfId="23">
      <pivotArea type="all" dataOnly="0" outline="0" fieldPosition="0"/>
    </format>
    <format dxfId="22">
      <pivotArea outline="0" collapsedLevelsAreSubtotals="1" fieldPosition="0"/>
    </format>
    <format dxfId="21">
      <pivotArea field="0" type="button" dataOnly="0" labelOnly="1" outline="0" axis="axisRow" fieldPosition="0"/>
    </format>
    <format dxfId="20">
      <pivotArea dataOnly="0" labelOnly="1" fieldPosition="0">
        <references count="1">
          <reference field="0" count="0"/>
        </references>
      </pivotArea>
    </format>
    <format dxfId="19">
      <pivotArea dataOnly="0" labelOnly="1" grandRow="1" outline="0" fieldPosition="0"/>
    </format>
    <format dxfId="18">
      <pivotArea dataOnly="0" labelOnly="1" outline="0" axis="axisValues" fieldPosition="0"/>
    </format>
    <format dxfId="17">
      <pivotArea type="all" dataOnly="0" outline="0" fieldPosition="0"/>
    </format>
    <format dxfId="16">
      <pivotArea outline="0" collapsedLevelsAreSubtotals="1" fieldPosition="0"/>
    </format>
    <format dxfId="15">
      <pivotArea field="0" type="button" dataOnly="0" labelOnly="1" outline="0" axis="axisRow" fieldPosition="0"/>
    </format>
    <format dxfId="14">
      <pivotArea dataOnly="0" labelOnly="1" fieldPosition="0">
        <references count="1">
          <reference field="0" count="0"/>
        </references>
      </pivotArea>
    </format>
    <format dxfId="13">
      <pivotArea dataOnly="0" labelOnly="1" grandRow="1" outline="0" fieldPosition="0"/>
    </format>
    <format dxfId="12">
      <pivotArea dataOnly="0" labelOnly="1" outline="0" axis="axisValues" fieldPosition="0"/>
    </format>
    <format dxfId="11">
      <pivotArea type="all" dataOnly="0" outline="0" fieldPosition="0"/>
    </format>
    <format dxfId="10">
      <pivotArea outline="0" collapsedLevelsAreSubtotals="1" fieldPosition="0"/>
    </format>
    <format dxfId="9">
      <pivotArea field="0" type="button" dataOnly="0" labelOnly="1" outline="0" axis="axisRow" fieldPosition="0"/>
    </format>
    <format dxfId="8">
      <pivotArea dataOnly="0" labelOnly="1" fieldPosition="0">
        <references count="1">
          <reference field="0" count="0"/>
        </references>
      </pivotArea>
    </format>
    <format dxfId="7">
      <pivotArea dataOnly="0" labelOnly="1" outline="0" axis="axisValues" fieldPosition="0"/>
    </format>
  </formats>
  <pivotHierarchies count="18">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Sum of Bonus $s"/>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 Project_Ola Moore.xlsx!EMPData47">
        <x15:activeTabTopLevelEntity name="[EMPData47]"/>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635E74A-05C1-4BA1-B2C8-11D374FD5EF2}" sourceName="[EMPData4].[Department]">
  <pivotTables>
    <pivotTable tabId="5" name="PivotTable3"/>
  </pivotTables>
  <data>
    <olap pivotCacheId="1794126521">
      <levels count="2">
        <level uniqueName="[EMPData4].[Department].[(All)]" sourceCaption="(All)" count="0"/>
        <level uniqueName="[EMPData4].[Department].[Department]" sourceCaption="Department" count="3">
          <ranges>
            <range startItem="0">
              <i n="[EMPData4].[Department].&amp;[Finance]" c="Finance"/>
              <i n="[EMPData4].[Department].&amp;[Procurement]" c="Procurement"/>
              <i n="[EMPData4].[Department].&amp;[Sales]" c="Sales"/>
            </range>
          </ranges>
        </level>
      </levels>
      <selections count="1">
        <selection n="[EMPData4].[Department].[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C7A026C8-5A48-4B51-9ACE-640D96AB4056}" sourceName="[EMPData4].[Country]">
  <pivotTables>
    <pivotTable tabId="7" name="PivotTable5"/>
  </pivotTables>
  <data>
    <olap pivotCacheId="1794126521">
      <levels count="2">
        <level uniqueName="[EMPData4].[Country].[(All)]" sourceCaption="(All)" count="0"/>
        <level uniqueName="[EMPData4].[Country].[Country]" sourceCaption="Country" count="3">
          <ranges>
            <range startItem="0">
              <i n="[EMPData4].[Country].&amp;[Australia]" c="Australia"/>
              <i n="[EMPData4].[Country].&amp;[Netherlands]" c="Netherlands"/>
              <i n="[EMPData4].[Country].&amp;[USA]" c="USA"/>
            </range>
          </ranges>
        </level>
      </levels>
      <selections count="1">
        <selection n="[EMPData4].[Countr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3BED0E5D-3C41-4493-8E51-C401BFCAF502}" sourceName="[EMPData47].[Country]">
  <pivotTables>
    <pivotTable tabId="11" name="PivotTable8"/>
  </pivotTables>
  <data>
    <olap pivotCacheId="1794126521">
      <levels count="2">
        <level uniqueName="[EMPData47].[Country].[(All)]" sourceCaption="(All)" count="0"/>
        <level uniqueName="[EMPData47].[Country].[Country]" sourceCaption="Country" count="3">
          <ranges>
            <range startItem="0">
              <i n="[EMPData47].[Country].&amp;[Australia]" c="Australia"/>
              <i n="[EMPData47].[Country].&amp;[Netherlands]" c="Netherlands"/>
              <i n="[EMPData47].[Country].&amp;[USA]" c="USA"/>
            </range>
          </ranges>
        </level>
      </levels>
      <selections count="1">
        <selection n="[EMPData47].[Country].[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DA229AC8-4C28-41FD-872E-50F078F6DF7B}" sourceName="[EMPData47].[Department]">
  <pivotTables>
    <pivotTable tabId="11" name="PivotTable8"/>
  </pivotTables>
  <data>
    <olap pivotCacheId="1794126521">
      <levels count="2">
        <level uniqueName="[EMPData47].[Department].[(All)]" sourceCaption="(All)" count="0"/>
        <level uniqueName="[EMPData47].[Department].[Department]" sourceCaption="Department" count="3">
          <ranges>
            <range startItem="0">
              <i n="[EMPData47].[Department].&amp;[Finance]" c="Finance"/>
              <i n="[EMPData47].[Department].&amp;[Procurement]" c="Procurement"/>
              <i n="[EMPData47].[Department].&amp;[Sales]" c="Sales"/>
            </range>
          </ranges>
        </level>
      </levels>
      <selections count="1">
        <selection n="[EMPData47].[Department].[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149B3214-10AF-4A0C-8957-41A8FBEB6B30}" cache="Slicer_Department" caption="Department"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86849D28-84B9-468A-9DBE-769356C3B641}" cache="Slicer_Country" caption="Country" level="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CE31BEBA-A29B-457B-AA80-E7DC77217267}" cache="Slicer_Country1" caption="Country" level="1" rowHeight="234950"/>
  <slicer name="Department 1" xr10:uid="{097B205B-D68A-4141-A6F7-C80F96FDF826}" cache="Slicer_Department1" caption="Department"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A0B6B-6E58-4D92-8D16-18CA1495B923}" name="EMPData" displayName="EMPData" ref="A3:E54" totalsRowCount="1" headerRowDxfId="109" headerRowBorderDxfId="108" tableBorderDxfId="107" totalsRowBorderDxfId="106">
  <autoFilter ref="A3:E53" xr:uid="{639A0B6B-6E58-4D92-8D16-18CA1495B923}"/>
  <tableColumns count="5">
    <tableColumn id="1" xr3:uid="{10D75C25-E46F-46DC-B77B-6A24CBC96659}" name="Employee ID" totalsRowLabel="Total" dataDxfId="105" totalsRowDxfId="104"/>
    <tableColumn id="2" xr3:uid="{A9A1B7BF-B67F-4E3D-B05D-1CA5084E6220}" name="Department" dataDxfId="103" totalsRowDxfId="102"/>
    <tableColumn id="3" xr3:uid="{1D69A06F-FBE8-4CD9-B408-A67965E2C5A9}" name="Employee" dataDxfId="101" totalsRowDxfId="100"/>
    <tableColumn id="4" xr3:uid="{045F1C44-E03F-4B14-B0C4-5F1F2D740C6F}" name="Country" dataDxfId="99" totalsRowDxfId="98"/>
    <tableColumn id="5" xr3:uid="{4CA34F10-A491-4D0F-A008-9A622A58741E}" name="Yearly Sal" totalsRowFunction="sum" dataDxfId="97" totalsRowDxfId="96" dataCellStyle="Comm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32404A-711D-42A0-B943-BEC4B7997172}" name="EmpBonus" displayName="EmpBonus" ref="H3:J47" totalsRowShown="0" headerRowDxfId="95" headerRowBorderDxfId="94" tableBorderDxfId="93" totalsRowBorderDxfId="92">
  <autoFilter ref="H3:J47" xr:uid="{7D32404A-711D-42A0-B943-BEC4B7997172}"/>
  <tableColumns count="3">
    <tableColumn id="1" xr3:uid="{3A445AE6-0460-4262-B97F-11D049E0AA42}" name="EmployeID" dataDxfId="91"/>
    <tableColumn id="2" xr3:uid="{8ACCE417-C3B1-4070-8842-52BB9F3BF8D1}" name="Bonus %" dataDxfId="90"/>
    <tableColumn id="3" xr3:uid="{57087C48-7625-4AFB-8DDB-2F22CEBA3E30}" name="Employee Name" dataDxfId="8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F278F20-F166-4C3D-B53F-DFBBD468D322}" name="EMPData4" displayName="EMPData4" ref="A3:E54" totalsRowCount="1" headerRowDxfId="88" headerRowBorderDxfId="87" tableBorderDxfId="86" totalsRowBorderDxfId="85">
  <autoFilter ref="A3:E53" xr:uid="{639A0B6B-6E58-4D92-8D16-18CA1495B923}"/>
  <tableColumns count="5">
    <tableColumn id="1" xr3:uid="{E40F891B-F7BC-42D6-89BF-A293670C90AB}" name="Employee ID" totalsRowLabel="Total" dataDxfId="84" totalsRowDxfId="83"/>
    <tableColumn id="2" xr3:uid="{1E10584F-C8C9-4DA2-936E-C2DDF47C0110}" name="Department" dataDxfId="82" totalsRowDxfId="81"/>
    <tableColumn id="3" xr3:uid="{4615B010-5097-4448-AD14-17C496318DC1}" name="Employee" dataDxfId="80" totalsRowDxfId="79"/>
    <tableColumn id="4" xr3:uid="{B4386A44-4B95-4683-AD77-775AB88B03C8}" name="Country" dataDxfId="78" totalsRowDxfId="77"/>
    <tableColumn id="5" xr3:uid="{4E04099B-2F78-4B11-A8A2-E1B50D2CFC9C}" name="Yearly Sal" totalsRowFunction="sum" dataDxfId="76" totalsRowDxfId="75" dataCellStyle="Comma"/>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C47A01B-4858-478C-BC6C-4B705CC348FD}" name="EmpBonus5" displayName="EmpBonus5" ref="H3:J47" totalsRowShown="0" headerRowDxfId="74" headerRowBorderDxfId="73" tableBorderDxfId="72" totalsRowBorderDxfId="71">
  <autoFilter ref="H3:J47" xr:uid="{7D32404A-711D-42A0-B943-BEC4B7997172}"/>
  <tableColumns count="3">
    <tableColumn id="1" xr3:uid="{AF44751D-9431-4089-A325-D71BD9657D63}" name="EmployeID" dataDxfId="70"/>
    <tableColumn id="2" xr3:uid="{AB73310C-08A6-498D-A70A-5F5603BF1B44}" name="Bonus %" dataDxfId="69"/>
    <tableColumn id="3" xr3:uid="{05FAB58D-CABB-42C7-AFF6-765A8BCD2F1A}" name="Employee Name" dataDxfId="6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6036315-B54A-40A1-9137-1F227DAFA976}" name="EMPData47" displayName="EMPData47" ref="B3:H54" totalsRowCount="1" headerRowDxfId="35" headerRowBorderDxfId="34" tableBorderDxfId="33" totalsRowBorderDxfId="32">
  <autoFilter ref="B3:H53" xr:uid="{86036315-B54A-40A1-9137-1F227DAFA976}"/>
  <tableColumns count="7">
    <tableColumn id="1" xr3:uid="{BC074B2B-8247-49AD-90F1-90CA7B59820B}" name="Employee ID" totalsRowLabel="Total" dataDxfId="31" totalsRowDxfId="6"/>
    <tableColumn id="2" xr3:uid="{FE285EB1-10AB-4741-8B56-837840514519}" name="Department" dataDxfId="30" totalsRowDxfId="5"/>
    <tableColumn id="3" xr3:uid="{081ADA58-8BD3-4D45-9C8A-EFFEB30AAC82}" name="Employee" dataDxfId="29" totalsRowDxfId="4"/>
    <tableColumn id="4" xr3:uid="{B9B5DAE2-36C1-4C21-B23F-FF50AA1A882F}" name="Country" dataDxfId="28" totalsRowDxfId="3"/>
    <tableColumn id="5" xr3:uid="{06523DDB-8515-4F81-992A-40358A5D7702}" name="Yearly Sal" totalsRowFunction="sum" dataDxfId="27" totalsRowDxfId="2" dataCellStyle="Comma"/>
    <tableColumn id="6" xr3:uid="{70A17F8D-E729-4EF1-8E90-6A6ADF0F640C}" name="Bonus %" dataDxfId="26" totalsRowDxfId="1" dataCellStyle="Percent">
      <calculatedColumnFormula>_xlfn.XLOOKUP(EMPData47[[#This Row],[Employee]],EmpBonus5[Employee Name],EmpBonus5[Bonus %],0,0,1)</calculatedColumnFormula>
    </tableColumn>
    <tableColumn id="7" xr3:uid="{7A986BE7-8A8F-42C4-B24C-59B873D5FB54}" name="Bonus $s" dataDxfId="25" totalsRowDxfId="0">
      <calculatedColumnFormula>EMPData47[[#This Row],[Yearly Sal]]*EMPData47[[#This Row],[Bonus %]]</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6F51B-8E9D-4C91-A28F-8C747454331E}">
  <dimension ref="A1:R54"/>
  <sheetViews>
    <sheetView workbookViewId="0">
      <selection activeCell="D13" sqref="D13"/>
    </sheetView>
  </sheetViews>
  <sheetFormatPr defaultRowHeight="15" x14ac:dyDescent="0.25"/>
  <cols>
    <col min="1" max="1" width="12.5703125" customWidth="1"/>
    <col min="2" max="2" width="13.140625" customWidth="1"/>
    <col min="3" max="3" width="16.28515625" bestFit="1" customWidth="1"/>
    <col min="4" max="4" width="11" bestFit="1" customWidth="1"/>
    <col min="5" max="5" width="14.28515625" style="15" customWidth="1"/>
    <col min="8" max="8" width="11.7109375" customWidth="1"/>
    <col min="9" max="9" width="9.85546875" customWidth="1"/>
    <col min="10" max="10" width="16.28515625" customWidth="1"/>
    <col min="12" max="12" width="52.140625" bestFit="1" customWidth="1"/>
  </cols>
  <sheetData>
    <row r="1" spans="1:18" ht="36" x14ac:dyDescent="0.55000000000000004">
      <c r="A1" s="18"/>
      <c r="B1" s="19" t="s">
        <v>133</v>
      </c>
      <c r="C1" s="19"/>
      <c r="D1" s="19"/>
      <c r="E1" s="19"/>
      <c r="F1" s="19"/>
      <c r="G1" s="19"/>
      <c r="H1" s="19"/>
      <c r="I1" s="19"/>
      <c r="J1" s="19"/>
      <c r="K1" s="19"/>
      <c r="L1" s="19"/>
      <c r="M1" s="19"/>
      <c r="N1" s="19"/>
      <c r="O1" s="19"/>
      <c r="P1" s="19"/>
      <c r="Q1" s="19"/>
      <c r="R1" s="19"/>
    </row>
    <row r="2" spans="1:18" ht="14.65" customHeight="1" x14ac:dyDescent="0.5">
      <c r="A2" s="22"/>
      <c r="B2" s="22"/>
      <c r="C2" s="22"/>
      <c r="D2" s="22"/>
      <c r="E2" s="22"/>
      <c r="F2" s="22"/>
      <c r="G2" s="22"/>
      <c r="H2" s="22"/>
      <c r="I2" s="22"/>
      <c r="J2" s="22"/>
      <c r="K2" s="22"/>
      <c r="L2" s="22"/>
      <c r="M2" s="22"/>
      <c r="N2" s="22"/>
      <c r="O2" s="22"/>
      <c r="P2" s="22"/>
      <c r="Q2" s="22"/>
    </row>
    <row r="3" spans="1:18" x14ac:dyDescent="0.25">
      <c r="A3" s="4" t="s">
        <v>0</v>
      </c>
      <c r="B3" s="5" t="s">
        <v>1</v>
      </c>
      <c r="C3" s="5" t="s">
        <v>2</v>
      </c>
      <c r="D3" s="5" t="s">
        <v>117</v>
      </c>
      <c r="E3" s="12" t="s">
        <v>108</v>
      </c>
      <c r="H3" s="4" t="s">
        <v>67</v>
      </c>
      <c r="I3" s="5" t="s">
        <v>68</v>
      </c>
      <c r="J3" s="9" t="s">
        <v>69</v>
      </c>
    </row>
    <row r="4" spans="1:18" x14ac:dyDescent="0.25">
      <c r="A4" s="3" t="s">
        <v>3</v>
      </c>
      <c r="B4" s="1" t="s">
        <v>4</v>
      </c>
      <c r="C4" s="1" t="s">
        <v>5</v>
      </c>
      <c r="D4" s="1" t="s">
        <v>118</v>
      </c>
      <c r="E4" s="13">
        <v>60270</v>
      </c>
      <c r="H4" s="3" t="s">
        <v>13</v>
      </c>
      <c r="I4" s="2">
        <v>0.27</v>
      </c>
      <c r="J4" s="8" t="s">
        <v>14</v>
      </c>
      <c r="K4">
        <v>1</v>
      </c>
      <c r="L4" t="s">
        <v>141</v>
      </c>
    </row>
    <row r="5" spans="1:18" x14ac:dyDescent="0.25">
      <c r="A5" s="3" t="s">
        <v>6</v>
      </c>
      <c r="B5" s="1" t="s">
        <v>4</v>
      </c>
      <c r="C5" s="1" t="s">
        <v>7</v>
      </c>
      <c r="D5" s="1" t="s">
        <v>119</v>
      </c>
      <c r="E5" s="13">
        <v>39627</v>
      </c>
      <c r="H5" s="3" t="s">
        <v>47</v>
      </c>
      <c r="I5" s="2">
        <v>0.25</v>
      </c>
      <c r="J5" s="8" t="s">
        <v>48</v>
      </c>
      <c r="L5" t="s">
        <v>110</v>
      </c>
    </row>
    <row r="6" spans="1:18" x14ac:dyDescent="0.25">
      <c r="A6" s="3" t="s">
        <v>8</v>
      </c>
      <c r="B6" s="1" t="s">
        <v>4</v>
      </c>
      <c r="C6" s="1" t="s">
        <v>9</v>
      </c>
      <c r="D6" s="1" t="s">
        <v>120</v>
      </c>
      <c r="E6" s="13">
        <v>29726</v>
      </c>
      <c r="H6" s="3" t="s">
        <v>51</v>
      </c>
      <c r="I6" s="2">
        <v>0.25</v>
      </c>
      <c r="J6" s="8" t="s">
        <v>52</v>
      </c>
      <c r="L6" t="s">
        <v>111</v>
      </c>
    </row>
    <row r="7" spans="1:18" x14ac:dyDescent="0.25">
      <c r="A7" s="3" t="s">
        <v>10</v>
      </c>
      <c r="B7" s="1" t="s">
        <v>4</v>
      </c>
      <c r="C7" s="1" t="s">
        <v>73</v>
      </c>
      <c r="D7" s="1" t="s">
        <v>120</v>
      </c>
      <c r="E7" s="13">
        <v>93668</v>
      </c>
      <c r="H7" s="3" t="s">
        <v>61</v>
      </c>
      <c r="I7" s="2">
        <v>0.25</v>
      </c>
      <c r="J7" s="8" t="s">
        <v>62</v>
      </c>
      <c r="L7" t="s">
        <v>112</v>
      </c>
    </row>
    <row r="8" spans="1:18" x14ac:dyDescent="0.25">
      <c r="A8" s="3" t="s">
        <v>11</v>
      </c>
      <c r="B8" s="1" t="s">
        <v>4</v>
      </c>
      <c r="C8" s="1" t="s">
        <v>12</v>
      </c>
      <c r="D8" s="1" t="s">
        <v>119</v>
      </c>
      <c r="E8" s="13">
        <v>134000</v>
      </c>
      <c r="H8" s="3" t="s">
        <v>27</v>
      </c>
      <c r="I8" s="2">
        <v>0.25</v>
      </c>
      <c r="J8" s="8" t="s">
        <v>28</v>
      </c>
      <c r="L8" t="s">
        <v>113</v>
      </c>
    </row>
    <row r="9" spans="1:18" x14ac:dyDescent="0.25">
      <c r="A9" s="3" t="s">
        <v>13</v>
      </c>
      <c r="B9" s="1" t="s">
        <v>4</v>
      </c>
      <c r="C9" s="1" t="s">
        <v>14</v>
      </c>
      <c r="D9" s="1" t="s">
        <v>119</v>
      </c>
      <c r="E9" s="13">
        <v>34808</v>
      </c>
      <c r="H9" s="3" t="s">
        <v>42</v>
      </c>
      <c r="I9" s="2">
        <v>0.24</v>
      </c>
      <c r="J9" s="8" t="s">
        <v>44</v>
      </c>
      <c r="L9" t="s">
        <v>114</v>
      </c>
    </row>
    <row r="10" spans="1:18" x14ac:dyDescent="0.25">
      <c r="A10" s="3" t="s">
        <v>15</v>
      </c>
      <c r="B10" s="1" t="s">
        <v>4</v>
      </c>
      <c r="C10" s="1" t="s">
        <v>16</v>
      </c>
      <c r="D10" s="1" t="s">
        <v>120</v>
      </c>
      <c r="E10" s="13">
        <v>135000</v>
      </c>
      <c r="H10" s="3" t="s">
        <v>25</v>
      </c>
      <c r="I10" s="2">
        <v>0.24</v>
      </c>
      <c r="J10" s="8" t="s">
        <v>26</v>
      </c>
      <c r="L10" t="s">
        <v>115</v>
      </c>
    </row>
    <row r="11" spans="1:18" x14ac:dyDescent="0.25">
      <c r="A11" s="3" t="s">
        <v>17</v>
      </c>
      <c r="B11" s="1" t="s">
        <v>4</v>
      </c>
      <c r="C11" s="1" t="s">
        <v>18</v>
      </c>
      <c r="D11" s="1" t="s">
        <v>120</v>
      </c>
      <c r="E11" s="13">
        <v>45000</v>
      </c>
      <c r="H11" s="3" t="s">
        <v>6</v>
      </c>
      <c r="I11" s="2">
        <v>0.23</v>
      </c>
      <c r="J11" s="8" t="s">
        <v>7</v>
      </c>
      <c r="K11">
        <v>2</v>
      </c>
      <c r="L11" t="s">
        <v>116</v>
      </c>
    </row>
    <row r="12" spans="1:18" x14ac:dyDescent="0.25">
      <c r="A12" s="3" t="s">
        <v>19</v>
      </c>
      <c r="B12" s="1" t="s">
        <v>4</v>
      </c>
      <c r="C12" s="1" t="s">
        <v>20</v>
      </c>
      <c r="D12" s="1" t="s">
        <v>120</v>
      </c>
      <c r="E12" s="13">
        <v>89500</v>
      </c>
      <c r="H12" s="3" t="s">
        <v>21</v>
      </c>
      <c r="I12" s="2">
        <v>0.23</v>
      </c>
      <c r="J12" s="8" t="s">
        <v>22</v>
      </c>
      <c r="L12" t="s">
        <v>122</v>
      </c>
    </row>
    <row r="13" spans="1:18" x14ac:dyDescent="0.25">
      <c r="A13" s="3" t="s">
        <v>21</v>
      </c>
      <c r="B13" s="1" t="s">
        <v>4</v>
      </c>
      <c r="C13" s="1" t="s">
        <v>22</v>
      </c>
      <c r="D13" s="1" t="s">
        <v>118</v>
      </c>
      <c r="E13" s="13">
        <v>21971</v>
      </c>
      <c r="H13" s="3" t="s">
        <v>53</v>
      </c>
      <c r="I13" s="2">
        <v>0.21</v>
      </c>
      <c r="J13" s="8" t="s">
        <v>54</v>
      </c>
      <c r="L13" t="s">
        <v>123</v>
      </c>
    </row>
    <row r="14" spans="1:18" x14ac:dyDescent="0.25">
      <c r="A14" s="3" t="s">
        <v>23</v>
      </c>
      <c r="B14" s="1" t="s">
        <v>4</v>
      </c>
      <c r="C14" s="1" t="s">
        <v>24</v>
      </c>
      <c r="D14" s="1" t="s">
        <v>118</v>
      </c>
      <c r="E14" s="13">
        <v>80000</v>
      </c>
      <c r="H14" s="3" t="s">
        <v>59</v>
      </c>
      <c r="I14" s="2">
        <v>0.2</v>
      </c>
      <c r="J14" s="8" t="s">
        <v>60</v>
      </c>
      <c r="K14">
        <v>3</v>
      </c>
      <c r="L14" t="s">
        <v>126</v>
      </c>
    </row>
    <row r="15" spans="1:18" x14ac:dyDescent="0.25">
      <c r="A15" s="3" t="s">
        <v>25</v>
      </c>
      <c r="B15" s="1" t="s">
        <v>4</v>
      </c>
      <c r="C15" s="1" t="s">
        <v>26</v>
      </c>
      <c r="D15" s="1" t="s">
        <v>120</v>
      </c>
      <c r="E15" s="13">
        <v>45117</v>
      </c>
      <c r="H15" s="3" t="s">
        <v>38</v>
      </c>
      <c r="I15" s="2">
        <v>0.19</v>
      </c>
      <c r="J15" s="8" t="s">
        <v>39</v>
      </c>
      <c r="L15" t="s">
        <v>124</v>
      </c>
    </row>
    <row r="16" spans="1:18" x14ac:dyDescent="0.25">
      <c r="A16" s="3" t="s">
        <v>27</v>
      </c>
      <c r="B16" s="1" t="s">
        <v>4</v>
      </c>
      <c r="C16" s="1" t="s">
        <v>28</v>
      </c>
      <c r="D16" s="1" t="s">
        <v>119</v>
      </c>
      <c r="E16" s="13">
        <v>50545</v>
      </c>
      <c r="H16" s="3" t="s">
        <v>32</v>
      </c>
      <c r="I16" s="2">
        <v>0.18</v>
      </c>
      <c r="J16" s="8" t="s">
        <v>33</v>
      </c>
      <c r="K16">
        <v>4</v>
      </c>
      <c r="L16" t="s">
        <v>121</v>
      </c>
    </row>
    <row r="17" spans="1:12" x14ac:dyDescent="0.25">
      <c r="A17" s="3" t="s">
        <v>29</v>
      </c>
      <c r="B17" s="1" t="s">
        <v>30</v>
      </c>
      <c r="C17" s="1" t="s">
        <v>31</v>
      </c>
      <c r="D17" s="1" t="s">
        <v>120</v>
      </c>
      <c r="E17" s="13">
        <v>140000</v>
      </c>
      <c r="H17" s="3" t="s">
        <v>40</v>
      </c>
      <c r="I17" s="2">
        <v>0.18</v>
      </c>
      <c r="J17" s="8" t="s">
        <v>41</v>
      </c>
      <c r="L17" t="s">
        <v>127</v>
      </c>
    </row>
    <row r="18" spans="1:12" x14ac:dyDescent="0.25">
      <c r="A18" s="3" t="s">
        <v>32</v>
      </c>
      <c r="B18" s="1" t="s">
        <v>30</v>
      </c>
      <c r="C18" s="1" t="s">
        <v>33</v>
      </c>
      <c r="D18" s="1" t="s">
        <v>119</v>
      </c>
      <c r="E18" s="13">
        <v>110000</v>
      </c>
      <c r="H18" s="3" t="s">
        <v>55</v>
      </c>
      <c r="I18" s="2">
        <v>0.17</v>
      </c>
      <c r="J18" s="8" t="s">
        <v>56</v>
      </c>
      <c r="L18" t="s">
        <v>125</v>
      </c>
    </row>
    <row r="19" spans="1:12" x14ac:dyDescent="0.25">
      <c r="A19" s="3" t="s">
        <v>34</v>
      </c>
      <c r="B19" s="1" t="s">
        <v>30</v>
      </c>
      <c r="C19" s="1" t="s">
        <v>35</v>
      </c>
      <c r="D19" s="1" t="s">
        <v>120</v>
      </c>
      <c r="E19" s="13">
        <v>68357</v>
      </c>
      <c r="H19" s="3" t="s">
        <v>45</v>
      </c>
      <c r="I19" s="2">
        <v>0.14000000000000001</v>
      </c>
      <c r="J19" s="8" t="s">
        <v>46</v>
      </c>
      <c r="K19">
        <v>5</v>
      </c>
      <c r="L19" t="s">
        <v>132</v>
      </c>
    </row>
    <row r="20" spans="1:12" x14ac:dyDescent="0.25">
      <c r="A20" s="3" t="s">
        <v>36</v>
      </c>
      <c r="B20" s="1" t="s">
        <v>30</v>
      </c>
      <c r="C20" s="1" t="s">
        <v>37</v>
      </c>
      <c r="D20" s="1" t="s">
        <v>118</v>
      </c>
      <c r="E20" s="13">
        <v>51800</v>
      </c>
      <c r="H20" s="3" t="s">
        <v>15</v>
      </c>
      <c r="I20" s="2">
        <v>0.14000000000000001</v>
      </c>
      <c r="J20" s="8" t="s">
        <v>16</v>
      </c>
      <c r="K20">
        <v>6</v>
      </c>
      <c r="L20" t="s">
        <v>131</v>
      </c>
    </row>
    <row r="21" spans="1:12" x14ac:dyDescent="0.25">
      <c r="A21" s="3" t="s">
        <v>38</v>
      </c>
      <c r="B21" s="1" t="s">
        <v>30</v>
      </c>
      <c r="C21" s="1" t="s">
        <v>39</v>
      </c>
      <c r="D21" s="1" t="s">
        <v>120</v>
      </c>
      <c r="E21" s="13">
        <v>97000</v>
      </c>
      <c r="H21" s="3" t="s">
        <v>8</v>
      </c>
      <c r="I21" s="2">
        <v>0.1</v>
      </c>
      <c r="J21" s="8" t="s">
        <v>9</v>
      </c>
    </row>
    <row r="22" spans="1:12" x14ac:dyDescent="0.25">
      <c r="A22" s="3" t="s">
        <v>40</v>
      </c>
      <c r="B22" s="1" t="s">
        <v>30</v>
      </c>
      <c r="C22" s="1" t="s">
        <v>41</v>
      </c>
      <c r="D22" s="1" t="s">
        <v>120</v>
      </c>
      <c r="E22" s="13">
        <v>45000</v>
      </c>
      <c r="H22" s="3" t="s">
        <v>29</v>
      </c>
      <c r="I22" s="2">
        <v>0.1</v>
      </c>
      <c r="J22" s="8" t="s">
        <v>31</v>
      </c>
    </row>
    <row r="23" spans="1:12" x14ac:dyDescent="0.25">
      <c r="A23" s="3" t="s">
        <v>42</v>
      </c>
      <c r="B23" s="1" t="s">
        <v>43</v>
      </c>
      <c r="C23" s="1" t="s">
        <v>44</v>
      </c>
      <c r="D23" s="1" t="s">
        <v>118</v>
      </c>
      <c r="E23" s="13">
        <v>89500</v>
      </c>
      <c r="H23" s="3" t="s">
        <v>36</v>
      </c>
      <c r="I23" s="2">
        <v>0.09</v>
      </c>
      <c r="J23" s="8" t="s">
        <v>37</v>
      </c>
    </row>
    <row r="24" spans="1:12" x14ac:dyDescent="0.25">
      <c r="A24" s="3" t="s">
        <v>45</v>
      </c>
      <c r="B24" s="1" t="s">
        <v>43</v>
      </c>
      <c r="C24" s="1" t="s">
        <v>46</v>
      </c>
      <c r="D24" s="1" t="s">
        <v>120</v>
      </c>
      <c r="E24" s="13">
        <v>35971</v>
      </c>
      <c r="H24" s="3" t="s">
        <v>17</v>
      </c>
      <c r="I24" s="2">
        <v>0.09</v>
      </c>
      <c r="J24" s="8" t="s">
        <v>18</v>
      </c>
    </row>
    <row r="25" spans="1:12" x14ac:dyDescent="0.25">
      <c r="A25" s="3" t="s">
        <v>47</v>
      </c>
      <c r="B25" s="1" t="s">
        <v>43</v>
      </c>
      <c r="C25" s="1" t="s">
        <v>48</v>
      </c>
      <c r="D25" s="1" t="s">
        <v>119</v>
      </c>
      <c r="E25" s="13">
        <v>80000</v>
      </c>
      <c r="H25" s="3" t="s">
        <v>11</v>
      </c>
      <c r="I25" s="2">
        <v>0.08</v>
      </c>
      <c r="J25" s="8" t="s">
        <v>12</v>
      </c>
    </row>
    <row r="26" spans="1:12" x14ac:dyDescent="0.25">
      <c r="A26" s="3" t="s">
        <v>49</v>
      </c>
      <c r="B26" s="1" t="s">
        <v>43</v>
      </c>
      <c r="C26" s="1" t="s">
        <v>50</v>
      </c>
      <c r="D26" s="1" t="s">
        <v>120</v>
      </c>
      <c r="E26" s="13">
        <v>55117</v>
      </c>
      <c r="H26" s="3" t="s">
        <v>19</v>
      </c>
      <c r="I26" s="2">
        <v>0.06</v>
      </c>
      <c r="J26" s="8" t="s">
        <v>20</v>
      </c>
    </row>
    <row r="27" spans="1:12" x14ac:dyDescent="0.25">
      <c r="A27" s="3" t="s">
        <v>51</v>
      </c>
      <c r="B27" s="1" t="s">
        <v>43</v>
      </c>
      <c r="C27" s="1" t="s">
        <v>52</v>
      </c>
      <c r="D27" s="1" t="s">
        <v>118</v>
      </c>
      <c r="E27" s="13">
        <v>58445</v>
      </c>
      <c r="H27" s="3" t="s">
        <v>23</v>
      </c>
      <c r="I27" s="2">
        <v>0.06</v>
      </c>
      <c r="J27" s="8" t="s">
        <v>24</v>
      </c>
    </row>
    <row r="28" spans="1:12" x14ac:dyDescent="0.25">
      <c r="A28" s="3" t="s">
        <v>53</v>
      </c>
      <c r="B28" s="1" t="s">
        <v>43</v>
      </c>
      <c r="C28" s="1" t="s">
        <v>54</v>
      </c>
      <c r="D28" s="1" t="s">
        <v>120</v>
      </c>
      <c r="E28" s="13">
        <v>120000</v>
      </c>
      <c r="H28" s="3" t="s">
        <v>65</v>
      </c>
      <c r="I28" s="2">
        <v>0.06</v>
      </c>
      <c r="J28" s="8" t="s">
        <v>66</v>
      </c>
    </row>
    <row r="29" spans="1:12" x14ac:dyDescent="0.25">
      <c r="A29" s="3" t="s">
        <v>55</v>
      </c>
      <c r="B29" s="1" t="s">
        <v>43</v>
      </c>
      <c r="C29" s="1" t="s">
        <v>56</v>
      </c>
      <c r="D29" s="1" t="s">
        <v>120</v>
      </c>
      <c r="E29" s="13">
        <v>45117</v>
      </c>
      <c r="H29" s="3" t="s">
        <v>70</v>
      </c>
      <c r="I29" s="2">
        <v>0.15</v>
      </c>
      <c r="J29" s="8" t="s">
        <v>71</v>
      </c>
    </row>
    <row r="30" spans="1:12" x14ac:dyDescent="0.25">
      <c r="A30" s="3" t="s">
        <v>57</v>
      </c>
      <c r="B30" s="1" t="s">
        <v>43</v>
      </c>
      <c r="C30" s="1" t="s">
        <v>58</v>
      </c>
      <c r="D30" s="1" t="s">
        <v>119</v>
      </c>
      <c r="E30" s="13">
        <v>50545</v>
      </c>
      <c r="H30" s="3" t="s">
        <v>72</v>
      </c>
      <c r="I30" s="2">
        <v>0.15</v>
      </c>
      <c r="J30" s="8" t="s">
        <v>73</v>
      </c>
    </row>
    <row r="31" spans="1:12" x14ac:dyDescent="0.25">
      <c r="A31" s="3" t="s">
        <v>59</v>
      </c>
      <c r="B31" s="1" t="s">
        <v>43</v>
      </c>
      <c r="C31" s="1" t="s">
        <v>60</v>
      </c>
      <c r="D31" s="1" t="s">
        <v>118</v>
      </c>
      <c r="E31" s="13">
        <v>140000</v>
      </c>
      <c r="H31" s="3" t="s">
        <v>74</v>
      </c>
      <c r="I31" s="2">
        <v>0.19</v>
      </c>
      <c r="J31" s="8" t="s">
        <v>75</v>
      </c>
    </row>
    <row r="32" spans="1:12" x14ac:dyDescent="0.25">
      <c r="A32" s="3" t="s">
        <v>61</v>
      </c>
      <c r="B32" s="1" t="s">
        <v>43</v>
      </c>
      <c r="C32" s="1" t="s">
        <v>62</v>
      </c>
      <c r="D32" s="1" t="s">
        <v>120</v>
      </c>
      <c r="E32" s="13">
        <v>90000</v>
      </c>
      <c r="H32" s="3" t="s">
        <v>76</v>
      </c>
      <c r="I32" s="2">
        <v>0.18</v>
      </c>
      <c r="J32" s="8" t="s">
        <v>77</v>
      </c>
    </row>
    <row r="33" spans="1:10" x14ac:dyDescent="0.25">
      <c r="A33" s="3" t="s">
        <v>63</v>
      </c>
      <c r="B33" s="1" t="s">
        <v>43</v>
      </c>
      <c r="C33" s="1" t="s">
        <v>64</v>
      </c>
      <c r="D33" s="1" t="s">
        <v>119</v>
      </c>
      <c r="E33" s="13">
        <v>88357</v>
      </c>
      <c r="H33" s="3" t="s">
        <v>78</v>
      </c>
      <c r="I33" s="2">
        <v>0.18</v>
      </c>
      <c r="J33" s="8" t="s">
        <v>79</v>
      </c>
    </row>
    <row r="34" spans="1:10" x14ac:dyDescent="0.25">
      <c r="A34" s="3" t="s">
        <v>65</v>
      </c>
      <c r="B34" s="1" t="s">
        <v>43</v>
      </c>
      <c r="C34" s="1" t="s">
        <v>66</v>
      </c>
      <c r="D34" s="1" t="s">
        <v>120</v>
      </c>
      <c r="E34" s="13">
        <v>59200</v>
      </c>
      <c r="H34" s="3" t="s">
        <v>80</v>
      </c>
      <c r="I34" s="2">
        <v>0.21</v>
      </c>
      <c r="J34" s="8" t="s">
        <v>81</v>
      </c>
    </row>
    <row r="35" spans="1:10" x14ac:dyDescent="0.25">
      <c r="A35" s="3" t="s">
        <v>70</v>
      </c>
      <c r="B35" s="1" t="s">
        <v>43</v>
      </c>
      <c r="C35" s="1" t="s">
        <v>71</v>
      </c>
      <c r="D35" s="1" t="s">
        <v>118</v>
      </c>
      <c r="E35" s="13">
        <v>97000</v>
      </c>
      <c r="H35" s="3" t="s">
        <v>82</v>
      </c>
      <c r="I35" s="2">
        <v>0.14000000000000001</v>
      </c>
      <c r="J35" s="8" t="s">
        <v>83</v>
      </c>
    </row>
    <row r="36" spans="1:10" x14ac:dyDescent="0.25">
      <c r="A36" s="3" t="s">
        <v>72</v>
      </c>
      <c r="B36" s="1" t="s">
        <v>43</v>
      </c>
      <c r="C36" s="1" t="s">
        <v>142</v>
      </c>
      <c r="D36" s="1" t="s">
        <v>120</v>
      </c>
      <c r="E36" s="13">
        <v>68357</v>
      </c>
      <c r="H36" s="3" t="s">
        <v>84</v>
      </c>
      <c r="I36" s="2">
        <v>0.16</v>
      </c>
      <c r="J36" s="8" t="s">
        <v>85</v>
      </c>
    </row>
    <row r="37" spans="1:10" x14ac:dyDescent="0.25">
      <c r="A37" s="3" t="s">
        <v>74</v>
      </c>
      <c r="B37" s="1" t="s">
        <v>43</v>
      </c>
      <c r="C37" s="1" t="s">
        <v>75</v>
      </c>
      <c r="D37" s="1" t="s">
        <v>119</v>
      </c>
      <c r="E37" s="13">
        <v>51800</v>
      </c>
      <c r="H37" s="3" t="s">
        <v>86</v>
      </c>
      <c r="I37" s="2">
        <v>0.14000000000000001</v>
      </c>
      <c r="J37" s="8" t="s">
        <v>87</v>
      </c>
    </row>
    <row r="38" spans="1:10" x14ac:dyDescent="0.25">
      <c r="A38" s="3" t="s">
        <v>76</v>
      </c>
      <c r="B38" s="1" t="s">
        <v>43</v>
      </c>
      <c r="C38" s="1" t="s">
        <v>77</v>
      </c>
      <c r="D38" s="1" t="s">
        <v>120</v>
      </c>
      <c r="E38" s="13">
        <v>97000</v>
      </c>
      <c r="H38" s="3" t="s">
        <v>88</v>
      </c>
      <c r="I38" s="2">
        <v>0.22</v>
      </c>
      <c r="J38" s="8" t="s">
        <v>89</v>
      </c>
    </row>
    <row r="39" spans="1:10" x14ac:dyDescent="0.25">
      <c r="A39" s="3" t="s">
        <v>78</v>
      </c>
      <c r="B39" s="1" t="s">
        <v>43</v>
      </c>
      <c r="C39" s="1" t="s">
        <v>79</v>
      </c>
      <c r="D39" s="1" t="s">
        <v>118</v>
      </c>
      <c r="E39" s="13">
        <v>45000</v>
      </c>
      <c r="H39" s="3" t="s">
        <v>90</v>
      </c>
      <c r="I39" s="2">
        <v>0.13</v>
      </c>
      <c r="J39" s="8" t="s">
        <v>91</v>
      </c>
    </row>
    <row r="40" spans="1:10" x14ac:dyDescent="0.25">
      <c r="A40" s="3" t="s">
        <v>80</v>
      </c>
      <c r="B40" s="1" t="s">
        <v>30</v>
      </c>
      <c r="C40" s="1" t="s">
        <v>81</v>
      </c>
      <c r="D40" s="1" t="s">
        <v>120</v>
      </c>
      <c r="E40" s="13">
        <v>89500</v>
      </c>
      <c r="H40" s="3" t="s">
        <v>92</v>
      </c>
      <c r="I40" s="2">
        <v>0.16</v>
      </c>
      <c r="J40" s="8" t="s">
        <v>93</v>
      </c>
    </row>
    <row r="41" spans="1:10" x14ac:dyDescent="0.25">
      <c r="A41" s="3" t="s">
        <v>82</v>
      </c>
      <c r="B41" s="1" t="s">
        <v>30</v>
      </c>
      <c r="C41" s="1" t="s">
        <v>83</v>
      </c>
      <c r="D41" s="1" t="s">
        <v>119</v>
      </c>
      <c r="E41" s="13">
        <v>35971</v>
      </c>
      <c r="H41" s="3" t="s">
        <v>94</v>
      </c>
      <c r="I41" s="2">
        <v>0.09</v>
      </c>
      <c r="J41" s="8" t="s">
        <v>95</v>
      </c>
    </row>
    <row r="42" spans="1:10" x14ac:dyDescent="0.25">
      <c r="A42" s="3" t="s">
        <v>84</v>
      </c>
      <c r="B42" s="1" t="s">
        <v>30</v>
      </c>
      <c r="C42" s="1" t="s">
        <v>85</v>
      </c>
      <c r="D42" s="1" t="s">
        <v>119</v>
      </c>
      <c r="E42" s="13">
        <v>80000</v>
      </c>
      <c r="H42" s="3" t="s">
        <v>96</v>
      </c>
      <c r="I42" s="2">
        <v>0.1</v>
      </c>
      <c r="J42" s="8" t="s">
        <v>97</v>
      </c>
    </row>
    <row r="43" spans="1:10" x14ac:dyDescent="0.25">
      <c r="A43" s="3" t="s">
        <v>86</v>
      </c>
      <c r="B43" s="1" t="s">
        <v>30</v>
      </c>
      <c r="C43" s="1" t="s">
        <v>87</v>
      </c>
      <c r="D43" s="1" t="s">
        <v>118</v>
      </c>
      <c r="E43" s="13">
        <v>55117</v>
      </c>
      <c r="H43" s="3" t="s">
        <v>98</v>
      </c>
      <c r="I43" s="2">
        <v>0.18</v>
      </c>
      <c r="J43" s="8" t="s">
        <v>99</v>
      </c>
    </row>
    <row r="44" spans="1:10" x14ac:dyDescent="0.25">
      <c r="A44" s="3" t="s">
        <v>88</v>
      </c>
      <c r="B44" s="1" t="s">
        <v>4</v>
      </c>
      <c r="C44" s="1" t="s">
        <v>89</v>
      </c>
      <c r="D44" s="1" t="s">
        <v>120</v>
      </c>
      <c r="E44" s="13">
        <v>58445</v>
      </c>
      <c r="H44" s="3" t="s">
        <v>100</v>
      </c>
      <c r="I44" s="2">
        <v>0.13</v>
      </c>
      <c r="J44" s="8" t="s">
        <v>101</v>
      </c>
    </row>
    <row r="45" spans="1:10" x14ac:dyDescent="0.25">
      <c r="A45" s="3" t="s">
        <v>90</v>
      </c>
      <c r="B45" s="1" t="s">
        <v>4</v>
      </c>
      <c r="C45" s="1" t="s">
        <v>91</v>
      </c>
      <c r="D45" s="1" t="s">
        <v>120</v>
      </c>
      <c r="E45" s="13">
        <v>120000</v>
      </c>
      <c r="H45" s="3" t="s">
        <v>102</v>
      </c>
      <c r="I45" s="2">
        <v>0.19</v>
      </c>
      <c r="J45" s="8" t="s">
        <v>103</v>
      </c>
    </row>
    <row r="46" spans="1:10" x14ac:dyDescent="0.25">
      <c r="A46" s="3" t="s">
        <v>92</v>
      </c>
      <c r="B46" s="1" t="s">
        <v>30</v>
      </c>
      <c r="C46" s="1" t="s">
        <v>93</v>
      </c>
      <c r="D46" s="1" t="s">
        <v>119</v>
      </c>
      <c r="E46" s="13">
        <v>45450</v>
      </c>
      <c r="H46" s="3" t="s">
        <v>104</v>
      </c>
      <c r="I46" s="2">
        <v>0.2</v>
      </c>
      <c r="J46" s="8" t="s">
        <v>105</v>
      </c>
    </row>
    <row r="47" spans="1:10" x14ac:dyDescent="0.25">
      <c r="A47" s="3" t="s">
        <v>94</v>
      </c>
      <c r="B47" s="1" t="s">
        <v>30</v>
      </c>
      <c r="C47" s="1" t="s">
        <v>95</v>
      </c>
      <c r="D47" s="1" t="s">
        <v>120</v>
      </c>
      <c r="E47" s="13">
        <v>89500</v>
      </c>
      <c r="H47" s="6" t="s">
        <v>106</v>
      </c>
      <c r="I47" s="10">
        <v>0.11</v>
      </c>
      <c r="J47" s="11" t="s">
        <v>107</v>
      </c>
    </row>
    <row r="48" spans="1:10" x14ac:dyDescent="0.25">
      <c r="A48" s="3" t="s">
        <v>96</v>
      </c>
      <c r="B48" s="1" t="s">
        <v>30</v>
      </c>
      <c r="C48" s="1" t="s">
        <v>97</v>
      </c>
      <c r="D48" s="1" t="s">
        <v>118</v>
      </c>
      <c r="E48" s="13">
        <v>65971</v>
      </c>
    </row>
    <row r="49" spans="1:5" x14ac:dyDescent="0.25">
      <c r="A49" s="3" t="s">
        <v>98</v>
      </c>
      <c r="B49" s="1" t="s">
        <v>30</v>
      </c>
      <c r="C49" s="1" t="s">
        <v>99</v>
      </c>
      <c r="D49" s="1" t="s">
        <v>120</v>
      </c>
      <c r="E49" s="13">
        <v>80000</v>
      </c>
    </row>
    <row r="50" spans="1:5" x14ac:dyDescent="0.25">
      <c r="A50" s="3" t="s">
        <v>100</v>
      </c>
      <c r="B50" s="1" t="s">
        <v>4</v>
      </c>
      <c r="C50" s="1" t="s">
        <v>101</v>
      </c>
      <c r="D50" s="1" t="s">
        <v>119</v>
      </c>
      <c r="E50" s="13">
        <v>55117</v>
      </c>
    </row>
    <row r="51" spans="1:5" x14ac:dyDescent="0.25">
      <c r="A51" s="3" t="s">
        <v>102</v>
      </c>
      <c r="B51" s="1" t="s">
        <v>4</v>
      </c>
      <c r="C51" s="1" t="s">
        <v>103</v>
      </c>
      <c r="D51" s="1" t="s">
        <v>118</v>
      </c>
      <c r="E51" s="13">
        <v>60445</v>
      </c>
    </row>
    <row r="52" spans="1:5" x14ac:dyDescent="0.25">
      <c r="A52" s="3" t="s">
        <v>104</v>
      </c>
      <c r="B52" s="1" t="s">
        <v>4</v>
      </c>
      <c r="C52" s="1" t="s">
        <v>105</v>
      </c>
      <c r="D52" s="1" t="s">
        <v>120</v>
      </c>
      <c r="E52" s="13">
        <v>83117</v>
      </c>
    </row>
    <row r="53" spans="1:5" x14ac:dyDescent="0.25">
      <c r="A53" s="6" t="s">
        <v>106</v>
      </c>
      <c r="B53" s="7" t="s">
        <v>4</v>
      </c>
      <c r="C53" s="7" t="s">
        <v>107</v>
      </c>
      <c r="D53" s="7" t="s">
        <v>118</v>
      </c>
      <c r="E53" s="14">
        <v>58445</v>
      </c>
    </row>
    <row r="54" spans="1:5" x14ac:dyDescent="0.25">
      <c r="A54" s="6" t="s">
        <v>128</v>
      </c>
      <c r="B54" s="7"/>
      <c r="C54" s="7"/>
      <c r="D54" s="7"/>
      <c r="E54" s="21">
        <f>SUBTOTAL(109,EMPData[Yearly Sal])</f>
        <v>3619876</v>
      </c>
    </row>
  </sheetData>
  <pageMargins left="0.7" right="0.7" top="0.75" bottom="0.75" header="0.3" footer="0.3"/>
  <pageSetup orientation="portrait" verticalDpi="30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CC6EB-E02F-4F2C-AB2B-D51057941594}">
  <sheetPr>
    <tabColor theme="9"/>
  </sheetPr>
  <dimension ref="A1:R54"/>
  <sheetViews>
    <sheetView tabSelected="1" workbookViewId="0">
      <selection activeCell="G55" sqref="G55"/>
    </sheetView>
  </sheetViews>
  <sheetFormatPr defaultRowHeight="15" x14ac:dyDescent="0.25"/>
  <cols>
    <col min="1" max="1" width="12.5703125" customWidth="1"/>
    <col min="2" max="2" width="13.140625" customWidth="1"/>
    <col min="3" max="3" width="16.28515625" bestFit="1" customWidth="1"/>
    <col min="4" max="4" width="11" bestFit="1" customWidth="1"/>
    <col min="5" max="5" width="14.28515625" style="15" customWidth="1"/>
    <col min="8" max="8" width="11.7109375" customWidth="1"/>
    <col min="9" max="9" width="9.85546875" customWidth="1"/>
    <col min="10" max="10" width="16.28515625" customWidth="1"/>
    <col min="12" max="12" width="52.140625" bestFit="1" customWidth="1"/>
  </cols>
  <sheetData>
    <row r="1" spans="1:18" ht="36" x14ac:dyDescent="0.55000000000000004">
      <c r="A1" s="18"/>
      <c r="B1" s="19" t="s">
        <v>133</v>
      </c>
      <c r="C1" s="19"/>
      <c r="D1" s="19"/>
      <c r="E1" s="19"/>
      <c r="F1" s="19"/>
      <c r="G1" s="19"/>
      <c r="H1" s="19"/>
      <c r="I1" s="19"/>
      <c r="J1" s="19"/>
      <c r="K1" s="19"/>
      <c r="L1" s="19"/>
      <c r="M1" s="19"/>
      <c r="N1" s="19"/>
      <c r="O1" s="19"/>
      <c r="P1" s="19"/>
      <c r="Q1" s="19"/>
      <c r="R1" s="19"/>
    </row>
    <row r="2" spans="1:18" ht="14.65" customHeight="1" x14ac:dyDescent="0.5">
      <c r="A2" s="22"/>
      <c r="B2" s="22"/>
      <c r="C2" s="22"/>
      <c r="D2" s="22"/>
      <c r="E2" s="22"/>
      <c r="F2" s="22"/>
      <c r="G2" s="22"/>
      <c r="H2" s="22"/>
      <c r="I2" s="22"/>
      <c r="J2" s="22"/>
      <c r="K2" s="22"/>
      <c r="L2" s="22"/>
      <c r="M2" s="22"/>
      <c r="N2" s="22"/>
      <c r="O2" s="22"/>
      <c r="P2" s="22"/>
      <c r="Q2" s="22"/>
    </row>
    <row r="3" spans="1:18" x14ac:dyDescent="0.25">
      <c r="A3" s="4" t="s">
        <v>0</v>
      </c>
      <c r="B3" s="5" t="s">
        <v>1</v>
      </c>
      <c r="C3" s="5" t="s">
        <v>2</v>
      </c>
      <c r="D3" s="5" t="s">
        <v>117</v>
      </c>
      <c r="E3" s="12" t="s">
        <v>108</v>
      </c>
      <c r="H3" s="4" t="s">
        <v>67</v>
      </c>
      <c r="I3" s="5" t="s">
        <v>68</v>
      </c>
      <c r="J3" s="9" t="s">
        <v>69</v>
      </c>
    </row>
    <row r="4" spans="1:18" x14ac:dyDescent="0.25">
      <c r="A4" s="3" t="s">
        <v>3</v>
      </c>
      <c r="B4" s="1" t="s">
        <v>4</v>
      </c>
      <c r="C4" s="1" t="s">
        <v>5</v>
      </c>
      <c r="D4" s="1" t="s">
        <v>118</v>
      </c>
      <c r="E4" s="13">
        <v>60270</v>
      </c>
      <c r="H4" s="3" t="s">
        <v>13</v>
      </c>
      <c r="I4" s="2">
        <v>0.27</v>
      </c>
      <c r="J4" s="8" t="s">
        <v>14</v>
      </c>
      <c r="K4">
        <v>1</v>
      </c>
      <c r="L4" t="s">
        <v>141</v>
      </c>
    </row>
    <row r="5" spans="1:18" x14ac:dyDescent="0.25">
      <c r="A5" s="3" t="s">
        <v>6</v>
      </c>
      <c r="B5" s="1" t="s">
        <v>4</v>
      </c>
      <c r="C5" s="1" t="s">
        <v>7</v>
      </c>
      <c r="D5" s="1" t="s">
        <v>119</v>
      </c>
      <c r="E5" s="13">
        <v>39627</v>
      </c>
      <c r="H5" s="3" t="s">
        <v>47</v>
      </c>
      <c r="I5" s="2">
        <v>0.25</v>
      </c>
      <c r="J5" s="8" t="s">
        <v>48</v>
      </c>
      <c r="L5" t="s">
        <v>110</v>
      </c>
    </row>
    <row r="6" spans="1:18" x14ac:dyDescent="0.25">
      <c r="A6" s="3" t="s">
        <v>8</v>
      </c>
      <c r="B6" s="1" t="s">
        <v>4</v>
      </c>
      <c r="C6" s="1" t="s">
        <v>9</v>
      </c>
      <c r="D6" s="1" t="s">
        <v>120</v>
      </c>
      <c r="E6" s="13">
        <v>29726</v>
      </c>
      <c r="H6" s="3" t="s">
        <v>51</v>
      </c>
      <c r="I6" s="2">
        <v>0.25</v>
      </c>
      <c r="J6" s="8" t="s">
        <v>52</v>
      </c>
      <c r="L6" t="s">
        <v>111</v>
      </c>
    </row>
    <row r="7" spans="1:18" x14ac:dyDescent="0.25">
      <c r="A7" s="3" t="s">
        <v>10</v>
      </c>
      <c r="B7" s="1" t="s">
        <v>4</v>
      </c>
      <c r="C7" s="1" t="s">
        <v>73</v>
      </c>
      <c r="D7" s="1" t="s">
        <v>120</v>
      </c>
      <c r="E7" s="13">
        <v>93668</v>
      </c>
      <c r="H7" s="3" t="s">
        <v>61</v>
      </c>
      <c r="I7" s="2">
        <v>0.25</v>
      </c>
      <c r="J7" s="8" t="s">
        <v>62</v>
      </c>
      <c r="L7" t="s">
        <v>112</v>
      </c>
    </row>
    <row r="8" spans="1:18" x14ac:dyDescent="0.25">
      <c r="A8" s="3" t="s">
        <v>11</v>
      </c>
      <c r="B8" s="1" t="s">
        <v>4</v>
      </c>
      <c r="C8" s="1" t="s">
        <v>12</v>
      </c>
      <c r="D8" s="1" t="s">
        <v>119</v>
      </c>
      <c r="E8" s="13">
        <v>134000</v>
      </c>
      <c r="H8" s="3" t="s">
        <v>27</v>
      </c>
      <c r="I8" s="2">
        <v>0.25</v>
      </c>
      <c r="J8" s="8" t="s">
        <v>28</v>
      </c>
      <c r="L8" t="s">
        <v>113</v>
      </c>
    </row>
    <row r="9" spans="1:18" x14ac:dyDescent="0.25">
      <c r="A9" s="3" t="s">
        <v>13</v>
      </c>
      <c r="B9" s="1" t="s">
        <v>4</v>
      </c>
      <c r="C9" s="1" t="s">
        <v>14</v>
      </c>
      <c r="D9" s="1" t="s">
        <v>119</v>
      </c>
      <c r="E9" s="13">
        <v>34808</v>
      </c>
      <c r="H9" s="3" t="s">
        <v>42</v>
      </c>
      <c r="I9" s="2">
        <v>0.24</v>
      </c>
      <c r="J9" s="8" t="s">
        <v>44</v>
      </c>
      <c r="L9" t="s">
        <v>114</v>
      </c>
    </row>
    <row r="10" spans="1:18" x14ac:dyDescent="0.25">
      <c r="A10" s="3" t="s">
        <v>15</v>
      </c>
      <c r="B10" s="1" t="s">
        <v>4</v>
      </c>
      <c r="C10" s="1" t="s">
        <v>16</v>
      </c>
      <c r="D10" s="1" t="s">
        <v>120</v>
      </c>
      <c r="E10" s="13">
        <v>135000</v>
      </c>
      <c r="H10" s="3" t="s">
        <v>25</v>
      </c>
      <c r="I10" s="2">
        <v>0.24</v>
      </c>
      <c r="J10" s="8" t="s">
        <v>26</v>
      </c>
      <c r="L10" t="s">
        <v>115</v>
      </c>
    </row>
    <row r="11" spans="1:18" x14ac:dyDescent="0.25">
      <c r="A11" s="3" t="s">
        <v>17</v>
      </c>
      <c r="B11" s="1" t="s">
        <v>4</v>
      </c>
      <c r="C11" s="1" t="s">
        <v>18</v>
      </c>
      <c r="D11" s="1" t="s">
        <v>120</v>
      </c>
      <c r="E11" s="13">
        <v>45000</v>
      </c>
      <c r="H11" s="3" t="s">
        <v>6</v>
      </c>
      <c r="I11" s="2">
        <v>0.23</v>
      </c>
      <c r="J11" s="8" t="s">
        <v>7</v>
      </c>
      <c r="K11">
        <v>2</v>
      </c>
      <c r="L11" t="s">
        <v>116</v>
      </c>
    </row>
    <row r="12" spans="1:18" x14ac:dyDescent="0.25">
      <c r="A12" s="3" t="s">
        <v>19</v>
      </c>
      <c r="B12" s="1" t="s">
        <v>4</v>
      </c>
      <c r="C12" s="1" t="s">
        <v>20</v>
      </c>
      <c r="D12" s="1" t="s">
        <v>120</v>
      </c>
      <c r="E12" s="13">
        <v>89500</v>
      </c>
      <c r="H12" s="3" t="s">
        <v>21</v>
      </c>
      <c r="I12" s="2">
        <v>0.23</v>
      </c>
      <c r="J12" s="8" t="s">
        <v>22</v>
      </c>
      <c r="L12" t="s">
        <v>122</v>
      </c>
    </row>
    <row r="13" spans="1:18" x14ac:dyDescent="0.25">
      <c r="A13" s="3" t="s">
        <v>21</v>
      </c>
      <c r="B13" s="1" t="s">
        <v>4</v>
      </c>
      <c r="C13" s="1" t="s">
        <v>22</v>
      </c>
      <c r="D13" s="1" t="s">
        <v>118</v>
      </c>
      <c r="E13" s="13">
        <v>21971</v>
      </c>
      <c r="H13" s="3" t="s">
        <v>53</v>
      </c>
      <c r="I13" s="2">
        <v>0.21</v>
      </c>
      <c r="J13" s="8" t="s">
        <v>54</v>
      </c>
      <c r="L13" t="s">
        <v>123</v>
      </c>
    </row>
    <row r="14" spans="1:18" x14ac:dyDescent="0.25">
      <c r="A14" s="3" t="s">
        <v>23</v>
      </c>
      <c r="B14" s="1" t="s">
        <v>4</v>
      </c>
      <c r="C14" s="1" t="s">
        <v>24</v>
      </c>
      <c r="D14" s="1" t="s">
        <v>118</v>
      </c>
      <c r="E14" s="13">
        <v>80000</v>
      </c>
      <c r="H14" s="3" t="s">
        <v>59</v>
      </c>
      <c r="I14" s="2">
        <v>0.2</v>
      </c>
      <c r="J14" s="8" t="s">
        <v>60</v>
      </c>
      <c r="K14">
        <v>3</v>
      </c>
      <c r="L14" t="s">
        <v>126</v>
      </c>
    </row>
    <row r="15" spans="1:18" x14ac:dyDescent="0.25">
      <c r="A15" s="3" t="s">
        <v>25</v>
      </c>
      <c r="B15" s="1" t="s">
        <v>4</v>
      </c>
      <c r="C15" s="1" t="s">
        <v>26</v>
      </c>
      <c r="D15" s="1" t="s">
        <v>120</v>
      </c>
      <c r="E15" s="13">
        <v>45117</v>
      </c>
      <c r="H15" s="3" t="s">
        <v>38</v>
      </c>
      <c r="I15" s="2">
        <v>0.19</v>
      </c>
      <c r="J15" s="8" t="s">
        <v>39</v>
      </c>
      <c r="L15" t="s">
        <v>124</v>
      </c>
    </row>
    <row r="16" spans="1:18" x14ac:dyDescent="0.25">
      <c r="A16" s="3" t="s">
        <v>27</v>
      </c>
      <c r="B16" s="1" t="s">
        <v>4</v>
      </c>
      <c r="C16" s="1" t="s">
        <v>28</v>
      </c>
      <c r="D16" s="1" t="s">
        <v>119</v>
      </c>
      <c r="E16" s="13">
        <v>50545</v>
      </c>
      <c r="H16" s="3" t="s">
        <v>32</v>
      </c>
      <c r="I16" s="2">
        <v>0.18</v>
      </c>
      <c r="J16" s="8" t="s">
        <v>33</v>
      </c>
      <c r="K16">
        <v>4</v>
      </c>
      <c r="L16" t="s">
        <v>121</v>
      </c>
    </row>
    <row r="17" spans="1:12" x14ac:dyDescent="0.25">
      <c r="A17" s="3" t="s">
        <v>29</v>
      </c>
      <c r="B17" s="1" t="s">
        <v>30</v>
      </c>
      <c r="C17" s="1" t="s">
        <v>31</v>
      </c>
      <c r="D17" s="1" t="s">
        <v>120</v>
      </c>
      <c r="E17" s="13">
        <v>140000</v>
      </c>
      <c r="H17" s="3" t="s">
        <v>40</v>
      </c>
      <c r="I17" s="2">
        <v>0.18</v>
      </c>
      <c r="J17" s="8" t="s">
        <v>41</v>
      </c>
      <c r="L17" t="s">
        <v>127</v>
      </c>
    </row>
    <row r="18" spans="1:12" x14ac:dyDescent="0.25">
      <c r="A18" s="3" t="s">
        <v>32</v>
      </c>
      <c r="B18" s="1" t="s">
        <v>30</v>
      </c>
      <c r="C18" s="1" t="s">
        <v>33</v>
      </c>
      <c r="D18" s="1" t="s">
        <v>119</v>
      </c>
      <c r="E18" s="13">
        <v>110000</v>
      </c>
      <c r="H18" s="3" t="s">
        <v>55</v>
      </c>
      <c r="I18" s="2">
        <v>0.17</v>
      </c>
      <c r="J18" s="8" t="s">
        <v>56</v>
      </c>
      <c r="L18" t="s">
        <v>125</v>
      </c>
    </row>
    <row r="19" spans="1:12" x14ac:dyDescent="0.25">
      <c r="A19" s="3" t="s">
        <v>34</v>
      </c>
      <c r="B19" s="1" t="s">
        <v>30</v>
      </c>
      <c r="C19" s="1" t="s">
        <v>35</v>
      </c>
      <c r="D19" s="1" t="s">
        <v>120</v>
      </c>
      <c r="E19" s="13">
        <v>68357</v>
      </c>
      <c r="H19" s="3" t="s">
        <v>45</v>
      </c>
      <c r="I19" s="2">
        <v>0.14000000000000001</v>
      </c>
      <c r="J19" s="8" t="s">
        <v>46</v>
      </c>
      <c r="K19">
        <v>5</v>
      </c>
      <c r="L19" t="s">
        <v>132</v>
      </c>
    </row>
    <row r="20" spans="1:12" x14ac:dyDescent="0.25">
      <c r="A20" s="3" t="s">
        <v>36</v>
      </c>
      <c r="B20" s="1" t="s">
        <v>30</v>
      </c>
      <c r="C20" s="1" t="s">
        <v>37</v>
      </c>
      <c r="D20" s="1" t="s">
        <v>118</v>
      </c>
      <c r="E20" s="13">
        <v>51800</v>
      </c>
      <c r="H20" s="3" t="s">
        <v>15</v>
      </c>
      <c r="I20" s="2">
        <v>0.14000000000000001</v>
      </c>
      <c r="J20" s="8" t="s">
        <v>16</v>
      </c>
      <c r="K20">
        <v>6</v>
      </c>
      <c r="L20" t="s">
        <v>131</v>
      </c>
    </row>
    <row r="21" spans="1:12" x14ac:dyDescent="0.25">
      <c r="A21" s="3" t="s">
        <v>38</v>
      </c>
      <c r="B21" s="1" t="s">
        <v>30</v>
      </c>
      <c r="C21" s="1" t="s">
        <v>39</v>
      </c>
      <c r="D21" s="1" t="s">
        <v>120</v>
      </c>
      <c r="E21" s="13">
        <v>97000</v>
      </c>
      <c r="H21" s="3" t="s">
        <v>8</v>
      </c>
      <c r="I21" s="2">
        <v>0.1</v>
      </c>
      <c r="J21" s="8" t="s">
        <v>9</v>
      </c>
    </row>
    <row r="22" spans="1:12" x14ac:dyDescent="0.25">
      <c r="A22" s="3" t="s">
        <v>40</v>
      </c>
      <c r="B22" s="1" t="s">
        <v>30</v>
      </c>
      <c r="C22" s="1" t="s">
        <v>41</v>
      </c>
      <c r="D22" s="1" t="s">
        <v>120</v>
      </c>
      <c r="E22" s="13">
        <v>45000</v>
      </c>
      <c r="H22" s="3" t="s">
        <v>29</v>
      </c>
      <c r="I22" s="2">
        <v>0.1</v>
      </c>
      <c r="J22" s="8" t="s">
        <v>31</v>
      </c>
    </row>
    <row r="23" spans="1:12" x14ac:dyDescent="0.25">
      <c r="A23" s="3" t="s">
        <v>42</v>
      </c>
      <c r="B23" s="1" t="s">
        <v>43</v>
      </c>
      <c r="C23" s="1" t="s">
        <v>44</v>
      </c>
      <c r="D23" s="1" t="s">
        <v>118</v>
      </c>
      <c r="E23" s="13">
        <v>89500</v>
      </c>
      <c r="H23" s="3" t="s">
        <v>36</v>
      </c>
      <c r="I23" s="2">
        <v>0.09</v>
      </c>
      <c r="J23" s="8" t="s">
        <v>37</v>
      </c>
    </row>
    <row r="24" spans="1:12" x14ac:dyDescent="0.25">
      <c r="A24" s="3" t="s">
        <v>45</v>
      </c>
      <c r="B24" s="1" t="s">
        <v>43</v>
      </c>
      <c r="C24" s="1" t="s">
        <v>46</v>
      </c>
      <c r="D24" s="1" t="s">
        <v>120</v>
      </c>
      <c r="E24" s="13">
        <v>35971</v>
      </c>
      <c r="H24" s="3" t="s">
        <v>17</v>
      </c>
      <c r="I24" s="2">
        <v>0.09</v>
      </c>
      <c r="J24" s="8" t="s">
        <v>18</v>
      </c>
    </row>
    <row r="25" spans="1:12" x14ac:dyDescent="0.25">
      <c r="A25" s="3" t="s">
        <v>47</v>
      </c>
      <c r="B25" s="1" t="s">
        <v>43</v>
      </c>
      <c r="C25" s="1" t="s">
        <v>48</v>
      </c>
      <c r="D25" s="1" t="s">
        <v>119</v>
      </c>
      <c r="E25" s="13">
        <v>80000</v>
      </c>
      <c r="H25" s="3" t="s">
        <v>11</v>
      </c>
      <c r="I25" s="2">
        <v>0.08</v>
      </c>
      <c r="J25" s="8" t="s">
        <v>12</v>
      </c>
    </row>
    <row r="26" spans="1:12" x14ac:dyDescent="0.25">
      <c r="A26" s="3" t="s">
        <v>49</v>
      </c>
      <c r="B26" s="1" t="s">
        <v>43</v>
      </c>
      <c r="C26" s="1" t="s">
        <v>50</v>
      </c>
      <c r="D26" s="1" t="s">
        <v>120</v>
      </c>
      <c r="E26" s="13">
        <v>55117</v>
      </c>
      <c r="H26" s="3" t="s">
        <v>19</v>
      </c>
      <c r="I26" s="2">
        <v>0.06</v>
      </c>
      <c r="J26" s="8" t="s">
        <v>20</v>
      </c>
    </row>
    <row r="27" spans="1:12" x14ac:dyDescent="0.25">
      <c r="A27" s="3" t="s">
        <v>51</v>
      </c>
      <c r="B27" s="1" t="s">
        <v>43</v>
      </c>
      <c r="C27" s="1" t="s">
        <v>52</v>
      </c>
      <c r="D27" s="1" t="s">
        <v>118</v>
      </c>
      <c r="E27" s="13">
        <v>58445</v>
      </c>
      <c r="H27" s="3" t="s">
        <v>23</v>
      </c>
      <c r="I27" s="2">
        <v>0.06</v>
      </c>
      <c r="J27" s="8" t="s">
        <v>24</v>
      </c>
    </row>
    <row r="28" spans="1:12" x14ac:dyDescent="0.25">
      <c r="A28" s="3" t="s">
        <v>53</v>
      </c>
      <c r="B28" s="1" t="s">
        <v>43</v>
      </c>
      <c r="C28" s="1" t="s">
        <v>54</v>
      </c>
      <c r="D28" s="1" t="s">
        <v>120</v>
      </c>
      <c r="E28" s="13">
        <v>120000</v>
      </c>
      <c r="H28" s="3" t="s">
        <v>65</v>
      </c>
      <c r="I28" s="2">
        <v>0.06</v>
      </c>
      <c r="J28" s="8" t="s">
        <v>66</v>
      </c>
    </row>
    <row r="29" spans="1:12" x14ac:dyDescent="0.25">
      <c r="A29" s="3" t="s">
        <v>55</v>
      </c>
      <c r="B29" s="1" t="s">
        <v>43</v>
      </c>
      <c r="C29" s="1" t="s">
        <v>56</v>
      </c>
      <c r="D29" s="1" t="s">
        <v>120</v>
      </c>
      <c r="E29" s="13">
        <v>45117</v>
      </c>
      <c r="H29" s="3" t="s">
        <v>70</v>
      </c>
      <c r="I29" s="2">
        <v>0.15</v>
      </c>
      <c r="J29" s="8" t="s">
        <v>71</v>
      </c>
    </row>
    <row r="30" spans="1:12" x14ac:dyDescent="0.25">
      <c r="A30" s="3" t="s">
        <v>57</v>
      </c>
      <c r="B30" s="1" t="s">
        <v>43</v>
      </c>
      <c r="C30" s="1" t="s">
        <v>58</v>
      </c>
      <c r="D30" s="1" t="s">
        <v>119</v>
      </c>
      <c r="E30" s="13">
        <v>50545</v>
      </c>
      <c r="H30" s="3" t="s">
        <v>72</v>
      </c>
      <c r="I30" s="2">
        <v>0.15</v>
      </c>
      <c r="J30" s="8" t="s">
        <v>73</v>
      </c>
    </row>
    <row r="31" spans="1:12" x14ac:dyDescent="0.25">
      <c r="A31" s="3" t="s">
        <v>59</v>
      </c>
      <c r="B31" s="1" t="s">
        <v>43</v>
      </c>
      <c r="C31" s="1" t="s">
        <v>60</v>
      </c>
      <c r="D31" s="1" t="s">
        <v>118</v>
      </c>
      <c r="E31" s="13">
        <v>140000</v>
      </c>
      <c r="H31" s="3" t="s">
        <v>74</v>
      </c>
      <c r="I31" s="2">
        <v>0.19</v>
      </c>
      <c r="J31" s="8" t="s">
        <v>75</v>
      </c>
    </row>
    <row r="32" spans="1:12" x14ac:dyDescent="0.25">
      <c r="A32" s="3" t="s">
        <v>61</v>
      </c>
      <c r="B32" s="1" t="s">
        <v>43</v>
      </c>
      <c r="C32" s="1" t="s">
        <v>62</v>
      </c>
      <c r="D32" s="1" t="s">
        <v>120</v>
      </c>
      <c r="E32" s="13">
        <v>90000</v>
      </c>
      <c r="H32" s="3" t="s">
        <v>76</v>
      </c>
      <c r="I32" s="2">
        <v>0.18</v>
      </c>
      <c r="J32" s="8" t="s">
        <v>77</v>
      </c>
    </row>
    <row r="33" spans="1:10" x14ac:dyDescent="0.25">
      <c r="A33" s="3" t="s">
        <v>63</v>
      </c>
      <c r="B33" s="1" t="s">
        <v>43</v>
      </c>
      <c r="C33" s="1" t="s">
        <v>64</v>
      </c>
      <c r="D33" s="1" t="s">
        <v>119</v>
      </c>
      <c r="E33" s="13">
        <v>88357</v>
      </c>
      <c r="H33" s="3" t="s">
        <v>78</v>
      </c>
      <c r="I33" s="2">
        <v>0.18</v>
      </c>
      <c r="J33" s="8" t="s">
        <v>79</v>
      </c>
    </row>
    <row r="34" spans="1:10" x14ac:dyDescent="0.25">
      <c r="A34" s="3" t="s">
        <v>65</v>
      </c>
      <c r="B34" s="1" t="s">
        <v>43</v>
      </c>
      <c r="C34" s="1" t="s">
        <v>66</v>
      </c>
      <c r="D34" s="1" t="s">
        <v>120</v>
      </c>
      <c r="E34" s="13">
        <v>59200</v>
      </c>
      <c r="H34" s="3" t="s">
        <v>80</v>
      </c>
      <c r="I34" s="2">
        <v>0.21</v>
      </c>
      <c r="J34" s="8" t="s">
        <v>81</v>
      </c>
    </row>
    <row r="35" spans="1:10" x14ac:dyDescent="0.25">
      <c r="A35" s="3" t="s">
        <v>70</v>
      </c>
      <c r="B35" s="1" t="s">
        <v>43</v>
      </c>
      <c r="C35" s="1" t="s">
        <v>71</v>
      </c>
      <c r="D35" s="1" t="s">
        <v>118</v>
      </c>
      <c r="E35" s="13">
        <v>97000</v>
      </c>
      <c r="H35" s="3" t="s">
        <v>82</v>
      </c>
      <c r="I35" s="2">
        <v>0.14000000000000001</v>
      </c>
      <c r="J35" s="8" t="s">
        <v>83</v>
      </c>
    </row>
    <row r="36" spans="1:10" x14ac:dyDescent="0.25">
      <c r="A36" s="3" t="s">
        <v>72</v>
      </c>
      <c r="B36" s="1" t="s">
        <v>43</v>
      </c>
      <c r="C36" s="1" t="s">
        <v>142</v>
      </c>
      <c r="D36" s="1" t="s">
        <v>120</v>
      </c>
      <c r="E36" s="13">
        <v>68357</v>
      </c>
      <c r="H36" s="3" t="s">
        <v>84</v>
      </c>
      <c r="I36" s="2">
        <v>0.16</v>
      </c>
      <c r="J36" s="8" t="s">
        <v>85</v>
      </c>
    </row>
    <row r="37" spans="1:10" x14ac:dyDescent="0.25">
      <c r="A37" s="3" t="s">
        <v>74</v>
      </c>
      <c r="B37" s="1" t="s">
        <v>43</v>
      </c>
      <c r="C37" s="1" t="s">
        <v>75</v>
      </c>
      <c r="D37" s="1" t="s">
        <v>119</v>
      </c>
      <c r="E37" s="13">
        <v>51800</v>
      </c>
      <c r="H37" s="3" t="s">
        <v>86</v>
      </c>
      <c r="I37" s="2">
        <v>0.14000000000000001</v>
      </c>
      <c r="J37" s="8" t="s">
        <v>87</v>
      </c>
    </row>
    <row r="38" spans="1:10" x14ac:dyDescent="0.25">
      <c r="A38" s="3" t="s">
        <v>76</v>
      </c>
      <c r="B38" s="1" t="s">
        <v>43</v>
      </c>
      <c r="C38" s="1" t="s">
        <v>77</v>
      </c>
      <c r="D38" s="1" t="s">
        <v>120</v>
      </c>
      <c r="E38" s="13">
        <v>97000</v>
      </c>
      <c r="H38" s="3" t="s">
        <v>88</v>
      </c>
      <c r="I38" s="2">
        <v>0.22</v>
      </c>
      <c r="J38" s="8" t="s">
        <v>89</v>
      </c>
    </row>
    <row r="39" spans="1:10" x14ac:dyDescent="0.25">
      <c r="A39" s="3" t="s">
        <v>78</v>
      </c>
      <c r="B39" s="1" t="s">
        <v>43</v>
      </c>
      <c r="C39" s="1" t="s">
        <v>79</v>
      </c>
      <c r="D39" s="1" t="s">
        <v>118</v>
      </c>
      <c r="E39" s="13">
        <v>45000</v>
      </c>
      <c r="H39" s="3" t="s">
        <v>90</v>
      </c>
      <c r="I39" s="2">
        <v>0.13</v>
      </c>
      <c r="J39" s="8" t="s">
        <v>91</v>
      </c>
    </row>
    <row r="40" spans="1:10" x14ac:dyDescent="0.25">
      <c r="A40" s="3" t="s">
        <v>80</v>
      </c>
      <c r="B40" s="1" t="s">
        <v>30</v>
      </c>
      <c r="C40" s="1" t="s">
        <v>81</v>
      </c>
      <c r="D40" s="1" t="s">
        <v>120</v>
      </c>
      <c r="E40" s="13">
        <v>89500</v>
      </c>
      <c r="H40" s="3" t="s">
        <v>92</v>
      </c>
      <c r="I40" s="2">
        <v>0.16</v>
      </c>
      <c r="J40" s="8" t="s">
        <v>93</v>
      </c>
    </row>
    <row r="41" spans="1:10" x14ac:dyDescent="0.25">
      <c r="A41" s="3" t="s">
        <v>82</v>
      </c>
      <c r="B41" s="1" t="s">
        <v>30</v>
      </c>
      <c r="C41" s="1" t="s">
        <v>83</v>
      </c>
      <c r="D41" s="1" t="s">
        <v>119</v>
      </c>
      <c r="E41" s="13">
        <v>35971</v>
      </c>
      <c r="H41" s="3" t="s">
        <v>94</v>
      </c>
      <c r="I41" s="2">
        <v>0.09</v>
      </c>
      <c r="J41" s="8" t="s">
        <v>95</v>
      </c>
    </row>
    <row r="42" spans="1:10" x14ac:dyDescent="0.25">
      <c r="A42" s="3" t="s">
        <v>84</v>
      </c>
      <c r="B42" s="1" t="s">
        <v>30</v>
      </c>
      <c r="C42" s="1" t="s">
        <v>85</v>
      </c>
      <c r="D42" s="1" t="s">
        <v>119</v>
      </c>
      <c r="E42" s="13">
        <v>80000</v>
      </c>
      <c r="H42" s="3" t="s">
        <v>96</v>
      </c>
      <c r="I42" s="2">
        <v>0.1</v>
      </c>
      <c r="J42" s="8" t="s">
        <v>97</v>
      </c>
    </row>
    <row r="43" spans="1:10" x14ac:dyDescent="0.25">
      <c r="A43" s="3" t="s">
        <v>86</v>
      </c>
      <c r="B43" s="1" t="s">
        <v>30</v>
      </c>
      <c r="C43" s="1" t="s">
        <v>87</v>
      </c>
      <c r="D43" s="1" t="s">
        <v>118</v>
      </c>
      <c r="E43" s="13">
        <v>55117</v>
      </c>
      <c r="H43" s="3" t="s">
        <v>98</v>
      </c>
      <c r="I43" s="2">
        <v>0.18</v>
      </c>
      <c r="J43" s="8" t="s">
        <v>99</v>
      </c>
    </row>
    <row r="44" spans="1:10" x14ac:dyDescent="0.25">
      <c r="A44" s="3" t="s">
        <v>88</v>
      </c>
      <c r="B44" s="1" t="s">
        <v>4</v>
      </c>
      <c r="C44" s="1" t="s">
        <v>89</v>
      </c>
      <c r="D44" s="1" t="s">
        <v>120</v>
      </c>
      <c r="E44" s="13">
        <v>58445</v>
      </c>
      <c r="H44" s="3" t="s">
        <v>100</v>
      </c>
      <c r="I44" s="2">
        <v>0.13</v>
      </c>
      <c r="J44" s="8" t="s">
        <v>101</v>
      </c>
    </row>
    <row r="45" spans="1:10" x14ac:dyDescent="0.25">
      <c r="A45" s="3" t="s">
        <v>90</v>
      </c>
      <c r="B45" s="1" t="s">
        <v>4</v>
      </c>
      <c r="C45" s="1" t="s">
        <v>91</v>
      </c>
      <c r="D45" s="1" t="s">
        <v>120</v>
      </c>
      <c r="E45" s="13">
        <v>120000</v>
      </c>
      <c r="H45" s="3" t="s">
        <v>102</v>
      </c>
      <c r="I45" s="2">
        <v>0.19</v>
      </c>
      <c r="J45" s="8" t="s">
        <v>103</v>
      </c>
    </row>
    <row r="46" spans="1:10" x14ac:dyDescent="0.25">
      <c r="A46" s="3" t="s">
        <v>92</v>
      </c>
      <c r="B46" s="1" t="s">
        <v>30</v>
      </c>
      <c r="C46" s="1" t="s">
        <v>93</v>
      </c>
      <c r="D46" s="1" t="s">
        <v>119</v>
      </c>
      <c r="E46" s="13">
        <v>45450</v>
      </c>
      <c r="H46" s="3" t="s">
        <v>104</v>
      </c>
      <c r="I46" s="2">
        <v>0.2</v>
      </c>
      <c r="J46" s="8" t="s">
        <v>105</v>
      </c>
    </row>
    <row r="47" spans="1:10" x14ac:dyDescent="0.25">
      <c r="A47" s="3" t="s">
        <v>94</v>
      </c>
      <c r="B47" s="1" t="s">
        <v>30</v>
      </c>
      <c r="C47" s="1" t="s">
        <v>95</v>
      </c>
      <c r="D47" s="1" t="s">
        <v>120</v>
      </c>
      <c r="E47" s="13">
        <v>89500</v>
      </c>
      <c r="H47" s="6" t="s">
        <v>106</v>
      </c>
      <c r="I47" s="10">
        <v>0.11</v>
      </c>
      <c r="J47" s="11" t="s">
        <v>107</v>
      </c>
    </row>
    <row r="48" spans="1:10" x14ac:dyDescent="0.25">
      <c r="A48" s="3" t="s">
        <v>96</v>
      </c>
      <c r="B48" s="1" t="s">
        <v>30</v>
      </c>
      <c r="C48" s="1" t="s">
        <v>97</v>
      </c>
      <c r="D48" s="1" t="s">
        <v>118</v>
      </c>
      <c r="E48" s="13">
        <v>65971</v>
      </c>
    </row>
    <row r="49" spans="1:5" x14ac:dyDescent="0.25">
      <c r="A49" s="3" t="s">
        <v>98</v>
      </c>
      <c r="B49" s="1" t="s">
        <v>30</v>
      </c>
      <c r="C49" s="1" t="s">
        <v>99</v>
      </c>
      <c r="D49" s="1" t="s">
        <v>120</v>
      </c>
      <c r="E49" s="13">
        <v>80000</v>
      </c>
    </row>
    <row r="50" spans="1:5" x14ac:dyDescent="0.25">
      <c r="A50" s="3" t="s">
        <v>100</v>
      </c>
      <c r="B50" s="1" t="s">
        <v>4</v>
      </c>
      <c r="C50" s="1" t="s">
        <v>101</v>
      </c>
      <c r="D50" s="1" t="s">
        <v>119</v>
      </c>
      <c r="E50" s="13">
        <v>55117</v>
      </c>
    </row>
    <row r="51" spans="1:5" x14ac:dyDescent="0.25">
      <c r="A51" s="3" t="s">
        <v>102</v>
      </c>
      <c r="B51" s="1" t="s">
        <v>4</v>
      </c>
      <c r="C51" s="1" t="s">
        <v>103</v>
      </c>
      <c r="D51" s="1" t="s">
        <v>118</v>
      </c>
      <c r="E51" s="13">
        <v>60445</v>
      </c>
    </row>
    <row r="52" spans="1:5" x14ac:dyDescent="0.25">
      <c r="A52" s="3" t="s">
        <v>104</v>
      </c>
      <c r="B52" s="1" t="s">
        <v>4</v>
      </c>
      <c r="C52" s="1" t="s">
        <v>105</v>
      </c>
      <c r="D52" s="1" t="s">
        <v>120</v>
      </c>
      <c r="E52" s="13">
        <v>83117</v>
      </c>
    </row>
    <row r="53" spans="1:5" x14ac:dyDescent="0.25">
      <c r="A53" s="6" t="s">
        <v>106</v>
      </c>
      <c r="B53" s="7" t="s">
        <v>4</v>
      </c>
      <c r="C53" s="7" t="s">
        <v>107</v>
      </c>
      <c r="D53" s="7" t="s">
        <v>118</v>
      </c>
      <c r="E53" s="14">
        <v>58445</v>
      </c>
    </row>
    <row r="54" spans="1:5" x14ac:dyDescent="0.25">
      <c r="A54" s="6" t="s">
        <v>128</v>
      </c>
      <c r="B54" s="7"/>
      <c r="C54" s="7"/>
      <c r="D54" s="7"/>
      <c r="E54" s="21">
        <f>SUBTOTAL(109,EMPData4[Yearly Sal])</f>
        <v>3619876</v>
      </c>
    </row>
  </sheetData>
  <pageMargins left="0.7" right="0.7" top="0.75" bottom="0.75" header="0.3" footer="0.3"/>
  <pageSetup orientation="portrait" verticalDpi="300"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88401-86A5-4F38-B45F-BC1E762731DF}">
  <dimension ref="A1:Q9"/>
  <sheetViews>
    <sheetView workbookViewId="0">
      <selection activeCell="D20" sqref="D20"/>
    </sheetView>
  </sheetViews>
  <sheetFormatPr defaultRowHeight="15" x14ac:dyDescent="0.25"/>
  <cols>
    <col min="2" max="2" width="7.7109375" style="17" customWidth="1"/>
    <col min="4" max="4" width="14.28515625" bestFit="1" customWidth="1"/>
    <col min="7" max="7" width="7.85546875" customWidth="1"/>
    <col min="8" max="8" width="16.7109375" bestFit="1" customWidth="1"/>
  </cols>
  <sheetData>
    <row r="1" spans="1:17" ht="36" x14ac:dyDescent="0.55000000000000004">
      <c r="A1" s="18"/>
      <c r="B1" s="19" t="s">
        <v>109</v>
      </c>
      <c r="C1" s="19"/>
      <c r="D1" s="19"/>
      <c r="E1" s="19"/>
      <c r="F1" s="19"/>
      <c r="G1" s="19"/>
      <c r="H1" s="19"/>
      <c r="I1" s="19"/>
      <c r="J1" s="19"/>
      <c r="K1" s="19"/>
      <c r="L1" s="19"/>
      <c r="M1" s="19"/>
      <c r="N1" s="19"/>
      <c r="O1" s="19"/>
      <c r="P1" s="19"/>
      <c r="Q1" s="19"/>
    </row>
    <row r="3" spans="1:17" x14ac:dyDescent="0.25">
      <c r="B3" s="24" t="s">
        <v>143</v>
      </c>
      <c r="C3" s="47" t="s">
        <v>144</v>
      </c>
      <c r="D3" s="47"/>
    </row>
    <row r="4" spans="1:17" x14ac:dyDescent="0.25">
      <c r="B4" s="25">
        <v>1</v>
      </c>
      <c r="C4" s="1" t="s">
        <v>110</v>
      </c>
      <c r="D4" s="26">
        <f>AVERAGE(EMPData4[Yearly Sal])</f>
        <v>72397.52</v>
      </c>
    </row>
    <row r="5" spans="1:17" x14ac:dyDescent="0.25">
      <c r="B5" s="25">
        <v>2</v>
      </c>
      <c r="C5" s="1" t="s">
        <v>111</v>
      </c>
      <c r="D5" s="26">
        <f>MEDIAN(EMPData4[Yearly Sal])</f>
        <v>63208</v>
      </c>
    </row>
    <row r="6" spans="1:17" x14ac:dyDescent="0.25">
      <c r="B6" s="25">
        <v>3</v>
      </c>
      <c r="C6" s="1" t="s">
        <v>145</v>
      </c>
      <c r="D6" s="26">
        <f>MODE(EMPData4[Yearly Sal])</f>
        <v>89500</v>
      </c>
    </row>
    <row r="7" spans="1:17" x14ac:dyDescent="0.25">
      <c r="B7" s="25">
        <v>4</v>
      </c>
      <c r="C7" s="1" t="s">
        <v>113</v>
      </c>
      <c r="D7" s="26">
        <f>MAX(EMPData4[Yearly Sal])</f>
        <v>140000</v>
      </c>
    </row>
    <row r="8" spans="1:17" x14ac:dyDescent="0.25">
      <c r="B8" s="25">
        <v>5</v>
      </c>
      <c r="C8" s="1" t="s">
        <v>114</v>
      </c>
      <c r="D8" s="26">
        <f>MIN(EMPData4[Yearly Sal])</f>
        <v>21971</v>
      </c>
    </row>
    <row r="9" spans="1:17" x14ac:dyDescent="0.25">
      <c r="B9" s="25">
        <v>6</v>
      </c>
      <c r="C9" s="1" t="s">
        <v>115</v>
      </c>
      <c r="D9" s="27">
        <f>SUM(EMPData4[Yearly Sal])</f>
        <v>3619876</v>
      </c>
    </row>
  </sheetData>
  <mergeCells count="1">
    <mergeCell ref="C3:D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AA3BE-ECA0-4AED-AD7D-AA36ACAD27C0}">
  <dimension ref="A1:R6"/>
  <sheetViews>
    <sheetView workbookViewId="0">
      <selection activeCell="M18" sqref="M18"/>
    </sheetView>
  </sheetViews>
  <sheetFormatPr defaultRowHeight="15" x14ac:dyDescent="0.25"/>
  <cols>
    <col min="1" max="1" width="4.7109375" customWidth="1"/>
    <col min="3" max="3" width="11.7109375" bestFit="1" customWidth="1"/>
    <col min="4" max="4" width="16.28515625" customWidth="1"/>
    <col min="5" max="5" width="8.28515625" customWidth="1"/>
    <col min="12" max="12" width="2.140625" customWidth="1"/>
  </cols>
  <sheetData>
    <row r="1" spans="1:18" ht="36" x14ac:dyDescent="0.55000000000000004">
      <c r="A1" s="18"/>
      <c r="B1" s="19" t="s">
        <v>134</v>
      </c>
      <c r="C1" s="19"/>
      <c r="D1" s="19"/>
      <c r="E1" s="19"/>
      <c r="F1" s="19"/>
      <c r="G1" s="19"/>
      <c r="H1" s="19"/>
      <c r="I1" s="19"/>
      <c r="J1" s="19"/>
      <c r="K1" s="19"/>
      <c r="L1" s="19"/>
      <c r="M1" s="19"/>
      <c r="N1" s="19"/>
      <c r="O1" s="19"/>
      <c r="P1" s="19"/>
      <c r="Q1" s="19"/>
      <c r="R1" s="19"/>
    </row>
    <row r="3" spans="1:18" x14ac:dyDescent="0.25">
      <c r="C3" s="28" t="s">
        <v>1</v>
      </c>
      <c r="D3" s="48" t="s">
        <v>146</v>
      </c>
      <c r="E3" s="48"/>
    </row>
    <row r="4" spans="1:18" x14ac:dyDescent="0.25">
      <c r="C4" s="29" t="str" cm="1">
        <f t="array" ref="C4:C6">_xlfn.UNIQUE(EMPData4[Department])</f>
        <v>Sales</v>
      </c>
      <c r="D4" s="30">
        <f>SUMIF(EMPData4[Department],'Master - Working'!B6,EMPData4[Yearly Sal])</f>
        <v>1294801</v>
      </c>
      <c r="E4" s="30">
        <f>SUMIF(EMPData4[Department],'Master - Working'!B6,EMPData4[Yearly Sal])</f>
        <v>1294801</v>
      </c>
      <c r="I4" t="str" cm="1">
        <f t="array" ref="I4:I6">_xlfn.UNIQUE(EMPData4[Department])</f>
        <v>Sales</v>
      </c>
    </row>
    <row r="5" spans="1:18" x14ac:dyDescent="0.25">
      <c r="C5" s="29" t="str">
        <v>Procurement</v>
      </c>
      <c r="D5" s="30">
        <f>SUMIF(EMPData4[Department],'Master - Working'!B18,EMPData4[Yearly Sal])</f>
        <v>1053666</v>
      </c>
      <c r="E5" s="30">
        <f>SUMIF(EMPData4[Department],'Master - Working'!B18,EMPData4[Yearly Sal])</f>
        <v>1053666</v>
      </c>
      <c r="I5" t="str">
        <v>Procurement</v>
      </c>
    </row>
    <row r="6" spans="1:18" x14ac:dyDescent="0.25">
      <c r="C6" s="29" t="str">
        <v>Finance</v>
      </c>
      <c r="D6" s="30">
        <f>SUMIF(EMPData4[Department],'Master - Working'!B26,EMPData4[Yearly Sal])</f>
        <v>1271409</v>
      </c>
      <c r="E6" s="30">
        <f>SUMIF(EMPData4[Department],'Master - Working'!B26,EMPData4[Yearly Sal])</f>
        <v>1271409</v>
      </c>
      <c r="I6" t="str">
        <v>Finance</v>
      </c>
    </row>
  </sheetData>
  <mergeCells count="1">
    <mergeCell ref="D3:E3"/>
  </mergeCells>
  <conditionalFormatting sqref="E4:E6">
    <cfRule type="dataBar" priority="2">
      <dataBar showValue="0">
        <cfvo type="min"/>
        <cfvo type="max"/>
        <color rgb="FF63C384"/>
      </dataBar>
      <extLst>
        <ext xmlns:x14="http://schemas.microsoft.com/office/spreadsheetml/2009/9/main" uri="{B025F937-C7B1-47D3-B67F-A62EFF666E3E}">
          <x14:id>{E1033EC4-383B-40FA-929B-27D72EB8BB16}</x14:id>
        </ext>
      </extLst>
    </cfRule>
  </conditionalFormatting>
  <pageMargins left="0.7" right="0.7" top="0.75" bottom="0.75" header="0.3" footer="0.3"/>
  <pageSetup orientation="portrait" verticalDpi="300" r:id="rId1"/>
  <extLst>
    <ext xmlns:x14="http://schemas.microsoft.com/office/spreadsheetml/2009/9/main" uri="{78C0D931-6437-407d-A8EE-F0AAD7539E65}">
      <x14:conditionalFormattings>
        <x14:conditionalFormatting xmlns:xm="http://schemas.microsoft.com/office/excel/2006/main">
          <x14:cfRule type="dataBar" id="{E1033EC4-383B-40FA-929B-27D72EB8BB16}">
            <x14:dataBar minLength="0" maxLength="100" border="1" negativeBarBorderColorSameAsPositive="0">
              <x14:cfvo type="autoMin"/>
              <x14:cfvo type="autoMax"/>
              <x14:borderColor rgb="FF63C384"/>
              <x14:negativeFillColor rgb="FFFF0000"/>
              <x14:negativeBorderColor rgb="FFFF0000"/>
              <x14:axisColor rgb="FF000000"/>
            </x14:dataBar>
          </x14:cfRule>
          <xm:sqref>E4:E6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16D8D-68AD-4B75-9810-C72C4F58245C}">
  <dimension ref="A1:R20"/>
  <sheetViews>
    <sheetView workbookViewId="0">
      <selection activeCell="B10" sqref="B10"/>
    </sheetView>
  </sheetViews>
  <sheetFormatPr defaultRowHeight="15" x14ac:dyDescent="0.25"/>
  <cols>
    <col min="2" max="2" width="13.28515625" bestFit="1" customWidth="1"/>
    <col min="3" max="3" width="12.5703125" style="16" bestFit="1" customWidth="1"/>
    <col min="4" max="4" width="22.28515625" customWidth="1"/>
  </cols>
  <sheetData>
    <row r="1" spans="1:18" ht="36" x14ac:dyDescent="0.55000000000000004">
      <c r="A1" s="18"/>
      <c r="B1" s="19" t="s">
        <v>135</v>
      </c>
      <c r="C1" s="19"/>
      <c r="D1" s="19"/>
      <c r="E1" s="19"/>
      <c r="F1" s="19"/>
      <c r="G1" s="19"/>
      <c r="H1" s="19"/>
      <c r="I1" s="19"/>
      <c r="J1" s="19"/>
      <c r="K1" s="19"/>
      <c r="L1" s="19"/>
      <c r="M1" s="19"/>
      <c r="N1" s="19"/>
      <c r="O1" s="19"/>
      <c r="P1" s="19"/>
      <c r="Q1" s="19"/>
      <c r="R1" s="19"/>
    </row>
    <row r="3" spans="1:18" x14ac:dyDescent="0.25">
      <c r="C3" s="31" t="s">
        <v>1</v>
      </c>
      <c r="D3" t="s">
        <v>147</v>
      </c>
    </row>
    <row r="4" spans="1:18" x14ac:dyDescent="0.25">
      <c r="C4" s="32" t="s">
        <v>43</v>
      </c>
      <c r="D4" s="23">
        <v>1271409</v>
      </c>
    </row>
    <row r="5" spans="1:18" x14ac:dyDescent="0.25">
      <c r="C5" s="32" t="s">
        <v>30</v>
      </c>
      <c r="D5" s="23">
        <v>1053666</v>
      </c>
    </row>
    <row r="6" spans="1:18" x14ac:dyDescent="0.25">
      <c r="C6" s="32" t="s">
        <v>4</v>
      </c>
      <c r="D6" s="23">
        <v>1294801</v>
      </c>
    </row>
    <row r="7" spans="1:18" x14ac:dyDescent="0.25">
      <c r="C7"/>
    </row>
    <row r="8" spans="1:18" x14ac:dyDescent="0.25">
      <c r="C8"/>
    </row>
    <row r="9" spans="1:18" x14ac:dyDescent="0.25">
      <c r="C9"/>
    </row>
    <row r="10" spans="1:18" x14ac:dyDescent="0.25">
      <c r="C10"/>
    </row>
    <row r="11" spans="1:18" x14ac:dyDescent="0.25">
      <c r="C11"/>
    </row>
    <row r="12" spans="1:18" x14ac:dyDescent="0.25">
      <c r="C12"/>
    </row>
    <row r="13" spans="1:18" x14ac:dyDescent="0.25">
      <c r="C13"/>
    </row>
    <row r="14" spans="1:18" x14ac:dyDescent="0.25">
      <c r="C14"/>
    </row>
    <row r="15" spans="1:18" x14ac:dyDescent="0.25">
      <c r="C15"/>
    </row>
    <row r="16" spans="1:18" x14ac:dyDescent="0.25">
      <c r="C16"/>
    </row>
    <row r="17" spans="3:3" x14ac:dyDescent="0.25">
      <c r="C17"/>
    </row>
    <row r="18" spans="3:3" x14ac:dyDescent="0.25">
      <c r="C18"/>
    </row>
    <row r="19" spans="3:3" x14ac:dyDescent="0.25">
      <c r="C19"/>
    </row>
    <row r="20" spans="3:3" x14ac:dyDescent="0.25">
      <c r="C20"/>
    </row>
  </sheetData>
  <conditionalFormatting sqref="M4">
    <cfRule type="dataBar" priority="2">
      <dataBar>
        <cfvo type="min"/>
        <cfvo type="max"/>
        <color rgb="FF63C384"/>
      </dataBar>
      <extLst>
        <ext xmlns:x14="http://schemas.microsoft.com/office/spreadsheetml/2009/9/main" uri="{B025F937-C7B1-47D3-B67F-A62EFF666E3E}">
          <x14:id>{D0B8F5EE-AD6B-4569-AA37-B039442D8B68}</x14:id>
        </ext>
      </extLst>
    </cfRule>
  </conditionalFormatting>
  <conditionalFormatting pivot="1" sqref="D4:D6">
    <cfRule type="dataBar" priority="1">
      <dataBar>
        <cfvo type="min"/>
        <cfvo type="max"/>
        <color rgb="FF63C384"/>
      </dataBar>
      <extLst>
        <ext xmlns:x14="http://schemas.microsoft.com/office/spreadsheetml/2009/9/main" uri="{B025F937-C7B1-47D3-B67F-A62EFF666E3E}">
          <x14:id>{55B0F081-DB1E-457A-A904-65C589743B6E}</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D0B8F5EE-AD6B-4569-AA37-B039442D8B68}">
            <x14:dataBar minLength="0" maxLength="100" border="1" negativeBarBorderColorSameAsPositive="0">
              <x14:cfvo type="autoMin"/>
              <x14:cfvo type="autoMax"/>
              <x14:borderColor rgb="FF63C384"/>
              <x14:negativeFillColor rgb="FFFF0000"/>
              <x14:negativeBorderColor rgb="FFFF0000"/>
              <x14:axisColor rgb="FF000000"/>
            </x14:dataBar>
          </x14:cfRule>
          <xm:sqref>M4</xm:sqref>
        </x14:conditionalFormatting>
        <x14:conditionalFormatting xmlns:xm="http://schemas.microsoft.com/office/excel/2006/main" pivot="1">
          <x14:cfRule type="dataBar" id="{55B0F081-DB1E-457A-A904-65C589743B6E}">
            <x14:dataBar minLength="0" maxLength="100" border="1" negativeBarBorderColorSameAsPositive="0">
              <x14:cfvo type="autoMin"/>
              <x14:cfvo type="autoMax"/>
              <x14:borderColor rgb="FF63C384"/>
              <x14:negativeFillColor rgb="FFFF0000"/>
              <x14:negativeBorderColor rgb="FFFF0000"/>
              <x14:axisColor rgb="FF000000"/>
            </x14:dataBar>
          </x14:cfRule>
          <xm:sqref>D4:D6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47813-1B6E-4F4F-8605-04D919987137}">
  <dimension ref="A1:R54"/>
  <sheetViews>
    <sheetView workbookViewId="0">
      <selection activeCell="A13" sqref="A13:C13"/>
    </sheetView>
  </sheetViews>
  <sheetFormatPr defaultRowHeight="15" x14ac:dyDescent="0.25"/>
  <cols>
    <col min="2" max="2" width="15.28515625" customWidth="1"/>
    <col min="3" max="3" width="15.5703125" style="16" bestFit="1" customWidth="1"/>
    <col min="4" max="4" width="12" bestFit="1" customWidth="1"/>
    <col min="5" max="5" width="10.7109375" bestFit="1" customWidth="1"/>
  </cols>
  <sheetData>
    <row r="1" spans="1:18" ht="36" x14ac:dyDescent="0.55000000000000004">
      <c r="A1" s="18"/>
      <c r="B1" s="19" t="s">
        <v>136</v>
      </c>
      <c r="C1" s="19"/>
      <c r="D1" s="19"/>
      <c r="E1" s="19"/>
      <c r="F1" s="19"/>
      <c r="G1" s="19"/>
      <c r="H1" s="19"/>
      <c r="I1" s="19"/>
      <c r="J1" s="19"/>
      <c r="K1" s="19"/>
      <c r="L1" s="19"/>
      <c r="M1" s="19"/>
      <c r="N1" s="19"/>
      <c r="O1" s="19"/>
      <c r="P1" s="19"/>
      <c r="Q1" s="19"/>
      <c r="R1" s="19"/>
    </row>
    <row r="3" spans="1:18" x14ac:dyDescent="0.25">
      <c r="B3" s="37" t="s">
        <v>2</v>
      </c>
      <c r="C3" s="39" t="s">
        <v>150</v>
      </c>
    </row>
    <row r="4" spans="1:18" x14ac:dyDescent="0.25">
      <c r="B4" s="35" t="s">
        <v>60</v>
      </c>
      <c r="C4" s="36">
        <v>140000</v>
      </c>
    </row>
    <row r="5" spans="1:18" x14ac:dyDescent="0.25">
      <c r="B5" s="35" t="s">
        <v>31</v>
      </c>
      <c r="C5" s="36">
        <v>140000</v>
      </c>
    </row>
    <row r="6" spans="1:18" x14ac:dyDescent="0.25">
      <c r="C6"/>
    </row>
    <row r="7" spans="1:18" x14ac:dyDescent="0.25">
      <c r="C7"/>
    </row>
    <row r="8" spans="1:18" x14ac:dyDescent="0.25">
      <c r="C8"/>
    </row>
    <row r="9" spans="1:18" x14ac:dyDescent="0.25">
      <c r="C9"/>
    </row>
    <row r="10" spans="1:18" x14ac:dyDescent="0.25">
      <c r="C10"/>
    </row>
    <row r="11" spans="1:18" x14ac:dyDescent="0.25">
      <c r="C11"/>
    </row>
    <row r="12" spans="1:18" x14ac:dyDescent="0.25">
      <c r="C12"/>
    </row>
    <row r="13" spans="1:18" x14ac:dyDescent="0.25">
      <c r="C13"/>
    </row>
    <row r="14" spans="1:18" x14ac:dyDescent="0.25">
      <c r="C14"/>
    </row>
    <row r="15" spans="1:18" x14ac:dyDescent="0.25">
      <c r="C15"/>
    </row>
    <row r="16" spans="1:18" x14ac:dyDescent="0.25">
      <c r="C16"/>
    </row>
    <row r="17" spans="3:3" x14ac:dyDescent="0.25">
      <c r="C17"/>
    </row>
    <row r="18" spans="3:3" x14ac:dyDescent="0.25">
      <c r="C18"/>
    </row>
    <row r="19" spans="3:3" x14ac:dyDescent="0.25">
      <c r="C19"/>
    </row>
    <row r="20" spans="3:3" x14ac:dyDescent="0.25">
      <c r="C20"/>
    </row>
    <row r="21" spans="3:3" x14ac:dyDescent="0.25">
      <c r="C21"/>
    </row>
    <row r="22" spans="3:3" x14ac:dyDescent="0.25">
      <c r="C22"/>
    </row>
    <row r="23" spans="3:3" x14ac:dyDescent="0.25">
      <c r="C23"/>
    </row>
    <row r="24" spans="3:3" x14ac:dyDescent="0.25">
      <c r="C24"/>
    </row>
    <row r="25" spans="3:3" x14ac:dyDescent="0.25">
      <c r="C25"/>
    </row>
    <row r="26" spans="3:3" x14ac:dyDescent="0.25">
      <c r="C26"/>
    </row>
    <row r="27" spans="3:3" x14ac:dyDescent="0.25">
      <c r="C27"/>
    </row>
    <row r="28" spans="3:3" x14ac:dyDescent="0.25">
      <c r="C28"/>
    </row>
    <row r="29" spans="3:3" x14ac:dyDescent="0.25">
      <c r="C29"/>
    </row>
    <row r="30" spans="3:3" x14ac:dyDescent="0.25">
      <c r="C30"/>
    </row>
    <row r="31" spans="3:3" x14ac:dyDescent="0.25">
      <c r="C31"/>
    </row>
    <row r="32" spans="3:3" x14ac:dyDescent="0.25">
      <c r="C32"/>
    </row>
    <row r="33" spans="3:3" x14ac:dyDescent="0.25">
      <c r="C33"/>
    </row>
    <row r="34" spans="3:3" x14ac:dyDescent="0.25">
      <c r="C34"/>
    </row>
    <row r="35" spans="3:3" x14ac:dyDescent="0.25">
      <c r="C35"/>
    </row>
    <row r="36" spans="3:3" x14ac:dyDescent="0.25">
      <c r="C36"/>
    </row>
    <row r="37" spans="3:3" x14ac:dyDescent="0.25">
      <c r="C37"/>
    </row>
    <row r="38" spans="3:3" x14ac:dyDescent="0.25">
      <c r="C38"/>
    </row>
    <row r="39" spans="3:3" x14ac:dyDescent="0.25">
      <c r="C39"/>
    </row>
    <row r="40" spans="3:3" x14ac:dyDescent="0.25">
      <c r="C40"/>
    </row>
    <row r="41" spans="3:3" x14ac:dyDescent="0.25">
      <c r="C41"/>
    </row>
    <row r="42" spans="3:3" x14ac:dyDescent="0.25">
      <c r="C42"/>
    </row>
    <row r="43" spans="3:3" x14ac:dyDescent="0.25">
      <c r="C43"/>
    </row>
    <row r="44" spans="3:3" x14ac:dyDescent="0.25">
      <c r="C44"/>
    </row>
    <row r="45" spans="3:3" x14ac:dyDescent="0.25">
      <c r="C45"/>
    </row>
    <row r="46" spans="3:3" x14ac:dyDescent="0.25">
      <c r="C46"/>
    </row>
    <row r="47" spans="3:3" x14ac:dyDescent="0.25">
      <c r="C47"/>
    </row>
    <row r="48" spans="3:3" x14ac:dyDescent="0.25">
      <c r="C48"/>
    </row>
    <row r="49" spans="3:3" x14ac:dyDescent="0.25">
      <c r="C49"/>
    </row>
    <row r="50" spans="3:3" x14ac:dyDescent="0.25">
      <c r="C50"/>
    </row>
    <row r="51" spans="3:3" x14ac:dyDescent="0.25">
      <c r="C51"/>
    </row>
    <row r="52" spans="3:3" x14ac:dyDescent="0.25">
      <c r="C52"/>
    </row>
    <row r="53" spans="3:3" x14ac:dyDescent="0.25">
      <c r="C53"/>
    </row>
    <row r="54" spans="3:3" x14ac:dyDescent="0.25">
      <c r="C54"/>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7DAB4-03CE-43F0-970C-090249C47EBC}">
  <dimension ref="A1:R54"/>
  <sheetViews>
    <sheetView workbookViewId="0">
      <selection activeCell="C9" sqref="C9"/>
    </sheetView>
  </sheetViews>
  <sheetFormatPr defaultRowHeight="15" x14ac:dyDescent="0.25"/>
  <cols>
    <col min="2" max="2" width="15.140625" customWidth="1"/>
    <col min="3" max="3" width="15" style="16" customWidth="1"/>
    <col min="4" max="4" width="19.140625" bestFit="1" customWidth="1"/>
  </cols>
  <sheetData>
    <row r="1" spans="1:18" ht="36" x14ac:dyDescent="0.55000000000000004">
      <c r="A1" s="18"/>
      <c r="B1" s="19" t="s">
        <v>137</v>
      </c>
      <c r="C1" s="19"/>
      <c r="D1" s="19"/>
      <c r="E1" s="19"/>
      <c r="F1" s="19"/>
      <c r="G1" s="19"/>
      <c r="H1" s="19"/>
      <c r="I1" s="19"/>
      <c r="J1" s="19"/>
      <c r="K1" s="19"/>
      <c r="L1" s="19"/>
      <c r="M1" s="19"/>
      <c r="N1" s="19"/>
      <c r="O1" s="19"/>
      <c r="P1" s="19"/>
      <c r="Q1" s="19"/>
      <c r="R1" s="19"/>
    </row>
    <row r="3" spans="1:18" x14ac:dyDescent="0.25">
      <c r="B3" s="37" t="s">
        <v>2</v>
      </c>
      <c r="C3" s="38" t="s">
        <v>150</v>
      </c>
    </row>
    <row r="4" spans="1:18" x14ac:dyDescent="0.25">
      <c r="B4" s="35" t="s">
        <v>9</v>
      </c>
      <c r="C4" s="36">
        <v>29726</v>
      </c>
    </row>
    <row r="5" spans="1:18" x14ac:dyDescent="0.25">
      <c r="B5" s="35" t="s">
        <v>22</v>
      </c>
      <c r="C5" s="36">
        <v>21971</v>
      </c>
    </row>
    <row r="6" spans="1:18" x14ac:dyDescent="0.25">
      <c r="C6"/>
    </row>
    <row r="7" spans="1:18" x14ac:dyDescent="0.25">
      <c r="C7"/>
    </row>
    <row r="8" spans="1:18" x14ac:dyDescent="0.25">
      <c r="C8"/>
    </row>
    <row r="9" spans="1:18" x14ac:dyDescent="0.25">
      <c r="C9"/>
    </row>
    <row r="10" spans="1:18" x14ac:dyDescent="0.25">
      <c r="C10"/>
    </row>
    <row r="11" spans="1:18" x14ac:dyDescent="0.25">
      <c r="C11"/>
    </row>
    <row r="12" spans="1:18" x14ac:dyDescent="0.25">
      <c r="C12"/>
    </row>
    <row r="13" spans="1:18" x14ac:dyDescent="0.25">
      <c r="C13"/>
    </row>
    <row r="14" spans="1:18" x14ac:dyDescent="0.25">
      <c r="C14"/>
    </row>
    <row r="15" spans="1:18" x14ac:dyDescent="0.25">
      <c r="C15"/>
    </row>
    <row r="16" spans="1:18" x14ac:dyDescent="0.25">
      <c r="C16"/>
    </row>
    <row r="17" spans="3:3" x14ac:dyDescent="0.25">
      <c r="C17"/>
    </row>
    <row r="18" spans="3:3" x14ac:dyDescent="0.25">
      <c r="C18"/>
    </row>
    <row r="19" spans="3:3" x14ac:dyDescent="0.25">
      <c r="C19"/>
    </row>
    <row r="20" spans="3:3" x14ac:dyDescent="0.25">
      <c r="C20"/>
    </row>
    <row r="21" spans="3:3" x14ac:dyDescent="0.25">
      <c r="C21"/>
    </row>
    <row r="22" spans="3:3" x14ac:dyDescent="0.25">
      <c r="C22"/>
    </row>
    <row r="23" spans="3:3" x14ac:dyDescent="0.25">
      <c r="C23"/>
    </row>
    <row r="24" spans="3:3" x14ac:dyDescent="0.25">
      <c r="C24"/>
    </row>
    <row r="25" spans="3:3" x14ac:dyDescent="0.25">
      <c r="C25"/>
    </row>
    <row r="26" spans="3:3" x14ac:dyDescent="0.25">
      <c r="C26"/>
    </row>
    <row r="27" spans="3:3" x14ac:dyDescent="0.25">
      <c r="C27"/>
    </row>
    <row r="28" spans="3:3" x14ac:dyDescent="0.25">
      <c r="C28"/>
    </row>
    <row r="29" spans="3:3" x14ac:dyDescent="0.25">
      <c r="C29"/>
    </row>
    <row r="30" spans="3:3" x14ac:dyDescent="0.25">
      <c r="C30"/>
    </row>
    <row r="31" spans="3:3" x14ac:dyDescent="0.25">
      <c r="C31"/>
    </row>
    <row r="32" spans="3:3" x14ac:dyDescent="0.25">
      <c r="C32"/>
    </row>
    <row r="33" spans="3:3" x14ac:dyDescent="0.25">
      <c r="C33"/>
    </row>
    <row r="34" spans="3:3" x14ac:dyDescent="0.25">
      <c r="C34"/>
    </row>
    <row r="35" spans="3:3" x14ac:dyDescent="0.25">
      <c r="C35"/>
    </row>
    <row r="36" spans="3:3" x14ac:dyDescent="0.25">
      <c r="C36"/>
    </row>
    <row r="37" spans="3:3" x14ac:dyDescent="0.25">
      <c r="C37"/>
    </row>
    <row r="38" spans="3:3" x14ac:dyDescent="0.25">
      <c r="C38"/>
    </row>
    <row r="39" spans="3:3" x14ac:dyDescent="0.25">
      <c r="C39"/>
    </row>
    <row r="40" spans="3:3" x14ac:dyDescent="0.25">
      <c r="C40"/>
    </row>
    <row r="41" spans="3:3" x14ac:dyDescent="0.25">
      <c r="C41"/>
    </row>
    <row r="42" spans="3:3" x14ac:dyDescent="0.25">
      <c r="C42"/>
    </row>
    <row r="43" spans="3:3" x14ac:dyDescent="0.25">
      <c r="C43"/>
    </row>
    <row r="44" spans="3:3" x14ac:dyDescent="0.25">
      <c r="C44"/>
    </row>
    <row r="45" spans="3:3" x14ac:dyDescent="0.25">
      <c r="C45"/>
    </row>
    <row r="46" spans="3:3" x14ac:dyDescent="0.25">
      <c r="C46"/>
    </row>
    <row r="47" spans="3:3" x14ac:dyDescent="0.25">
      <c r="C47"/>
    </row>
    <row r="48" spans="3:3" x14ac:dyDescent="0.25">
      <c r="C48"/>
    </row>
    <row r="49" spans="3:3" x14ac:dyDescent="0.25">
      <c r="C49"/>
    </row>
    <row r="50" spans="3:3" x14ac:dyDescent="0.25">
      <c r="C50"/>
    </row>
    <row r="51" spans="3:3" x14ac:dyDescent="0.25">
      <c r="C51"/>
    </row>
    <row r="52" spans="3:3" x14ac:dyDescent="0.25">
      <c r="C52"/>
    </row>
    <row r="53" spans="3:3" x14ac:dyDescent="0.25">
      <c r="C53"/>
    </row>
    <row r="54" spans="3:3" x14ac:dyDescent="0.25">
      <c r="C5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AFA97-D42D-495B-B534-57571A0C3876}">
  <dimension ref="A1:R54"/>
  <sheetViews>
    <sheetView workbookViewId="0">
      <selection activeCell="C20" sqref="C20"/>
    </sheetView>
  </sheetViews>
  <sheetFormatPr defaultRowHeight="15" x14ac:dyDescent="0.25"/>
  <cols>
    <col min="2" max="2" width="15" customWidth="1"/>
    <col min="3" max="3" width="16.140625" style="16" customWidth="1"/>
  </cols>
  <sheetData>
    <row r="1" spans="1:18" ht="36" x14ac:dyDescent="0.55000000000000004">
      <c r="A1" s="18"/>
      <c r="B1" s="19" t="s">
        <v>138</v>
      </c>
      <c r="C1" s="19"/>
      <c r="D1" s="19"/>
      <c r="E1" s="19"/>
      <c r="F1" s="19"/>
      <c r="G1" s="19"/>
      <c r="H1" s="19"/>
      <c r="I1" s="19"/>
      <c r="J1" s="19"/>
      <c r="K1" s="19"/>
      <c r="L1" s="19"/>
      <c r="M1" s="19"/>
      <c r="N1" s="19"/>
      <c r="O1" s="19"/>
      <c r="P1" s="19"/>
      <c r="Q1" s="19"/>
      <c r="R1" s="19"/>
    </row>
    <row r="2" spans="1:18" x14ac:dyDescent="0.25">
      <c r="C2"/>
    </row>
    <row r="3" spans="1:18" x14ac:dyDescent="0.25">
      <c r="B3" s="33" t="s">
        <v>2</v>
      </c>
      <c r="C3" s="34" t="s">
        <v>150</v>
      </c>
    </row>
    <row r="4" spans="1:18" x14ac:dyDescent="0.25">
      <c r="B4" s="35" t="s">
        <v>60</v>
      </c>
      <c r="C4" s="36">
        <v>140000</v>
      </c>
    </row>
    <row r="5" spans="1:18" x14ac:dyDescent="0.25">
      <c r="B5" s="35" t="s">
        <v>31</v>
      </c>
      <c r="C5" s="36">
        <v>140000</v>
      </c>
    </row>
    <row r="6" spans="1:18" x14ac:dyDescent="0.25">
      <c r="C6"/>
    </row>
    <row r="7" spans="1:18" x14ac:dyDescent="0.25">
      <c r="C7"/>
    </row>
    <row r="8" spans="1:18" x14ac:dyDescent="0.25">
      <c r="C8"/>
    </row>
    <row r="9" spans="1:18" x14ac:dyDescent="0.25">
      <c r="C9"/>
    </row>
    <row r="10" spans="1:18" x14ac:dyDescent="0.25">
      <c r="C10"/>
    </row>
    <row r="11" spans="1:18" x14ac:dyDescent="0.25">
      <c r="C11"/>
    </row>
    <row r="12" spans="1:18" x14ac:dyDescent="0.25">
      <c r="C12"/>
    </row>
    <row r="13" spans="1:18" x14ac:dyDescent="0.25">
      <c r="C13"/>
    </row>
    <row r="14" spans="1:18" x14ac:dyDescent="0.25">
      <c r="C14"/>
    </row>
    <row r="15" spans="1:18" x14ac:dyDescent="0.25">
      <c r="C15"/>
    </row>
    <row r="16" spans="1:18" x14ac:dyDescent="0.25">
      <c r="C16"/>
    </row>
    <row r="17" spans="3:3" x14ac:dyDescent="0.25">
      <c r="C17"/>
    </row>
    <row r="18" spans="3:3" x14ac:dyDescent="0.25">
      <c r="C18"/>
    </row>
    <row r="19" spans="3:3" x14ac:dyDescent="0.25">
      <c r="C19"/>
    </row>
    <row r="20" spans="3:3" x14ac:dyDescent="0.25">
      <c r="C20"/>
    </row>
    <row r="21" spans="3:3" x14ac:dyDescent="0.25">
      <c r="C21"/>
    </row>
    <row r="22" spans="3:3" x14ac:dyDescent="0.25">
      <c r="C22"/>
    </row>
    <row r="23" spans="3:3" x14ac:dyDescent="0.25">
      <c r="C23"/>
    </row>
    <row r="24" spans="3:3" x14ac:dyDescent="0.25">
      <c r="C24"/>
    </row>
    <row r="25" spans="3:3" x14ac:dyDescent="0.25">
      <c r="C25"/>
    </row>
    <row r="26" spans="3:3" x14ac:dyDescent="0.25">
      <c r="C26"/>
    </row>
    <row r="27" spans="3:3" x14ac:dyDescent="0.25">
      <c r="C27"/>
    </row>
    <row r="28" spans="3:3" x14ac:dyDescent="0.25">
      <c r="C28"/>
    </row>
    <row r="29" spans="3:3" x14ac:dyDescent="0.25">
      <c r="C29"/>
    </row>
    <row r="30" spans="3:3" x14ac:dyDescent="0.25">
      <c r="C30"/>
    </row>
    <row r="31" spans="3:3" x14ac:dyDescent="0.25">
      <c r="C31"/>
    </row>
    <row r="32" spans="3:3" x14ac:dyDescent="0.25">
      <c r="C32"/>
    </row>
    <row r="33" spans="3:3" x14ac:dyDescent="0.25">
      <c r="C33"/>
    </row>
    <row r="34" spans="3:3" x14ac:dyDescent="0.25">
      <c r="C34"/>
    </row>
    <row r="35" spans="3:3" x14ac:dyDescent="0.25">
      <c r="C35"/>
    </row>
    <row r="36" spans="3:3" x14ac:dyDescent="0.25">
      <c r="C36"/>
    </row>
    <row r="37" spans="3:3" x14ac:dyDescent="0.25">
      <c r="C37"/>
    </row>
    <row r="38" spans="3:3" x14ac:dyDescent="0.25">
      <c r="C38"/>
    </row>
    <row r="39" spans="3:3" x14ac:dyDescent="0.25">
      <c r="C39"/>
    </row>
    <row r="40" spans="3:3" x14ac:dyDescent="0.25">
      <c r="C40"/>
    </row>
    <row r="41" spans="3:3" x14ac:dyDescent="0.25">
      <c r="C41"/>
    </row>
    <row r="42" spans="3:3" x14ac:dyDescent="0.25">
      <c r="C42"/>
    </row>
    <row r="43" spans="3:3" x14ac:dyDescent="0.25">
      <c r="C43"/>
    </row>
    <row r="44" spans="3:3" x14ac:dyDescent="0.25">
      <c r="C44"/>
    </row>
    <row r="45" spans="3:3" x14ac:dyDescent="0.25">
      <c r="C45"/>
    </row>
    <row r="46" spans="3:3" x14ac:dyDescent="0.25">
      <c r="C46"/>
    </row>
    <row r="47" spans="3:3" x14ac:dyDescent="0.25">
      <c r="C47"/>
    </row>
    <row r="48" spans="3:3" x14ac:dyDescent="0.25">
      <c r="C48"/>
    </row>
    <row r="49" spans="3:3" x14ac:dyDescent="0.25">
      <c r="C49"/>
    </row>
    <row r="50" spans="3:3" x14ac:dyDescent="0.25">
      <c r="C50"/>
    </row>
    <row r="51" spans="3:3" x14ac:dyDescent="0.25">
      <c r="C51"/>
    </row>
    <row r="52" spans="3:3" x14ac:dyDescent="0.25">
      <c r="C52"/>
    </row>
    <row r="53" spans="3:3" x14ac:dyDescent="0.25">
      <c r="C53"/>
    </row>
    <row r="54" spans="3:3" x14ac:dyDescent="0.25">
      <c r="C54"/>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F106D-9211-49FF-BA1C-E12690FA4C23}">
  <dimension ref="A1:R15"/>
  <sheetViews>
    <sheetView workbookViewId="0">
      <selection activeCell="F31" sqref="F31"/>
    </sheetView>
  </sheetViews>
  <sheetFormatPr defaultRowHeight="15" x14ac:dyDescent="0.25"/>
  <cols>
    <col min="2" max="2" width="11.5703125" bestFit="1" customWidth="1"/>
    <col min="3" max="3" width="12.5703125" customWidth="1"/>
  </cols>
  <sheetData>
    <row r="1" spans="1:18" ht="36" x14ac:dyDescent="0.55000000000000004">
      <c r="A1" s="18"/>
      <c r="B1" s="19" t="s">
        <v>139</v>
      </c>
      <c r="C1" s="19"/>
      <c r="D1" s="19"/>
      <c r="E1" s="19"/>
      <c r="F1" s="19"/>
      <c r="G1" s="19"/>
      <c r="H1" s="19"/>
      <c r="I1" s="19"/>
      <c r="J1" s="19"/>
      <c r="K1" s="19"/>
      <c r="L1" s="19"/>
      <c r="M1" s="19"/>
      <c r="N1" s="19"/>
      <c r="O1" s="19"/>
      <c r="P1" s="19"/>
      <c r="Q1" s="19"/>
      <c r="R1" s="19"/>
    </row>
    <row r="3" spans="1:18" x14ac:dyDescent="0.25">
      <c r="B3" s="40" t="s">
        <v>2</v>
      </c>
      <c r="C3" s="43" t="s">
        <v>150</v>
      </c>
    </row>
    <row r="4" spans="1:18" x14ac:dyDescent="0.25">
      <c r="B4" s="41" t="s">
        <v>9</v>
      </c>
      <c r="C4" s="42">
        <v>29726</v>
      </c>
    </row>
    <row r="5" spans="1:18" x14ac:dyDescent="0.25">
      <c r="B5" s="41" t="s">
        <v>22</v>
      </c>
      <c r="C5" s="42">
        <v>21971</v>
      </c>
    </row>
    <row r="15" spans="1:18" ht="14.25" customHeight="1"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9DB0C-8F70-4F7C-A3D1-8A0F1AD171BC}">
  <dimension ref="A1:Q58"/>
  <sheetViews>
    <sheetView workbookViewId="0">
      <selection activeCell="M26" sqref="M26"/>
    </sheetView>
  </sheetViews>
  <sheetFormatPr defaultRowHeight="15" x14ac:dyDescent="0.25"/>
  <cols>
    <col min="2" max="2" width="13.28515625" customWidth="1"/>
    <col min="3" max="3" width="13.140625" customWidth="1"/>
    <col min="4" max="4" width="16.5703125" customWidth="1"/>
    <col min="5" max="5" width="11.140625" customWidth="1"/>
    <col min="6" max="6" width="14.28515625" bestFit="1" customWidth="1"/>
    <col min="7" max="7" width="11.28515625" style="17" customWidth="1"/>
    <col min="8" max="8" width="13.42578125" customWidth="1"/>
    <col min="10" max="10" width="12.140625" hidden="1" customWidth="1"/>
    <col min="11" max="11" width="10.28515625" hidden="1" customWidth="1"/>
    <col min="12" max="12" width="16.7109375" hidden="1" customWidth="1"/>
    <col min="13" max="13" width="13.7109375" bestFit="1" customWidth="1"/>
    <col min="14" max="14" width="13.28515625" bestFit="1" customWidth="1"/>
    <col min="15" max="15" width="16.28515625" bestFit="1" customWidth="1"/>
    <col min="16" max="16" width="10.85546875" bestFit="1" customWidth="1"/>
    <col min="17" max="17" width="14.140625" bestFit="1" customWidth="1"/>
    <col min="18" max="18" width="10.28515625" bestFit="1" customWidth="1"/>
    <col min="19" max="19" width="11.140625" bestFit="1" customWidth="1"/>
  </cols>
  <sheetData>
    <row r="1" spans="1:17" ht="36" x14ac:dyDescent="0.55000000000000004">
      <c r="A1" s="18"/>
      <c r="B1" s="19" t="s">
        <v>129</v>
      </c>
      <c r="C1" s="19"/>
      <c r="D1" s="19"/>
      <c r="E1" s="19"/>
      <c r="F1" s="19"/>
      <c r="G1" s="19"/>
      <c r="H1" s="19"/>
      <c r="I1" s="19"/>
      <c r="J1" s="19"/>
      <c r="K1" s="19"/>
      <c r="L1" s="19"/>
      <c r="M1" s="19"/>
      <c r="N1" s="19"/>
      <c r="O1" s="19"/>
      <c r="P1" s="19"/>
      <c r="Q1" s="19"/>
    </row>
    <row r="3" spans="1:17" x14ac:dyDescent="0.25">
      <c r="B3" s="4" t="s">
        <v>0</v>
      </c>
      <c r="C3" s="5" t="s">
        <v>1</v>
      </c>
      <c r="D3" s="5" t="s">
        <v>2</v>
      </c>
      <c r="E3" s="5" t="s">
        <v>117</v>
      </c>
      <c r="F3" s="12" t="s">
        <v>108</v>
      </c>
      <c r="G3" s="45" t="s">
        <v>68</v>
      </c>
      <c r="H3" s="45" t="s">
        <v>151</v>
      </c>
    </row>
    <row r="4" spans="1:17" x14ac:dyDescent="0.25">
      <c r="B4" s="3" t="s">
        <v>3</v>
      </c>
      <c r="C4" s="1" t="s">
        <v>4</v>
      </c>
      <c r="D4" s="1" t="s">
        <v>5</v>
      </c>
      <c r="E4" s="1" t="s">
        <v>118</v>
      </c>
      <c r="F4" s="13">
        <v>60270</v>
      </c>
      <c r="G4" s="46">
        <f>_xlfn.XLOOKUP(EMPData47[[#This Row],[Employee]],EmpBonus5[Employee Name],EmpBonus5[Bonus %],0,0,1)</f>
        <v>0</v>
      </c>
      <c r="H4" s="15">
        <f>EMPData47[[#This Row],[Yearly Sal]]*EMPData47[[#This Row],[Bonus %]]</f>
        <v>0</v>
      </c>
    </row>
    <row r="5" spans="1:17" x14ac:dyDescent="0.25">
      <c r="B5" s="3" t="s">
        <v>6</v>
      </c>
      <c r="C5" s="1" t="s">
        <v>4</v>
      </c>
      <c r="D5" s="1" t="s">
        <v>7</v>
      </c>
      <c r="E5" s="1" t="s">
        <v>119</v>
      </c>
      <c r="F5" s="13">
        <v>39627</v>
      </c>
      <c r="G5" s="46">
        <f>_xlfn.XLOOKUP(EMPData47[[#This Row],[Employee]],EmpBonus5[Employee Name],EmpBonus5[Bonus %],0,0,1)</f>
        <v>0.23</v>
      </c>
      <c r="H5" s="15">
        <f>EMPData47[[#This Row],[Yearly Sal]]*EMPData47[[#This Row],[Bonus %]]</f>
        <v>9114.2100000000009</v>
      </c>
    </row>
    <row r="6" spans="1:17" x14ac:dyDescent="0.25">
      <c r="B6" s="3" t="s">
        <v>8</v>
      </c>
      <c r="C6" s="1" t="s">
        <v>4</v>
      </c>
      <c r="D6" s="1" t="s">
        <v>9</v>
      </c>
      <c r="E6" s="1" t="s">
        <v>120</v>
      </c>
      <c r="F6" s="13">
        <v>29726</v>
      </c>
      <c r="G6" s="46">
        <f>_xlfn.XLOOKUP(EMPData47[[#This Row],[Employee]],EmpBonus5[Employee Name],EmpBonus5[Bonus %],0,0,1)</f>
        <v>0.1</v>
      </c>
      <c r="H6" s="15">
        <f>EMPData47[[#This Row],[Yearly Sal]]*EMPData47[[#This Row],[Bonus %]]</f>
        <v>2972.6000000000004</v>
      </c>
    </row>
    <row r="7" spans="1:17" x14ac:dyDescent="0.25">
      <c r="B7" s="3" t="s">
        <v>10</v>
      </c>
      <c r="C7" s="1" t="s">
        <v>4</v>
      </c>
      <c r="D7" s="1" t="s">
        <v>73</v>
      </c>
      <c r="E7" s="1" t="s">
        <v>120</v>
      </c>
      <c r="F7" s="13">
        <v>93668</v>
      </c>
      <c r="G7" s="46">
        <f>_xlfn.XLOOKUP(EMPData47[[#This Row],[Employee]],EmpBonus5[Employee Name],EmpBonus5[Bonus %],0,0,1)</f>
        <v>0.15</v>
      </c>
      <c r="H7" s="15">
        <f>EMPData47[[#This Row],[Yearly Sal]]*EMPData47[[#This Row],[Bonus %]]</f>
        <v>14050.199999999999</v>
      </c>
    </row>
    <row r="8" spans="1:17" x14ac:dyDescent="0.25">
      <c r="B8" s="3" t="s">
        <v>11</v>
      </c>
      <c r="C8" s="1" t="s">
        <v>4</v>
      </c>
      <c r="D8" s="1" t="s">
        <v>12</v>
      </c>
      <c r="E8" s="1" t="s">
        <v>119</v>
      </c>
      <c r="F8" s="13">
        <v>134000</v>
      </c>
      <c r="G8" s="46">
        <f>_xlfn.XLOOKUP(EMPData47[[#This Row],[Employee]],EmpBonus5[Employee Name],EmpBonus5[Bonus %],0,0,1)</f>
        <v>0.08</v>
      </c>
      <c r="H8" s="15">
        <f>EMPData47[[#This Row],[Yearly Sal]]*EMPData47[[#This Row],[Bonus %]]</f>
        <v>10720</v>
      </c>
    </row>
    <row r="9" spans="1:17" x14ac:dyDescent="0.25">
      <c r="B9" s="3" t="s">
        <v>13</v>
      </c>
      <c r="C9" s="1" t="s">
        <v>4</v>
      </c>
      <c r="D9" s="1" t="s">
        <v>14</v>
      </c>
      <c r="E9" s="1" t="s">
        <v>119</v>
      </c>
      <c r="F9" s="13">
        <v>34808</v>
      </c>
      <c r="G9" s="46">
        <f>_xlfn.XLOOKUP(EMPData47[[#This Row],[Employee]],EmpBonus5[Employee Name],EmpBonus5[Bonus %],0,0,1)</f>
        <v>0.27</v>
      </c>
      <c r="H9" s="15">
        <f>EMPData47[[#This Row],[Yearly Sal]]*EMPData47[[#This Row],[Bonus %]]</f>
        <v>9398.16</v>
      </c>
    </row>
    <row r="10" spans="1:17" x14ac:dyDescent="0.25">
      <c r="B10" s="3" t="s">
        <v>15</v>
      </c>
      <c r="C10" s="1" t="s">
        <v>4</v>
      </c>
      <c r="D10" s="1" t="s">
        <v>16</v>
      </c>
      <c r="E10" s="1" t="s">
        <v>120</v>
      </c>
      <c r="F10" s="13">
        <v>135000</v>
      </c>
      <c r="G10" s="46">
        <f>_xlfn.XLOOKUP(EMPData47[[#This Row],[Employee]],EmpBonus5[Employee Name],EmpBonus5[Bonus %],0,0,1)</f>
        <v>0.14000000000000001</v>
      </c>
      <c r="H10" s="15">
        <f>EMPData47[[#This Row],[Yearly Sal]]*EMPData47[[#This Row],[Bonus %]]</f>
        <v>18900</v>
      </c>
    </row>
    <row r="11" spans="1:17" x14ac:dyDescent="0.25">
      <c r="B11" s="3" t="s">
        <v>17</v>
      </c>
      <c r="C11" s="1" t="s">
        <v>4</v>
      </c>
      <c r="D11" s="1" t="s">
        <v>18</v>
      </c>
      <c r="E11" s="1" t="s">
        <v>120</v>
      </c>
      <c r="F11" s="13">
        <v>45000</v>
      </c>
      <c r="G11" s="46">
        <f>_xlfn.XLOOKUP(EMPData47[[#This Row],[Employee]],EmpBonus5[Employee Name],EmpBonus5[Bonus %],0,0,1)</f>
        <v>0.09</v>
      </c>
      <c r="H11" s="15">
        <f>EMPData47[[#This Row],[Yearly Sal]]*EMPData47[[#This Row],[Bonus %]]</f>
        <v>4050</v>
      </c>
    </row>
    <row r="12" spans="1:17" x14ac:dyDescent="0.25">
      <c r="B12" s="3" t="s">
        <v>19</v>
      </c>
      <c r="C12" s="1" t="s">
        <v>4</v>
      </c>
      <c r="D12" s="1" t="s">
        <v>20</v>
      </c>
      <c r="E12" s="1" t="s">
        <v>120</v>
      </c>
      <c r="F12" s="13">
        <v>89500</v>
      </c>
      <c r="G12" s="46">
        <f>_xlfn.XLOOKUP(EMPData47[[#This Row],[Employee]],EmpBonus5[Employee Name],EmpBonus5[Bonus %],0,0,1)</f>
        <v>0.06</v>
      </c>
      <c r="H12" s="15">
        <f>EMPData47[[#This Row],[Yearly Sal]]*EMPData47[[#This Row],[Bonus %]]</f>
        <v>5370</v>
      </c>
    </row>
    <row r="13" spans="1:17" x14ac:dyDescent="0.25">
      <c r="B13" s="3" t="s">
        <v>21</v>
      </c>
      <c r="C13" s="1" t="s">
        <v>4</v>
      </c>
      <c r="D13" s="1" t="s">
        <v>22</v>
      </c>
      <c r="E13" s="1" t="s">
        <v>118</v>
      </c>
      <c r="F13" s="13">
        <v>21971</v>
      </c>
      <c r="G13" s="46">
        <f>_xlfn.XLOOKUP(EMPData47[[#This Row],[Employee]],EmpBonus5[Employee Name],EmpBonus5[Bonus %],0,0,1)</f>
        <v>0.23</v>
      </c>
      <c r="H13" s="15">
        <f>EMPData47[[#This Row],[Yearly Sal]]*EMPData47[[#This Row],[Bonus %]]</f>
        <v>5053.33</v>
      </c>
    </row>
    <row r="14" spans="1:17" x14ac:dyDescent="0.25">
      <c r="B14" s="3" t="s">
        <v>23</v>
      </c>
      <c r="C14" s="1" t="s">
        <v>4</v>
      </c>
      <c r="D14" s="1" t="s">
        <v>24</v>
      </c>
      <c r="E14" s="1" t="s">
        <v>118</v>
      </c>
      <c r="F14" s="13">
        <v>80000</v>
      </c>
      <c r="G14" s="46">
        <f>_xlfn.XLOOKUP(EMPData47[[#This Row],[Employee]],EmpBonus5[Employee Name],EmpBonus5[Bonus %],0,0,1)</f>
        <v>0.06</v>
      </c>
      <c r="H14" s="15">
        <f>EMPData47[[#This Row],[Yearly Sal]]*EMPData47[[#This Row],[Bonus %]]</f>
        <v>4800</v>
      </c>
    </row>
    <row r="15" spans="1:17" x14ac:dyDescent="0.25">
      <c r="B15" s="3" t="s">
        <v>25</v>
      </c>
      <c r="C15" s="1" t="s">
        <v>4</v>
      </c>
      <c r="D15" s="1" t="s">
        <v>26</v>
      </c>
      <c r="E15" s="1" t="s">
        <v>120</v>
      </c>
      <c r="F15" s="13">
        <v>45117</v>
      </c>
      <c r="G15" s="46">
        <f>_xlfn.XLOOKUP(EMPData47[[#This Row],[Employee]],EmpBonus5[Employee Name],EmpBonus5[Bonus %],0,0,1)</f>
        <v>0.24</v>
      </c>
      <c r="H15" s="15">
        <f>EMPData47[[#This Row],[Yearly Sal]]*EMPData47[[#This Row],[Bonus %]]</f>
        <v>10828.08</v>
      </c>
    </row>
    <row r="16" spans="1:17" x14ac:dyDescent="0.25">
      <c r="B16" s="3" t="s">
        <v>27</v>
      </c>
      <c r="C16" s="1" t="s">
        <v>4</v>
      </c>
      <c r="D16" s="1" t="s">
        <v>28</v>
      </c>
      <c r="E16" s="1" t="s">
        <v>119</v>
      </c>
      <c r="F16" s="13">
        <v>50545</v>
      </c>
      <c r="G16" s="46">
        <f>_xlfn.XLOOKUP(EMPData47[[#This Row],[Employee]],EmpBonus5[Employee Name],EmpBonus5[Bonus %],0,0,1)</f>
        <v>0.25</v>
      </c>
      <c r="H16" s="15">
        <f>EMPData47[[#This Row],[Yearly Sal]]*EMPData47[[#This Row],[Bonus %]]</f>
        <v>12636.25</v>
      </c>
    </row>
    <row r="17" spans="2:8" x14ac:dyDescent="0.25">
      <c r="B17" s="3"/>
      <c r="C17" s="1"/>
      <c r="D17" s="1"/>
      <c r="E17" s="1"/>
      <c r="F17" s="13"/>
      <c r="G17" s="46"/>
      <c r="H17" s="15"/>
    </row>
    <row r="18" spans="2:8" x14ac:dyDescent="0.25">
      <c r="B18" s="3" t="s">
        <v>32</v>
      </c>
      <c r="C18" s="1" t="s">
        <v>30</v>
      </c>
      <c r="D18" s="1" t="s">
        <v>33</v>
      </c>
      <c r="E18" s="1" t="s">
        <v>119</v>
      </c>
      <c r="F18" s="13">
        <v>110000</v>
      </c>
      <c r="G18" s="46">
        <f>_xlfn.XLOOKUP(EMPData47[[#This Row],[Employee]],EmpBonus5[Employee Name],EmpBonus5[Bonus %],0,0,1)</f>
        <v>0.18</v>
      </c>
      <c r="H18" s="15">
        <f>EMPData47[[#This Row],[Yearly Sal]]*EMPData47[[#This Row],[Bonus %]]</f>
        <v>19800</v>
      </c>
    </row>
    <row r="19" spans="2:8" x14ac:dyDescent="0.25">
      <c r="B19" s="3" t="s">
        <v>34</v>
      </c>
      <c r="C19" s="1" t="s">
        <v>30</v>
      </c>
      <c r="D19" s="1" t="s">
        <v>35</v>
      </c>
      <c r="E19" s="1" t="s">
        <v>120</v>
      </c>
      <c r="F19" s="13">
        <v>68357</v>
      </c>
      <c r="G19" s="46">
        <f>_xlfn.XLOOKUP(EMPData47[[#This Row],[Employee]],EmpBonus5[Employee Name],EmpBonus5[Bonus %],0,0,1)</f>
        <v>0</v>
      </c>
      <c r="H19" s="15">
        <f>EMPData47[[#This Row],[Yearly Sal]]*EMPData47[[#This Row],[Bonus %]]</f>
        <v>0</v>
      </c>
    </row>
    <row r="20" spans="2:8" x14ac:dyDescent="0.25">
      <c r="B20" s="3" t="s">
        <v>36</v>
      </c>
      <c r="C20" s="1" t="s">
        <v>30</v>
      </c>
      <c r="D20" s="1" t="s">
        <v>37</v>
      </c>
      <c r="E20" s="1" t="s">
        <v>118</v>
      </c>
      <c r="F20" s="13">
        <v>51800</v>
      </c>
      <c r="G20" s="46">
        <f>_xlfn.XLOOKUP(EMPData47[[#This Row],[Employee]],EmpBonus5[Employee Name],EmpBonus5[Bonus %],0,0,1)</f>
        <v>0.09</v>
      </c>
      <c r="H20" s="15">
        <f>EMPData47[[#This Row],[Yearly Sal]]*EMPData47[[#This Row],[Bonus %]]</f>
        <v>4662</v>
      </c>
    </row>
    <row r="21" spans="2:8" x14ac:dyDescent="0.25">
      <c r="B21" s="3" t="s">
        <v>38</v>
      </c>
      <c r="C21" s="1" t="s">
        <v>30</v>
      </c>
      <c r="D21" s="1" t="s">
        <v>39</v>
      </c>
      <c r="E21" s="1" t="s">
        <v>120</v>
      </c>
      <c r="F21" s="13">
        <v>97000</v>
      </c>
      <c r="G21" s="46">
        <f>_xlfn.XLOOKUP(EMPData47[[#This Row],[Employee]],EmpBonus5[Employee Name],EmpBonus5[Bonus %],0,0,1)</f>
        <v>0.19</v>
      </c>
      <c r="H21" s="15">
        <f>EMPData47[[#This Row],[Yearly Sal]]*EMPData47[[#This Row],[Bonus %]]</f>
        <v>18430</v>
      </c>
    </row>
    <row r="22" spans="2:8" x14ac:dyDescent="0.25">
      <c r="B22" s="3" t="s">
        <v>40</v>
      </c>
      <c r="C22" s="1" t="s">
        <v>30</v>
      </c>
      <c r="D22" s="1" t="s">
        <v>41</v>
      </c>
      <c r="E22" s="1" t="s">
        <v>120</v>
      </c>
      <c r="F22" s="13">
        <v>45000</v>
      </c>
      <c r="G22" s="46">
        <f>_xlfn.XLOOKUP(EMPData47[[#This Row],[Employee]],EmpBonus5[Employee Name],EmpBonus5[Bonus %],0,0,1)</f>
        <v>0.18</v>
      </c>
      <c r="H22" s="15">
        <f>EMPData47[[#This Row],[Yearly Sal]]*EMPData47[[#This Row],[Bonus %]]</f>
        <v>8100</v>
      </c>
    </row>
    <row r="23" spans="2:8" x14ac:dyDescent="0.25">
      <c r="B23" s="3" t="s">
        <v>42</v>
      </c>
      <c r="C23" s="1" t="s">
        <v>43</v>
      </c>
      <c r="D23" s="1" t="s">
        <v>44</v>
      </c>
      <c r="E23" s="1" t="s">
        <v>118</v>
      </c>
      <c r="F23" s="13">
        <v>89500</v>
      </c>
      <c r="G23" s="46">
        <f>_xlfn.XLOOKUP(EMPData47[[#This Row],[Employee]],EmpBonus5[Employee Name],EmpBonus5[Bonus %],0,0,1)</f>
        <v>0.24</v>
      </c>
      <c r="H23" s="15">
        <f>EMPData47[[#This Row],[Yearly Sal]]*EMPData47[[#This Row],[Bonus %]]</f>
        <v>21480</v>
      </c>
    </row>
    <row r="24" spans="2:8" x14ac:dyDescent="0.25">
      <c r="B24" s="3" t="s">
        <v>45</v>
      </c>
      <c r="C24" s="1" t="s">
        <v>43</v>
      </c>
      <c r="D24" s="1" t="s">
        <v>46</v>
      </c>
      <c r="E24" s="1" t="s">
        <v>120</v>
      </c>
      <c r="F24" s="13">
        <v>35971</v>
      </c>
      <c r="G24" s="46">
        <f>_xlfn.XLOOKUP(EMPData47[[#This Row],[Employee]],EmpBonus5[Employee Name],EmpBonus5[Bonus %],0,0,1)</f>
        <v>0.14000000000000001</v>
      </c>
      <c r="H24" s="15">
        <f>EMPData47[[#This Row],[Yearly Sal]]*EMPData47[[#This Row],[Bonus %]]</f>
        <v>5035.9400000000005</v>
      </c>
    </row>
    <row r="25" spans="2:8" x14ac:dyDescent="0.25">
      <c r="B25" s="3" t="s">
        <v>47</v>
      </c>
      <c r="C25" s="1" t="s">
        <v>43</v>
      </c>
      <c r="D25" s="1" t="s">
        <v>48</v>
      </c>
      <c r="E25" s="1" t="s">
        <v>119</v>
      </c>
      <c r="F25" s="13">
        <v>80000</v>
      </c>
      <c r="G25" s="46">
        <f>_xlfn.XLOOKUP(EMPData47[[#This Row],[Employee]],EmpBonus5[Employee Name],EmpBonus5[Bonus %],0,0,1)</f>
        <v>0.25</v>
      </c>
      <c r="H25" s="15">
        <f>EMPData47[[#This Row],[Yearly Sal]]*EMPData47[[#This Row],[Bonus %]]</f>
        <v>20000</v>
      </c>
    </row>
    <row r="26" spans="2:8" x14ac:dyDescent="0.25">
      <c r="B26" s="3" t="s">
        <v>49</v>
      </c>
      <c r="C26" s="1" t="s">
        <v>43</v>
      </c>
      <c r="D26" s="1" t="s">
        <v>50</v>
      </c>
      <c r="E26" s="1" t="s">
        <v>120</v>
      </c>
      <c r="F26" s="13">
        <v>55117</v>
      </c>
      <c r="G26" s="46">
        <f>_xlfn.XLOOKUP(EMPData47[[#This Row],[Employee]],EmpBonus5[Employee Name],EmpBonus5[Bonus %],0,0,1)</f>
        <v>0</v>
      </c>
      <c r="H26" s="15">
        <f>EMPData47[[#This Row],[Yearly Sal]]*EMPData47[[#This Row],[Bonus %]]</f>
        <v>0</v>
      </c>
    </row>
    <row r="27" spans="2:8" x14ac:dyDescent="0.25">
      <c r="B27" s="3" t="s">
        <v>51</v>
      </c>
      <c r="C27" s="1" t="s">
        <v>43</v>
      </c>
      <c r="D27" s="1" t="s">
        <v>52</v>
      </c>
      <c r="E27" s="1" t="s">
        <v>118</v>
      </c>
      <c r="F27" s="13">
        <v>58445</v>
      </c>
      <c r="G27" s="46">
        <f>_xlfn.XLOOKUP(EMPData47[[#This Row],[Employee]],EmpBonus5[Employee Name],EmpBonus5[Bonus %],0,0,1)</f>
        <v>0.25</v>
      </c>
      <c r="H27" s="15">
        <f>EMPData47[[#This Row],[Yearly Sal]]*EMPData47[[#This Row],[Bonus %]]</f>
        <v>14611.25</v>
      </c>
    </row>
    <row r="28" spans="2:8" x14ac:dyDescent="0.25">
      <c r="B28" s="3" t="s">
        <v>53</v>
      </c>
      <c r="C28" s="1" t="s">
        <v>43</v>
      </c>
      <c r="D28" s="1" t="s">
        <v>54</v>
      </c>
      <c r="E28" s="1" t="s">
        <v>120</v>
      </c>
      <c r="F28" s="13">
        <v>120000</v>
      </c>
      <c r="G28" s="46">
        <f>_xlfn.XLOOKUP(EMPData47[[#This Row],[Employee]],EmpBonus5[Employee Name],EmpBonus5[Bonus %],0,0,1)</f>
        <v>0.21</v>
      </c>
      <c r="H28" s="15">
        <f>EMPData47[[#This Row],[Yearly Sal]]*EMPData47[[#This Row],[Bonus %]]</f>
        <v>25200</v>
      </c>
    </row>
    <row r="29" spans="2:8" x14ac:dyDescent="0.25">
      <c r="B29" s="3" t="s">
        <v>55</v>
      </c>
      <c r="C29" s="1" t="s">
        <v>43</v>
      </c>
      <c r="D29" s="1" t="s">
        <v>56</v>
      </c>
      <c r="E29" s="1" t="s">
        <v>120</v>
      </c>
      <c r="F29" s="13">
        <v>45117</v>
      </c>
      <c r="G29" s="46">
        <f>_xlfn.XLOOKUP(EMPData47[[#This Row],[Employee]],EmpBonus5[Employee Name],EmpBonus5[Bonus %],0,0,1)</f>
        <v>0.17</v>
      </c>
      <c r="H29" s="15">
        <f>EMPData47[[#This Row],[Yearly Sal]]*EMPData47[[#This Row],[Bonus %]]</f>
        <v>7669.89</v>
      </c>
    </row>
    <row r="30" spans="2:8" x14ac:dyDescent="0.25">
      <c r="B30" s="3" t="s">
        <v>57</v>
      </c>
      <c r="C30" s="1" t="s">
        <v>43</v>
      </c>
      <c r="D30" s="1" t="s">
        <v>58</v>
      </c>
      <c r="E30" s="1" t="s">
        <v>119</v>
      </c>
      <c r="F30" s="13">
        <v>50545</v>
      </c>
      <c r="G30" s="46">
        <f>_xlfn.XLOOKUP(EMPData47[[#This Row],[Employee]],EmpBonus5[Employee Name],EmpBonus5[Bonus %],0,0,1)</f>
        <v>0</v>
      </c>
      <c r="H30" s="15">
        <f>EMPData47[[#This Row],[Yearly Sal]]*EMPData47[[#This Row],[Bonus %]]</f>
        <v>0</v>
      </c>
    </row>
    <row r="31" spans="2:8" x14ac:dyDescent="0.25">
      <c r="B31" s="3" t="s">
        <v>59</v>
      </c>
      <c r="C31" s="1" t="s">
        <v>43</v>
      </c>
      <c r="D31" s="1" t="s">
        <v>60</v>
      </c>
      <c r="E31" s="1" t="s">
        <v>118</v>
      </c>
      <c r="F31" s="13">
        <v>140000</v>
      </c>
      <c r="G31" s="46">
        <f>_xlfn.XLOOKUP(EMPData47[[#This Row],[Employee]],EmpBonus5[Employee Name],EmpBonus5[Bonus %],0,0,1)</f>
        <v>0.2</v>
      </c>
      <c r="H31" s="15">
        <f>EMPData47[[#This Row],[Yearly Sal]]*EMPData47[[#This Row],[Bonus %]]</f>
        <v>28000</v>
      </c>
    </row>
    <row r="32" spans="2:8" x14ac:dyDescent="0.25">
      <c r="B32" s="3" t="s">
        <v>61</v>
      </c>
      <c r="C32" s="1" t="s">
        <v>43</v>
      </c>
      <c r="D32" s="1" t="s">
        <v>62</v>
      </c>
      <c r="E32" s="1" t="s">
        <v>120</v>
      </c>
      <c r="F32" s="13">
        <v>90000</v>
      </c>
      <c r="G32" s="46">
        <f>_xlfn.XLOOKUP(EMPData47[[#This Row],[Employee]],EmpBonus5[Employee Name],EmpBonus5[Bonus %],0,0,1)</f>
        <v>0.25</v>
      </c>
      <c r="H32" s="15">
        <f>EMPData47[[#This Row],[Yearly Sal]]*EMPData47[[#This Row],[Bonus %]]</f>
        <v>22500</v>
      </c>
    </row>
    <row r="33" spans="2:8" x14ac:dyDescent="0.25">
      <c r="B33" s="3" t="s">
        <v>63</v>
      </c>
      <c r="C33" s="1" t="s">
        <v>43</v>
      </c>
      <c r="D33" s="1" t="s">
        <v>64</v>
      </c>
      <c r="E33" s="1" t="s">
        <v>119</v>
      </c>
      <c r="F33" s="13">
        <v>88357</v>
      </c>
      <c r="G33" s="46">
        <f>_xlfn.XLOOKUP(EMPData47[[#This Row],[Employee]],EmpBonus5[Employee Name],EmpBonus5[Bonus %],0,0,1)</f>
        <v>0</v>
      </c>
      <c r="H33" s="15">
        <f>EMPData47[[#This Row],[Yearly Sal]]*EMPData47[[#This Row],[Bonus %]]</f>
        <v>0</v>
      </c>
    </row>
    <row r="34" spans="2:8" x14ac:dyDescent="0.25">
      <c r="B34" s="3" t="s">
        <v>65</v>
      </c>
      <c r="C34" s="1" t="s">
        <v>43</v>
      </c>
      <c r="D34" s="1" t="s">
        <v>66</v>
      </c>
      <c r="E34" s="1" t="s">
        <v>120</v>
      </c>
      <c r="F34" s="13">
        <v>59200</v>
      </c>
      <c r="G34" s="46">
        <f>_xlfn.XLOOKUP(EMPData47[[#This Row],[Employee]],EmpBonus5[Employee Name],EmpBonus5[Bonus %],0,0,1)</f>
        <v>0.06</v>
      </c>
      <c r="H34" s="15">
        <f>EMPData47[[#This Row],[Yearly Sal]]*EMPData47[[#This Row],[Bonus %]]</f>
        <v>3552</v>
      </c>
    </row>
    <row r="35" spans="2:8" x14ac:dyDescent="0.25">
      <c r="B35" s="3" t="s">
        <v>70</v>
      </c>
      <c r="C35" s="1" t="s">
        <v>43</v>
      </c>
      <c r="D35" s="1" t="s">
        <v>71</v>
      </c>
      <c r="E35" s="1" t="s">
        <v>118</v>
      </c>
      <c r="F35" s="13">
        <v>97000</v>
      </c>
      <c r="G35" s="46">
        <f>_xlfn.XLOOKUP(EMPData47[[#This Row],[Employee]],EmpBonus5[Employee Name],EmpBonus5[Bonus %],0,0,1)</f>
        <v>0.15</v>
      </c>
      <c r="H35" s="15">
        <f>EMPData47[[#This Row],[Yearly Sal]]*EMPData47[[#This Row],[Bonus %]]</f>
        <v>14550</v>
      </c>
    </row>
    <row r="36" spans="2:8" x14ac:dyDescent="0.25">
      <c r="B36" s="3" t="s">
        <v>72</v>
      </c>
      <c r="C36" s="1" t="s">
        <v>43</v>
      </c>
      <c r="D36" s="1" t="s">
        <v>142</v>
      </c>
      <c r="E36" s="1" t="s">
        <v>120</v>
      </c>
      <c r="F36" s="13">
        <v>68357</v>
      </c>
      <c r="G36" s="46">
        <f>_xlfn.XLOOKUP(EMPData47[[#This Row],[Employee]],EmpBonus5[Employee Name],EmpBonus5[Bonus %],0,0,1)</f>
        <v>0</v>
      </c>
      <c r="H36" s="15">
        <f>EMPData47[[#This Row],[Yearly Sal]]*EMPData47[[#This Row],[Bonus %]]</f>
        <v>0</v>
      </c>
    </row>
    <row r="37" spans="2:8" x14ac:dyDescent="0.25">
      <c r="B37" s="3" t="s">
        <v>74</v>
      </c>
      <c r="C37" s="1" t="s">
        <v>43</v>
      </c>
      <c r="D37" s="1" t="s">
        <v>75</v>
      </c>
      <c r="E37" s="1" t="s">
        <v>119</v>
      </c>
      <c r="F37" s="13">
        <v>51800</v>
      </c>
      <c r="G37" s="46">
        <f>_xlfn.XLOOKUP(EMPData47[[#This Row],[Employee]],EmpBonus5[Employee Name],EmpBonus5[Bonus %],0,0,1)</f>
        <v>0.19</v>
      </c>
      <c r="H37" s="15">
        <f>EMPData47[[#This Row],[Yearly Sal]]*EMPData47[[#This Row],[Bonus %]]</f>
        <v>9842</v>
      </c>
    </row>
    <row r="38" spans="2:8" x14ac:dyDescent="0.25">
      <c r="B38" s="3" t="s">
        <v>76</v>
      </c>
      <c r="C38" s="1" t="s">
        <v>43</v>
      </c>
      <c r="D38" s="1" t="s">
        <v>77</v>
      </c>
      <c r="E38" s="1" t="s">
        <v>120</v>
      </c>
      <c r="F38" s="13">
        <v>97000</v>
      </c>
      <c r="G38" s="46">
        <f>_xlfn.XLOOKUP(EMPData47[[#This Row],[Employee]],EmpBonus5[Employee Name],EmpBonus5[Bonus %],0,0,1)</f>
        <v>0.18</v>
      </c>
      <c r="H38" s="15">
        <f>EMPData47[[#This Row],[Yearly Sal]]*EMPData47[[#This Row],[Bonus %]]</f>
        <v>17460</v>
      </c>
    </row>
    <row r="39" spans="2:8" x14ac:dyDescent="0.25">
      <c r="B39" s="3" t="s">
        <v>78</v>
      </c>
      <c r="C39" s="1" t="s">
        <v>43</v>
      </c>
      <c r="D39" s="1" t="s">
        <v>79</v>
      </c>
      <c r="E39" s="1" t="s">
        <v>118</v>
      </c>
      <c r="F39" s="13">
        <v>45000</v>
      </c>
      <c r="G39" s="46">
        <f>_xlfn.XLOOKUP(EMPData47[[#This Row],[Employee]],EmpBonus5[Employee Name],EmpBonus5[Bonus %],0,0,1)</f>
        <v>0.18</v>
      </c>
      <c r="H39" s="15">
        <f>EMPData47[[#This Row],[Yearly Sal]]*EMPData47[[#This Row],[Bonus %]]</f>
        <v>8100</v>
      </c>
    </row>
    <row r="40" spans="2:8" x14ac:dyDescent="0.25">
      <c r="B40" s="3" t="s">
        <v>80</v>
      </c>
      <c r="C40" s="1" t="s">
        <v>30</v>
      </c>
      <c r="D40" s="1" t="s">
        <v>81</v>
      </c>
      <c r="E40" s="1" t="s">
        <v>120</v>
      </c>
      <c r="F40" s="13">
        <v>89500</v>
      </c>
      <c r="G40" s="46">
        <f>_xlfn.XLOOKUP(EMPData47[[#This Row],[Employee]],EmpBonus5[Employee Name],EmpBonus5[Bonus %],0,0,1)</f>
        <v>0.21</v>
      </c>
      <c r="H40" s="15">
        <f>EMPData47[[#This Row],[Yearly Sal]]*EMPData47[[#This Row],[Bonus %]]</f>
        <v>18795</v>
      </c>
    </row>
    <row r="41" spans="2:8" x14ac:dyDescent="0.25">
      <c r="B41" s="3" t="s">
        <v>82</v>
      </c>
      <c r="C41" s="1" t="s">
        <v>30</v>
      </c>
      <c r="D41" s="1" t="s">
        <v>83</v>
      </c>
      <c r="E41" s="1" t="s">
        <v>119</v>
      </c>
      <c r="F41" s="13">
        <v>35971</v>
      </c>
      <c r="G41" s="46">
        <f>_xlfn.XLOOKUP(EMPData47[[#This Row],[Employee]],EmpBonus5[Employee Name],EmpBonus5[Bonus %],0,0,1)</f>
        <v>0.14000000000000001</v>
      </c>
      <c r="H41" s="15">
        <f>EMPData47[[#This Row],[Yearly Sal]]*EMPData47[[#This Row],[Bonus %]]</f>
        <v>5035.9400000000005</v>
      </c>
    </row>
    <row r="42" spans="2:8" x14ac:dyDescent="0.25">
      <c r="B42" s="3" t="s">
        <v>84</v>
      </c>
      <c r="C42" s="1" t="s">
        <v>30</v>
      </c>
      <c r="D42" s="1" t="s">
        <v>85</v>
      </c>
      <c r="E42" s="1" t="s">
        <v>119</v>
      </c>
      <c r="F42" s="13">
        <v>80000</v>
      </c>
      <c r="G42" s="46">
        <f>_xlfn.XLOOKUP(EMPData47[[#This Row],[Employee]],EmpBonus5[Employee Name],EmpBonus5[Bonus %],0,0,1)</f>
        <v>0.16</v>
      </c>
      <c r="H42" s="15">
        <f>EMPData47[[#This Row],[Yearly Sal]]*EMPData47[[#This Row],[Bonus %]]</f>
        <v>12800</v>
      </c>
    </row>
    <row r="43" spans="2:8" x14ac:dyDescent="0.25">
      <c r="B43" s="3" t="s">
        <v>86</v>
      </c>
      <c r="C43" s="1" t="s">
        <v>30</v>
      </c>
      <c r="D43" s="1" t="s">
        <v>87</v>
      </c>
      <c r="E43" s="1" t="s">
        <v>118</v>
      </c>
      <c r="F43" s="13">
        <v>55117</v>
      </c>
      <c r="G43" s="46">
        <f>_xlfn.XLOOKUP(EMPData47[[#This Row],[Employee]],EmpBonus5[Employee Name],EmpBonus5[Bonus %],0,0,1)</f>
        <v>0.14000000000000001</v>
      </c>
      <c r="H43" s="15">
        <f>EMPData47[[#This Row],[Yearly Sal]]*EMPData47[[#This Row],[Bonus %]]</f>
        <v>7716.380000000001</v>
      </c>
    </row>
    <row r="44" spans="2:8" x14ac:dyDescent="0.25">
      <c r="B44" s="3" t="s">
        <v>88</v>
      </c>
      <c r="C44" s="1" t="s">
        <v>4</v>
      </c>
      <c r="D44" s="1" t="s">
        <v>89</v>
      </c>
      <c r="E44" s="1" t="s">
        <v>120</v>
      </c>
      <c r="F44" s="13">
        <v>58445</v>
      </c>
      <c r="G44" s="46">
        <f>_xlfn.XLOOKUP(EMPData47[[#This Row],[Employee]],EmpBonus5[Employee Name],EmpBonus5[Bonus %],0,0,1)</f>
        <v>0.22</v>
      </c>
      <c r="H44" s="15">
        <f>EMPData47[[#This Row],[Yearly Sal]]*EMPData47[[#This Row],[Bonus %]]</f>
        <v>12857.9</v>
      </c>
    </row>
    <row r="45" spans="2:8" x14ac:dyDescent="0.25">
      <c r="B45" s="3" t="s">
        <v>90</v>
      </c>
      <c r="C45" s="1" t="s">
        <v>4</v>
      </c>
      <c r="D45" s="1" t="s">
        <v>91</v>
      </c>
      <c r="E45" s="1" t="s">
        <v>120</v>
      </c>
      <c r="F45" s="13">
        <v>120000</v>
      </c>
      <c r="G45" s="46">
        <f>_xlfn.XLOOKUP(EMPData47[[#This Row],[Employee]],EmpBonus5[Employee Name],EmpBonus5[Bonus %],0,0,1)</f>
        <v>0.13</v>
      </c>
      <c r="H45" s="15">
        <f>EMPData47[[#This Row],[Yearly Sal]]*EMPData47[[#This Row],[Bonus %]]</f>
        <v>15600</v>
      </c>
    </row>
    <row r="46" spans="2:8" x14ac:dyDescent="0.25">
      <c r="B46" s="3" t="s">
        <v>92</v>
      </c>
      <c r="C46" s="1" t="s">
        <v>30</v>
      </c>
      <c r="D46" s="1" t="s">
        <v>93</v>
      </c>
      <c r="E46" s="1" t="s">
        <v>119</v>
      </c>
      <c r="F46" s="13">
        <v>45450</v>
      </c>
      <c r="G46" s="46">
        <f>_xlfn.XLOOKUP(EMPData47[[#This Row],[Employee]],EmpBonus5[Employee Name],EmpBonus5[Bonus %],0,0,1)</f>
        <v>0.16</v>
      </c>
      <c r="H46" s="15">
        <f>EMPData47[[#This Row],[Yearly Sal]]*EMPData47[[#This Row],[Bonus %]]</f>
        <v>7272</v>
      </c>
    </row>
    <row r="47" spans="2:8" x14ac:dyDescent="0.25">
      <c r="B47" s="3" t="s">
        <v>94</v>
      </c>
      <c r="C47" s="1" t="s">
        <v>30</v>
      </c>
      <c r="D47" s="1" t="s">
        <v>95</v>
      </c>
      <c r="E47" s="1" t="s">
        <v>120</v>
      </c>
      <c r="F47" s="13">
        <v>89500</v>
      </c>
      <c r="G47" s="46">
        <f>_xlfn.XLOOKUP(EMPData47[[#This Row],[Employee]],EmpBonus5[Employee Name],EmpBonus5[Bonus %],0,0,1)</f>
        <v>0.09</v>
      </c>
      <c r="H47" s="15">
        <f>EMPData47[[#This Row],[Yearly Sal]]*EMPData47[[#This Row],[Bonus %]]</f>
        <v>8055</v>
      </c>
    </row>
    <row r="48" spans="2:8" x14ac:dyDescent="0.25">
      <c r="B48" s="3" t="s">
        <v>96</v>
      </c>
      <c r="C48" s="1" t="s">
        <v>30</v>
      </c>
      <c r="D48" s="1" t="s">
        <v>97</v>
      </c>
      <c r="E48" s="1" t="s">
        <v>118</v>
      </c>
      <c r="F48" s="13">
        <v>65971</v>
      </c>
      <c r="G48" s="46">
        <f>_xlfn.XLOOKUP(EMPData47[[#This Row],[Employee]],EmpBonus5[Employee Name],EmpBonus5[Bonus %],0,0,1)</f>
        <v>0.1</v>
      </c>
      <c r="H48" s="15">
        <f>EMPData47[[#This Row],[Yearly Sal]]*EMPData47[[#This Row],[Bonus %]]</f>
        <v>6597.1</v>
      </c>
    </row>
    <row r="49" spans="2:8" x14ac:dyDescent="0.25">
      <c r="B49" s="3" t="s">
        <v>98</v>
      </c>
      <c r="C49" s="1" t="s">
        <v>30</v>
      </c>
      <c r="D49" s="1" t="s">
        <v>99</v>
      </c>
      <c r="E49" s="1" t="s">
        <v>120</v>
      </c>
      <c r="F49" s="13">
        <v>80000</v>
      </c>
      <c r="G49" s="46">
        <f>_xlfn.XLOOKUP(EMPData47[[#This Row],[Employee]],EmpBonus5[Employee Name],EmpBonus5[Bonus %],0,0,1)</f>
        <v>0.18</v>
      </c>
      <c r="H49" s="15">
        <f>EMPData47[[#This Row],[Yearly Sal]]*EMPData47[[#This Row],[Bonus %]]</f>
        <v>14400</v>
      </c>
    </row>
    <row r="50" spans="2:8" x14ac:dyDescent="0.25">
      <c r="B50" s="3" t="s">
        <v>100</v>
      </c>
      <c r="C50" s="1" t="s">
        <v>4</v>
      </c>
      <c r="D50" s="1" t="s">
        <v>101</v>
      </c>
      <c r="E50" s="1" t="s">
        <v>119</v>
      </c>
      <c r="F50" s="13">
        <v>55117</v>
      </c>
      <c r="G50" s="46">
        <f>_xlfn.XLOOKUP(EMPData47[[#This Row],[Employee]],EmpBonus5[Employee Name],EmpBonus5[Bonus %],0,0,1)</f>
        <v>0.13</v>
      </c>
      <c r="H50" s="15">
        <f>EMPData47[[#This Row],[Yearly Sal]]*EMPData47[[#This Row],[Bonus %]]</f>
        <v>7165.21</v>
      </c>
    </row>
    <row r="51" spans="2:8" x14ac:dyDescent="0.25">
      <c r="B51" s="3" t="s">
        <v>102</v>
      </c>
      <c r="C51" s="1" t="s">
        <v>4</v>
      </c>
      <c r="D51" s="1" t="s">
        <v>103</v>
      </c>
      <c r="E51" s="1" t="s">
        <v>118</v>
      </c>
      <c r="F51" s="13">
        <v>60445</v>
      </c>
      <c r="G51" s="46">
        <f>_xlfn.XLOOKUP(EMPData47[[#This Row],[Employee]],EmpBonus5[Employee Name],EmpBonus5[Bonus %],0,0,1)</f>
        <v>0.19</v>
      </c>
      <c r="H51" s="15">
        <f>EMPData47[[#This Row],[Yearly Sal]]*EMPData47[[#This Row],[Bonus %]]</f>
        <v>11484.55</v>
      </c>
    </row>
    <row r="52" spans="2:8" x14ac:dyDescent="0.25">
      <c r="B52" s="3" t="s">
        <v>104</v>
      </c>
      <c r="C52" s="1" t="s">
        <v>4</v>
      </c>
      <c r="D52" s="1" t="s">
        <v>105</v>
      </c>
      <c r="E52" s="1" t="s">
        <v>120</v>
      </c>
      <c r="F52" s="13">
        <v>83117</v>
      </c>
      <c r="G52" s="46">
        <f>_xlfn.XLOOKUP(EMPData47[[#This Row],[Employee]],EmpBonus5[Employee Name],EmpBonus5[Bonus %],0,0,1)</f>
        <v>0.2</v>
      </c>
      <c r="H52" s="15">
        <f>EMPData47[[#This Row],[Yearly Sal]]*EMPData47[[#This Row],[Bonus %]]</f>
        <v>16623.400000000001</v>
      </c>
    </row>
    <row r="53" spans="2:8" x14ac:dyDescent="0.25">
      <c r="B53" s="6" t="s">
        <v>106</v>
      </c>
      <c r="C53" s="7" t="s">
        <v>4</v>
      </c>
      <c r="D53" s="7" t="s">
        <v>107</v>
      </c>
      <c r="E53" s="7" t="s">
        <v>118</v>
      </c>
      <c r="F53" s="14">
        <v>58445</v>
      </c>
      <c r="G53" s="46">
        <f>_xlfn.XLOOKUP(EMPData47[[#This Row],[Employee]],EmpBonus5[Employee Name],EmpBonus5[Bonus %],0,0,1)</f>
        <v>0.11</v>
      </c>
      <c r="H53" s="15">
        <f>EMPData47[[#This Row],[Yearly Sal]]*EMPData47[[#This Row],[Bonus %]]</f>
        <v>6428.95</v>
      </c>
    </row>
    <row r="54" spans="2:8" x14ac:dyDescent="0.25">
      <c r="B54" s="6" t="s">
        <v>128</v>
      </c>
      <c r="C54" s="7"/>
      <c r="D54" s="7"/>
      <c r="E54" s="7"/>
      <c r="F54" s="21">
        <f>SUBTOTAL(109,EMPData47[Yearly Sal])</f>
        <v>3479876</v>
      </c>
      <c r="G54" s="44"/>
      <c r="H54" s="44"/>
    </row>
    <row r="55" spans="2:8" x14ac:dyDescent="0.25">
      <c r="G55"/>
    </row>
    <row r="56" spans="2:8" x14ac:dyDescent="0.25">
      <c r="G56"/>
    </row>
    <row r="57" spans="2:8" x14ac:dyDescent="0.25">
      <c r="G57"/>
    </row>
    <row r="58" spans="2:8" x14ac:dyDescent="0.25">
      <c r="G58"/>
    </row>
  </sheetData>
  <pageMargins left="0.7" right="0.7" top="0.75" bottom="0.75" header="0.3" footer="0.3"/>
  <pageSetup orientation="portrait" verticalDpi="30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B941C-6CAB-4D0C-945F-BFE34BBAC510}">
  <dimension ref="A1:R53"/>
  <sheetViews>
    <sheetView topLeftCell="A2" workbookViewId="0">
      <selection activeCell="H27" sqref="H27"/>
    </sheetView>
  </sheetViews>
  <sheetFormatPr defaultRowHeight="15" x14ac:dyDescent="0.25"/>
  <cols>
    <col min="2" max="2" width="18.140625" customWidth="1"/>
    <col min="3" max="3" width="15.42578125" style="20" bestFit="1" customWidth="1"/>
    <col min="15" max="15" width="17.140625" bestFit="1" customWidth="1"/>
    <col min="16" max="16" width="15" bestFit="1" customWidth="1"/>
  </cols>
  <sheetData>
    <row r="1" spans="1:18" ht="36" x14ac:dyDescent="0.55000000000000004">
      <c r="A1" s="18"/>
      <c r="B1" s="19" t="s">
        <v>130</v>
      </c>
      <c r="C1" s="19"/>
      <c r="D1" s="19"/>
      <c r="E1" s="19"/>
      <c r="F1" s="19"/>
      <c r="G1" s="19"/>
      <c r="H1" s="19"/>
      <c r="I1" s="19"/>
      <c r="J1" s="19"/>
      <c r="K1" s="19"/>
      <c r="L1" s="19"/>
      <c r="M1" s="19"/>
      <c r="N1" s="19"/>
      <c r="O1" s="19"/>
      <c r="P1" s="19"/>
      <c r="Q1" s="19"/>
      <c r="R1" s="19"/>
    </row>
    <row r="3" spans="1:18" x14ac:dyDescent="0.25">
      <c r="B3" s="37" t="s">
        <v>69</v>
      </c>
      <c r="C3" s="38" t="s">
        <v>152</v>
      </c>
    </row>
    <row r="4" spans="1:18" x14ac:dyDescent="0.25">
      <c r="B4" s="35" t="s">
        <v>33</v>
      </c>
      <c r="C4" s="36">
        <v>19800</v>
      </c>
    </row>
    <row r="5" spans="1:18" x14ac:dyDescent="0.25">
      <c r="B5" s="35" t="s">
        <v>37</v>
      </c>
      <c r="C5" s="36">
        <v>4662</v>
      </c>
    </row>
    <row r="6" spans="1:18" x14ac:dyDescent="0.25">
      <c r="B6" s="35" t="s">
        <v>71</v>
      </c>
      <c r="C6" s="36">
        <v>14550</v>
      </c>
    </row>
    <row r="7" spans="1:18" x14ac:dyDescent="0.25">
      <c r="B7" s="35" t="s">
        <v>56</v>
      </c>
      <c r="C7" s="36">
        <v>7669.89</v>
      </c>
    </row>
    <row r="8" spans="1:18" x14ac:dyDescent="0.25">
      <c r="B8" s="35" t="s">
        <v>26</v>
      </c>
      <c r="C8" s="36">
        <v>10828.08</v>
      </c>
    </row>
    <row r="9" spans="1:18" x14ac:dyDescent="0.25">
      <c r="B9" s="35" t="s">
        <v>97</v>
      </c>
      <c r="C9" s="36">
        <v>6597.1</v>
      </c>
    </row>
    <row r="10" spans="1:18" x14ac:dyDescent="0.25">
      <c r="B10" s="35" t="s">
        <v>39</v>
      </c>
      <c r="C10" s="36">
        <v>18430</v>
      </c>
    </row>
    <row r="11" spans="1:18" x14ac:dyDescent="0.25">
      <c r="B11" s="35" t="s">
        <v>54</v>
      </c>
      <c r="C11" s="36">
        <v>25200</v>
      </c>
    </row>
    <row r="12" spans="1:18" x14ac:dyDescent="0.25">
      <c r="B12" s="35" t="s">
        <v>60</v>
      </c>
      <c r="C12" s="36">
        <v>28000</v>
      </c>
    </row>
    <row r="13" spans="1:18" x14ac:dyDescent="0.25">
      <c r="B13" s="35" t="s">
        <v>50</v>
      </c>
      <c r="C13" s="36">
        <v>0</v>
      </c>
    </row>
    <row r="14" spans="1:18" x14ac:dyDescent="0.25">
      <c r="A14" t="s">
        <v>140</v>
      </c>
      <c r="B14" s="35" t="s">
        <v>58</v>
      </c>
      <c r="C14" s="36">
        <v>0</v>
      </c>
    </row>
    <row r="15" spans="1:18" x14ac:dyDescent="0.25">
      <c r="B15" s="35" t="s">
        <v>101</v>
      </c>
      <c r="C15" s="36">
        <v>7165.21</v>
      </c>
    </row>
    <row r="16" spans="1:18" x14ac:dyDescent="0.25">
      <c r="B16" s="35" t="s">
        <v>18</v>
      </c>
      <c r="C16" s="36">
        <v>4050</v>
      </c>
    </row>
    <row r="17" spans="2:3" x14ac:dyDescent="0.25">
      <c r="B17" s="35" t="s">
        <v>44</v>
      </c>
      <c r="C17" s="36">
        <v>21480</v>
      </c>
    </row>
    <row r="18" spans="2:3" x14ac:dyDescent="0.25">
      <c r="B18" s="35" t="s">
        <v>83</v>
      </c>
      <c r="C18" s="36">
        <v>5035.9400000000005</v>
      </c>
    </row>
    <row r="19" spans="2:3" x14ac:dyDescent="0.25">
      <c r="B19" s="35" t="s">
        <v>89</v>
      </c>
      <c r="C19" s="36">
        <v>12857.9</v>
      </c>
    </row>
    <row r="20" spans="2:3" x14ac:dyDescent="0.25">
      <c r="B20" s="35" t="s">
        <v>5</v>
      </c>
      <c r="C20" s="36">
        <v>0</v>
      </c>
    </row>
    <row r="21" spans="2:3" x14ac:dyDescent="0.25">
      <c r="B21" s="35" t="s">
        <v>77</v>
      </c>
      <c r="C21" s="36">
        <v>17460</v>
      </c>
    </row>
    <row r="22" spans="2:3" x14ac:dyDescent="0.25">
      <c r="B22" s="35" t="s">
        <v>85</v>
      </c>
      <c r="C22" s="36">
        <v>12800</v>
      </c>
    </row>
    <row r="23" spans="2:3" x14ac:dyDescent="0.25">
      <c r="B23" s="35" t="s">
        <v>87</v>
      </c>
      <c r="C23" s="36">
        <v>7716.380000000001</v>
      </c>
    </row>
    <row r="24" spans="2:3" x14ac:dyDescent="0.25">
      <c r="B24" s="35" t="s">
        <v>79</v>
      </c>
      <c r="C24" s="36">
        <v>8100</v>
      </c>
    </row>
    <row r="25" spans="2:3" x14ac:dyDescent="0.25">
      <c r="B25" s="35" t="s">
        <v>12</v>
      </c>
      <c r="C25" s="36">
        <v>10720</v>
      </c>
    </row>
    <row r="26" spans="2:3" x14ac:dyDescent="0.25">
      <c r="B26" s="35" t="s">
        <v>148</v>
      </c>
      <c r="C26" s="36">
        <v>16623.400000000001</v>
      </c>
    </row>
    <row r="27" spans="2:3" x14ac:dyDescent="0.25">
      <c r="B27" s="35" t="s">
        <v>66</v>
      </c>
      <c r="C27" s="36">
        <v>3552</v>
      </c>
    </row>
    <row r="28" spans="2:3" x14ac:dyDescent="0.25">
      <c r="B28" s="35" t="s">
        <v>95</v>
      </c>
      <c r="C28" s="36">
        <v>8055</v>
      </c>
    </row>
    <row r="29" spans="2:3" x14ac:dyDescent="0.25">
      <c r="B29" s="35" t="s">
        <v>28</v>
      </c>
      <c r="C29" s="36">
        <v>12636.25</v>
      </c>
    </row>
    <row r="30" spans="2:3" x14ac:dyDescent="0.25">
      <c r="B30" s="35" t="s">
        <v>75</v>
      </c>
      <c r="C30" s="36">
        <v>9842</v>
      </c>
    </row>
    <row r="31" spans="2:3" x14ac:dyDescent="0.25">
      <c r="B31" s="35" t="s">
        <v>41</v>
      </c>
      <c r="C31" s="36">
        <v>8100</v>
      </c>
    </row>
    <row r="32" spans="2:3" x14ac:dyDescent="0.25">
      <c r="B32" s="35" t="s">
        <v>31</v>
      </c>
      <c r="C32" s="36">
        <v>14000</v>
      </c>
    </row>
    <row r="33" spans="2:3" x14ac:dyDescent="0.25">
      <c r="B33" s="35" t="s">
        <v>9</v>
      </c>
      <c r="C33" s="36">
        <v>2972.6000000000004</v>
      </c>
    </row>
    <row r="34" spans="2:3" x14ac:dyDescent="0.25">
      <c r="B34" s="35" t="s">
        <v>52</v>
      </c>
      <c r="C34" s="36">
        <v>14611.25</v>
      </c>
    </row>
    <row r="35" spans="2:3" x14ac:dyDescent="0.25">
      <c r="B35" s="35" t="s">
        <v>16</v>
      </c>
      <c r="C35" s="36">
        <v>18900</v>
      </c>
    </row>
    <row r="36" spans="2:3" x14ac:dyDescent="0.25">
      <c r="B36" s="35" t="s">
        <v>22</v>
      </c>
      <c r="C36" s="36">
        <v>5053.33</v>
      </c>
    </row>
    <row r="37" spans="2:3" x14ac:dyDescent="0.25">
      <c r="B37" s="35" t="s">
        <v>46</v>
      </c>
      <c r="C37" s="36">
        <v>5035.9400000000005</v>
      </c>
    </row>
    <row r="38" spans="2:3" x14ac:dyDescent="0.25">
      <c r="B38" s="35" t="s">
        <v>64</v>
      </c>
      <c r="C38" s="36">
        <v>0</v>
      </c>
    </row>
    <row r="39" spans="2:3" x14ac:dyDescent="0.25">
      <c r="B39" s="35" t="s">
        <v>35</v>
      </c>
      <c r="C39" s="36">
        <v>0</v>
      </c>
    </row>
    <row r="40" spans="2:3" x14ac:dyDescent="0.25">
      <c r="B40" s="35" t="s">
        <v>62</v>
      </c>
      <c r="C40" s="36">
        <v>22500</v>
      </c>
    </row>
    <row r="41" spans="2:3" x14ac:dyDescent="0.25">
      <c r="B41" s="35" t="s">
        <v>7</v>
      </c>
      <c r="C41" s="36">
        <v>9114.2100000000009</v>
      </c>
    </row>
    <row r="42" spans="2:3" x14ac:dyDescent="0.25">
      <c r="B42" s="35" t="s">
        <v>48</v>
      </c>
      <c r="C42" s="36">
        <v>20000</v>
      </c>
    </row>
    <row r="43" spans="2:3" x14ac:dyDescent="0.25">
      <c r="B43" s="35" t="s">
        <v>103</v>
      </c>
      <c r="C43" s="36">
        <v>11484.55</v>
      </c>
    </row>
    <row r="44" spans="2:3" x14ac:dyDescent="0.25">
      <c r="B44" s="35" t="s">
        <v>107</v>
      </c>
      <c r="C44" s="36">
        <v>6428.95</v>
      </c>
    </row>
    <row r="45" spans="2:3" x14ac:dyDescent="0.25">
      <c r="B45" s="35" t="s">
        <v>81</v>
      </c>
      <c r="C45" s="36">
        <v>18795</v>
      </c>
    </row>
    <row r="46" spans="2:3" x14ac:dyDescent="0.25">
      <c r="B46" s="35" t="s">
        <v>99</v>
      </c>
      <c r="C46" s="36">
        <v>14400</v>
      </c>
    </row>
    <row r="47" spans="2:3" x14ac:dyDescent="0.25">
      <c r="B47" s="35" t="s">
        <v>149</v>
      </c>
      <c r="C47" s="36">
        <v>7272</v>
      </c>
    </row>
    <row r="48" spans="2:3" x14ac:dyDescent="0.25">
      <c r="B48" s="35" t="s">
        <v>91</v>
      </c>
      <c r="C48" s="36">
        <v>15600</v>
      </c>
    </row>
    <row r="49" spans="2:3" x14ac:dyDescent="0.25">
      <c r="B49" s="35" t="s">
        <v>14</v>
      </c>
      <c r="C49" s="36">
        <v>9398.16</v>
      </c>
    </row>
    <row r="50" spans="2:3" x14ac:dyDescent="0.25">
      <c r="B50" s="35" t="s">
        <v>142</v>
      </c>
      <c r="C50" s="36">
        <v>0</v>
      </c>
    </row>
    <row r="51" spans="2:3" x14ac:dyDescent="0.25">
      <c r="B51" s="35" t="s">
        <v>73</v>
      </c>
      <c r="C51" s="36">
        <v>14050.199999999999</v>
      </c>
    </row>
    <row r="52" spans="2:3" x14ac:dyDescent="0.25">
      <c r="B52" s="35" t="s">
        <v>20</v>
      </c>
      <c r="C52" s="36">
        <v>5370</v>
      </c>
    </row>
    <row r="53" spans="2:3" x14ac:dyDescent="0.25">
      <c r="B53" s="35" t="s">
        <v>24</v>
      </c>
      <c r="C53" s="36">
        <v>4800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5C1DC04-95AD-4C65-93DC-9180C4940B0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Master</vt:lpstr>
      <vt:lpstr>Master - Working</vt:lpstr>
      <vt:lpstr>1</vt:lpstr>
      <vt:lpstr>2.a</vt:lpstr>
      <vt:lpstr>2.b</vt:lpstr>
      <vt:lpstr>3.a</vt:lpstr>
      <vt:lpstr>3.b</vt:lpstr>
      <vt:lpstr>4.a</vt:lpstr>
      <vt:lpstr>4.b</vt:lpstr>
      <vt:lpstr>5</vt:lpstr>
      <vt:lpstr>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Stephen</dc:creator>
  <cp:lastModifiedBy>Ola Moore</cp:lastModifiedBy>
  <dcterms:created xsi:type="dcterms:W3CDTF">2022-04-18T02:07:21Z</dcterms:created>
  <dcterms:modified xsi:type="dcterms:W3CDTF">2024-06-12T00:54:39Z</dcterms:modified>
</cp:coreProperties>
</file>