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z19\OneDrive\Pulpit\matlab\"/>
    </mc:Choice>
  </mc:AlternateContent>
  <xr:revisionPtr revIDLastSave="162" documentId="8_{79D2EB16-CFDF-4B60-9EFE-63ECF4FCD19F}" xr6:coauthVersionLast="32" xr6:coauthVersionMax="32" xr10:uidLastSave="{78CD0089-DDAD-47E4-9E28-729B6D54CC49}"/>
  <bookViews>
    <workbookView xWindow="0" yWindow="0" windowWidth="8310" windowHeight="7320" xr2:uid="{7BC3EE89-0DC6-41BB-AFBE-71D7FA33FFFC}"/>
  </bookViews>
  <sheets>
    <sheet name="ACC" sheetId="4" r:id="rId1"/>
    <sheet name="GYRO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5" i="2" l="1"/>
  <c r="D85" i="2" s="1"/>
  <c r="C84" i="2"/>
  <c r="D84" i="2" s="1"/>
  <c r="C83" i="2"/>
  <c r="D83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D71" i="2"/>
  <c r="C71" i="2"/>
  <c r="C70" i="2"/>
  <c r="D70" i="2" s="1"/>
  <c r="C69" i="2"/>
  <c r="D69" i="2" s="1"/>
  <c r="C68" i="2"/>
  <c r="D68" i="2" s="1"/>
  <c r="D67" i="2"/>
  <c r="D66" i="2"/>
  <c r="C65" i="2"/>
  <c r="D65" i="2" s="1"/>
  <c r="D56" i="2"/>
  <c r="C55" i="2"/>
  <c r="D55" i="2" s="1"/>
  <c r="C54" i="2"/>
  <c r="D54" i="2" s="1"/>
  <c r="D53" i="2"/>
  <c r="C53" i="2"/>
  <c r="C52" i="2"/>
  <c r="D52" i="2" s="1"/>
  <c r="D51" i="2"/>
  <c r="C51" i="2"/>
  <c r="C50" i="2"/>
  <c r="D50" i="2" s="1"/>
  <c r="D49" i="2"/>
  <c r="C49" i="2"/>
  <c r="C48" i="2"/>
  <c r="D48" i="2" s="1"/>
  <c r="C47" i="2"/>
  <c r="D47" i="2" s="1"/>
  <c r="C46" i="2"/>
  <c r="D46" i="2" s="1"/>
  <c r="D43" i="2"/>
  <c r="C43" i="2"/>
  <c r="D42" i="2"/>
  <c r="C42" i="2"/>
  <c r="D41" i="2"/>
  <c r="C41" i="2"/>
  <c r="C35" i="2"/>
  <c r="D35" i="2" s="1"/>
  <c r="D34" i="2"/>
  <c r="C34" i="2"/>
  <c r="D33" i="2"/>
  <c r="D32" i="2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D25" i="2"/>
  <c r="C25" i="2"/>
  <c r="D22" i="2"/>
  <c r="C21" i="2"/>
  <c r="D21" i="2" s="1"/>
  <c r="C20" i="2"/>
  <c r="D20" i="2" s="1"/>
  <c r="C18" i="2"/>
  <c r="D18" i="2" s="1"/>
  <c r="C17" i="2"/>
  <c r="D17" i="2" s="1"/>
  <c r="D16" i="2"/>
  <c r="C16" i="2"/>
  <c r="D15" i="2"/>
  <c r="D14" i="2"/>
  <c r="C14" i="2"/>
  <c r="D13" i="2"/>
  <c r="C13" i="2"/>
  <c r="D12" i="2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D67" i="4" l="1"/>
  <c r="D66" i="4"/>
  <c r="C85" i="4" l="1"/>
  <c r="D85" i="4" s="1"/>
  <c r="C84" i="4"/>
  <c r="D84" i="4" s="1"/>
  <c r="C83" i="4"/>
  <c r="D83" i="4" s="1"/>
  <c r="C81" i="4"/>
  <c r="D81" i="4" s="1"/>
  <c r="D80" i="4"/>
  <c r="C80" i="4"/>
  <c r="D79" i="4"/>
  <c r="C79" i="4"/>
  <c r="C78" i="4"/>
  <c r="D78" i="4" s="1"/>
  <c r="C77" i="4"/>
  <c r="D77" i="4" s="1"/>
  <c r="C76" i="4"/>
  <c r="D76" i="4" s="1"/>
  <c r="C75" i="4"/>
  <c r="D75" i="4" s="1"/>
  <c r="D74" i="4"/>
  <c r="C74" i="4"/>
  <c r="D73" i="4"/>
  <c r="C73" i="4"/>
  <c r="C72" i="4"/>
  <c r="D72" i="4" s="1"/>
  <c r="C71" i="4"/>
  <c r="D71" i="4" s="1"/>
  <c r="D70" i="4"/>
  <c r="C70" i="4"/>
  <c r="D69" i="4"/>
  <c r="C69" i="4"/>
  <c r="C68" i="4"/>
  <c r="D68" i="4" s="1"/>
  <c r="C65" i="4"/>
  <c r="D65" i="4" s="1"/>
  <c r="D56" i="4"/>
  <c r="C55" i="4"/>
  <c r="D55" i="4" s="1"/>
  <c r="C54" i="4"/>
  <c r="D54" i="4" s="1"/>
  <c r="C53" i="4"/>
  <c r="D53" i="4" s="1"/>
  <c r="C52" i="4"/>
  <c r="D52" i="4" s="1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D43" i="4"/>
  <c r="C43" i="4"/>
  <c r="D42" i="4"/>
  <c r="C42" i="4"/>
  <c r="D41" i="4"/>
  <c r="C41" i="4"/>
  <c r="C26" i="4"/>
  <c r="D26" i="4" s="1"/>
  <c r="D25" i="4"/>
  <c r="C25" i="4"/>
  <c r="C28" i="4"/>
  <c r="D28" i="4" s="1"/>
  <c r="C27" i="4"/>
  <c r="D27" i="4" s="1"/>
  <c r="D35" i="4"/>
  <c r="C35" i="4"/>
  <c r="C34" i="4"/>
  <c r="D34" i="4" s="1"/>
  <c r="D33" i="4"/>
  <c r="D32" i="4"/>
  <c r="C31" i="4"/>
  <c r="D31" i="4" s="1"/>
  <c r="D30" i="4"/>
  <c r="C30" i="4"/>
  <c r="C29" i="4"/>
  <c r="D29" i="4" s="1"/>
  <c r="C20" i="4"/>
  <c r="D20" i="4" s="1"/>
  <c r="D18" i="4"/>
  <c r="C18" i="4"/>
  <c r="D17" i="4"/>
  <c r="C17" i="4"/>
  <c r="D16" i="4"/>
  <c r="C16" i="4"/>
  <c r="D15" i="4"/>
  <c r="D14" i="4"/>
  <c r="C14" i="4"/>
  <c r="D13" i="4"/>
  <c r="C13" i="4"/>
  <c r="D12" i="4"/>
  <c r="C11" i="4"/>
  <c r="D11" i="4" s="1"/>
  <c r="C10" i="4"/>
  <c r="D10" i="4" s="1"/>
  <c r="D22" i="4"/>
  <c r="C21" i="4"/>
  <c r="D21" i="4" s="1"/>
  <c r="D9" i="4"/>
  <c r="C9" i="4"/>
  <c r="C8" i="4"/>
  <c r="D8" i="4" s="1"/>
  <c r="C7" i="4"/>
  <c r="D7" i="4" s="1"/>
  <c r="C6" i="4"/>
  <c r="D6" i="4" s="1"/>
  <c r="C5" i="4"/>
  <c r="D5" i="4" s="1"/>
  <c r="D4" i="4"/>
  <c r="C4" i="4"/>
  <c r="C3" i="4"/>
  <c r="D3" i="4" s="1"/>
  <c r="C2" i="4"/>
  <c r="D2" i="4" s="1"/>
</calcChain>
</file>

<file path=xl/sharedStrings.xml><?xml version="1.0" encoding="utf-8"?>
<sst xmlns="http://schemas.openxmlformats.org/spreadsheetml/2006/main" count="344" uniqueCount="172">
  <si>
    <t>ID</t>
  </si>
  <si>
    <t>Activity</t>
  </si>
  <si>
    <t>walking</t>
  </si>
  <si>
    <t>running</t>
  </si>
  <si>
    <t>bike</t>
  </si>
  <si>
    <t>car</t>
  </si>
  <si>
    <t>1_PZ_US_ACC</t>
  </si>
  <si>
    <t>2_PZ_US_ACC</t>
  </si>
  <si>
    <t>3_PZ_US_ACC</t>
  </si>
  <si>
    <t>4_PZ_US_ACC</t>
  </si>
  <si>
    <t>1_PZ_W_ACC</t>
  </si>
  <si>
    <t>2_PZ_W_ACC</t>
  </si>
  <si>
    <t>3_PZ_W_ACC</t>
  </si>
  <si>
    <t>4_PZ_W_ACC</t>
  </si>
  <si>
    <t>5_PZ_W_ACC</t>
  </si>
  <si>
    <t>1_PZ_R_ACC</t>
  </si>
  <si>
    <t>2_PZ_R_ACC</t>
  </si>
  <si>
    <t>3_PZ_R_ACC</t>
  </si>
  <si>
    <t>4_PZ_R_ACC</t>
  </si>
  <si>
    <t>5_PZ_R_ACC</t>
  </si>
  <si>
    <t>1_PZ_C_ACC</t>
  </si>
  <si>
    <t>2_PZ_C_ACC</t>
  </si>
  <si>
    <t>3_PZ_C_ACC</t>
  </si>
  <si>
    <t>4_PZ_C_ACC</t>
  </si>
  <si>
    <t>5_PZ_C_ACC</t>
  </si>
  <si>
    <t>1_PZ_US_GYRO</t>
  </si>
  <si>
    <t>2_PZ_US_GYRO</t>
  </si>
  <si>
    <t>3_PZ_US_GYRO</t>
  </si>
  <si>
    <t>4_PZ_US_GYRO</t>
  </si>
  <si>
    <t>1_PZ_W_GYRO</t>
  </si>
  <si>
    <t>2_PZ_W_GYRO</t>
  </si>
  <si>
    <t>4_PZ_W_GYRO</t>
  </si>
  <si>
    <t>3_PZ_W_GYRO</t>
  </si>
  <si>
    <t>5_PZ_W_GYRO</t>
  </si>
  <si>
    <t>1_PZ_R_GYRO</t>
  </si>
  <si>
    <t>2_PZ_R_GYRO</t>
  </si>
  <si>
    <t>3_PZ_R_GYRO</t>
  </si>
  <si>
    <t>4_PZ_R_GYRO</t>
  </si>
  <si>
    <t>5_PZ_R_GYRO</t>
  </si>
  <si>
    <t>1_PZ_C_GYRO</t>
  </si>
  <si>
    <t>2_PZ_C_GYRO</t>
  </si>
  <si>
    <t>3_PZ_C_GYRO</t>
  </si>
  <si>
    <t>4_PZ_C_GYRO</t>
  </si>
  <si>
    <t>5_PZ_C_GYRO</t>
  </si>
  <si>
    <t>1_PS_R_ACC</t>
  </si>
  <si>
    <t>2_PS_R_ACC</t>
  </si>
  <si>
    <t>3_PS_R_ACC</t>
  </si>
  <si>
    <t>1_PS_R_GYRO</t>
  </si>
  <si>
    <t>2_PS_R_GYRO</t>
  </si>
  <si>
    <t>3_PS_R_GYRO</t>
  </si>
  <si>
    <t>2_PS_W_GYRO</t>
  </si>
  <si>
    <t>1_PS_W_GYRO</t>
  </si>
  <si>
    <t>1_PS_W_ACC</t>
  </si>
  <si>
    <t>2_PS_W_ACC</t>
  </si>
  <si>
    <t>1_ME_R_ACC</t>
  </si>
  <si>
    <t>2_ME_R_ACC</t>
  </si>
  <si>
    <t>3_ME_R_ACC</t>
  </si>
  <si>
    <t>4_ME_R_ACC</t>
  </si>
  <si>
    <t>5_ME_R_ACC</t>
  </si>
  <si>
    <t>6_ME_R_ACC</t>
  </si>
  <si>
    <t>7_ME_R_ACC</t>
  </si>
  <si>
    <t>8_ME_R_ACC</t>
  </si>
  <si>
    <t>1_ME_R_GYRO</t>
  </si>
  <si>
    <t>2_ME_R_GYRO</t>
  </si>
  <si>
    <t>3_ME_R_GYRO</t>
  </si>
  <si>
    <t>4_ME_R_GYRO</t>
  </si>
  <si>
    <t>5_ME_R_GYRO</t>
  </si>
  <si>
    <t>6_ME_R_GYRO</t>
  </si>
  <si>
    <t>7_ME_R_GYRO</t>
  </si>
  <si>
    <t>8_ME_R_GYRO</t>
  </si>
  <si>
    <t>1_ME_W_GYRO</t>
  </si>
  <si>
    <t>1_ME_W_ACC</t>
  </si>
  <si>
    <t>13_ME_W_ACC</t>
  </si>
  <si>
    <t>14_ME_W_ACC</t>
  </si>
  <si>
    <t>15_ME_W_ACC</t>
  </si>
  <si>
    <t>16_ME_W_ACC</t>
  </si>
  <si>
    <t>17_ME_W_ACC</t>
  </si>
  <si>
    <t>18_ME_W_ACC</t>
  </si>
  <si>
    <t>19_ME_W_ACC</t>
  </si>
  <si>
    <t>13_ME_W_GYRO</t>
  </si>
  <si>
    <t>14_ME_W_GYRO</t>
  </si>
  <si>
    <t>15_ME_W_GYRO</t>
  </si>
  <si>
    <t>16_ME_W_GYRO</t>
  </si>
  <si>
    <t>17_ME_W_GYRO</t>
  </si>
  <si>
    <t>18_ME_W_GYRO</t>
  </si>
  <si>
    <t>19_ME_W_GYRO</t>
  </si>
  <si>
    <t>1_OK_US_ACC</t>
  </si>
  <si>
    <t>upstairs</t>
  </si>
  <si>
    <t>2_OK_US_ACC</t>
  </si>
  <si>
    <t>1_OK_DS_ACC</t>
  </si>
  <si>
    <t>downstairs</t>
  </si>
  <si>
    <t>1_PS_US_ACC</t>
  </si>
  <si>
    <t>3_PS_US_ACC</t>
  </si>
  <si>
    <t>1_PS_DS_ACC</t>
  </si>
  <si>
    <t>2_PS_DS_ACC</t>
  </si>
  <si>
    <t>4_PS_DS_ACC</t>
  </si>
  <si>
    <t>1_OK_B_ACC</t>
  </si>
  <si>
    <t>2_OK_B_ACC</t>
  </si>
  <si>
    <t>1_OK_R_ACC</t>
  </si>
  <si>
    <t>1_OK_W_ACC</t>
  </si>
  <si>
    <t>2_OK_W_ACC</t>
  </si>
  <si>
    <t>1_BN_W_ACC</t>
  </si>
  <si>
    <t>2_BN_W_ACC</t>
  </si>
  <si>
    <t>3_BN_W_ACC</t>
  </si>
  <si>
    <t>2_OK_DS_ACC</t>
  </si>
  <si>
    <t>3_OK_DS_ACC</t>
  </si>
  <si>
    <t>3_OK_US_ACC</t>
  </si>
  <si>
    <t>4_OK_US_ACC</t>
  </si>
  <si>
    <t>11_ME_DS_ACC</t>
  </si>
  <si>
    <t>12_ME_DS_ACC</t>
  </si>
  <si>
    <t>13_ME_DS_ACC</t>
  </si>
  <si>
    <t>14_ME_DS_ACC</t>
  </si>
  <si>
    <t>15_ME_DS_ACC</t>
  </si>
  <si>
    <t>16_ME_DS_ACC</t>
  </si>
  <si>
    <t>17_ME_DS_ACC</t>
  </si>
  <si>
    <t>18_ME_DS_ACC</t>
  </si>
  <si>
    <t>19_ME_DS_ACC</t>
  </si>
  <si>
    <t>20_ME_DS_ACC</t>
  </si>
  <si>
    <t>1_ME_US_ACC</t>
  </si>
  <si>
    <t>2_ME_US_ACC</t>
  </si>
  <si>
    <t>3_ME_US_ACC</t>
  </si>
  <si>
    <t>4_ME_US_ACC</t>
  </si>
  <si>
    <t>5_ME_US_ACC</t>
  </si>
  <si>
    <t>6_ME_US_ACC</t>
  </si>
  <si>
    <t>7_ME_US_ACC</t>
  </si>
  <si>
    <t>8_ME_US_ACC</t>
  </si>
  <si>
    <t>9_ME_US_ACC</t>
  </si>
  <si>
    <t>10_ME_US_ACC</t>
  </si>
  <si>
    <t>11_ME_US_ACC</t>
  </si>
  <si>
    <t>1_OK_US_GYRO</t>
  </si>
  <si>
    <t>2_OK_US_GYRO</t>
  </si>
  <si>
    <t>3_OK_US_GYRO</t>
  </si>
  <si>
    <t>4_OK_US_GYRO</t>
  </si>
  <si>
    <t>1_ME_US_GYRO</t>
  </si>
  <si>
    <t>2_ME_US_GYRO</t>
  </si>
  <si>
    <t>3_ME_US_GYRO</t>
  </si>
  <si>
    <t>4_ME_US_GYRO</t>
  </si>
  <si>
    <t>5_ME_US_GYRO</t>
  </si>
  <si>
    <t>6_ME_US_GYRO</t>
  </si>
  <si>
    <t>7_ME_US_GYRO</t>
  </si>
  <si>
    <t>8_ME_US_GYRO</t>
  </si>
  <si>
    <t>9_ME_US_GYRO</t>
  </si>
  <si>
    <t>10_ME_US_GYRO</t>
  </si>
  <si>
    <t>11_ME_US_GYRO</t>
  </si>
  <si>
    <t>1_PS_US_GYRO</t>
  </si>
  <si>
    <t>3_PS_US_GYRO</t>
  </si>
  <si>
    <t>1_OK_DS_GYRO</t>
  </si>
  <si>
    <t>1_PS_DS_GYRO</t>
  </si>
  <si>
    <t>2_PS_DS_GYRO</t>
  </si>
  <si>
    <t>4_PS_DS_GYRO</t>
  </si>
  <si>
    <t>2_OK_DS_GYRO</t>
  </si>
  <si>
    <t>3_OK_DS_GYRO</t>
  </si>
  <si>
    <t>11_ME_DS_GYRO</t>
  </si>
  <si>
    <t>12_ME_DS_GYRO</t>
  </si>
  <si>
    <t>13_ME_DS_GYRO</t>
  </si>
  <si>
    <t>14_ME_DS_GYRO</t>
  </si>
  <si>
    <t>15_ME_DS_GYRO</t>
  </si>
  <si>
    <t>16_ME_DS_GYRO</t>
  </si>
  <si>
    <t>17_ME_DS_GYRO</t>
  </si>
  <si>
    <t>18_ME_DS_GYRO</t>
  </si>
  <si>
    <t>19_ME_DS_GYRO</t>
  </si>
  <si>
    <t>20_ME_DS_GYRO</t>
  </si>
  <si>
    <t>1_OK_W_GYRO</t>
  </si>
  <si>
    <t>2_OK_W_GYRO</t>
  </si>
  <si>
    <t>1_BN_W_GYRO</t>
  </si>
  <si>
    <t>2_BN_W_GYRO</t>
  </si>
  <si>
    <t>3_BN_W_GYRO</t>
  </si>
  <si>
    <t>1_OK_R_GYRO</t>
  </si>
  <si>
    <t>1_OK_B_GYRO</t>
  </si>
  <si>
    <t>2_OK_B_GYRO</t>
  </si>
  <si>
    <t>SampleNo</t>
  </si>
  <si>
    <t>StartSample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</si>
</sst>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B662-42F8-4B3C-BECD-554DAD45E22C}">
  <dimension ref="A1:D85"/>
  <sheetViews>
    <sheetView tabSelected="1" workbookViewId="0">
      <selection activeCell="G16" sqref="G16"/>
    </sheetView>
  </sheetViews>
  <sheetFormatPr defaultRowHeight="15" x14ac:dyDescent="0.25"/>
  <cols>
    <col min="1" max="1" width="14.7109375" bestFit="1" customWidth="1"/>
    <col min="2" max="2" width="10.7109375" bestFit="1" customWidth="1"/>
    <col min="3" max="3" width="11.7109375" bestFit="1" customWidth="1"/>
    <col min="4" max="4" width="10.140625" bestFit="1" customWidth="1"/>
  </cols>
  <sheetData>
    <row r="1" spans="1:4" ht="15.75" thickBot="1" x14ac:dyDescent="0.3">
      <c r="A1" s="16" t="s">
        <v>0</v>
      </c>
      <c r="B1" s="17" t="s">
        <v>1</v>
      </c>
      <c r="C1" s="17" t="s">
        <v>171</v>
      </c>
      <c r="D1" s="18" t="s">
        <v>170</v>
      </c>
    </row>
    <row r="2" spans="1:4" x14ac:dyDescent="0.25">
      <c r="A2" s="1" t="s">
        <v>6</v>
      </c>
      <c r="B2" s="19" t="s">
        <v>87</v>
      </c>
      <c r="C2" s="20">
        <f>3/0.02</f>
        <v>150</v>
      </c>
      <c r="D2" s="2">
        <f>19/0.02-C2</f>
        <v>800</v>
      </c>
    </row>
    <row r="3" spans="1:4" x14ac:dyDescent="0.25">
      <c r="A3" s="3" t="s">
        <v>7</v>
      </c>
      <c r="B3" s="14" t="s">
        <v>87</v>
      </c>
      <c r="C3" s="13">
        <f>4/0.02</f>
        <v>200</v>
      </c>
      <c r="D3" s="4">
        <f>60/0.02-C3</f>
        <v>2800</v>
      </c>
    </row>
    <row r="4" spans="1:4" x14ac:dyDescent="0.25">
      <c r="A4" s="3" t="s">
        <v>8</v>
      </c>
      <c r="B4" s="14" t="s">
        <v>87</v>
      </c>
      <c r="C4" s="13">
        <f>5/0.02</f>
        <v>250</v>
      </c>
      <c r="D4" s="4">
        <f>57/0.02-C4</f>
        <v>2600</v>
      </c>
    </row>
    <row r="5" spans="1:4" x14ac:dyDescent="0.25">
      <c r="A5" s="3" t="s">
        <v>9</v>
      </c>
      <c r="B5" s="14" t="s">
        <v>87</v>
      </c>
      <c r="C5" s="13">
        <f>5/0.02</f>
        <v>250</v>
      </c>
      <c r="D5" s="4">
        <f>65/0.02-C5</f>
        <v>3000</v>
      </c>
    </row>
    <row r="6" spans="1:4" x14ac:dyDescent="0.25">
      <c r="A6" s="10" t="s">
        <v>86</v>
      </c>
      <c r="B6" s="14" t="s">
        <v>87</v>
      </c>
      <c r="C6" s="13">
        <f>5/0.02</f>
        <v>250</v>
      </c>
      <c r="D6" s="4">
        <f>28/0.02-C6</f>
        <v>1150</v>
      </c>
    </row>
    <row r="7" spans="1:4" x14ac:dyDescent="0.25">
      <c r="A7" s="10" t="s">
        <v>88</v>
      </c>
      <c r="B7" s="14" t="s">
        <v>87</v>
      </c>
      <c r="C7" s="13">
        <f>3/0.02</f>
        <v>150</v>
      </c>
      <c r="D7" s="4">
        <f>38/0.02-C7</f>
        <v>1750</v>
      </c>
    </row>
    <row r="8" spans="1:4" x14ac:dyDescent="0.25">
      <c r="A8" s="3" t="s">
        <v>106</v>
      </c>
      <c r="B8" s="13" t="s">
        <v>87</v>
      </c>
      <c r="C8" s="13">
        <f>5/0.02</f>
        <v>250</v>
      </c>
      <c r="D8" s="4">
        <f>35/0.02-C8</f>
        <v>1500</v>
      </c>
    </row>
    <row r="9" spans="1:4" x14ac:dyDescent="0.25">
      <c r="A9" s="3" t="s">
        <v>107</v>
      </c>
      <c r="B9" s="13" t="s">
        <v>87</v>
      </c>
      <c r="C9" s="13">
        <f>10/0.02</f>
        <v>500</v>
      </c>
      <c r="D9" s="4">
        <f>70/0.02-C9</f>
        <v>3000</v>
      </c>
    </row>
    <row r="10" spans="1:4" x14ac:dyDescent="0.25">
      <c r="A10" s="3" t="s">
        <v>118</v>
      </c>
      <c r="B10" s="13" t="s">
        <v>87</v>
      </c>
      <c r="C10" s="13">
        <f>2/0.02</f>
        <v>100</v>
      </c>
      <c r="D10" s="4">
        <f>7/0.02-C10</f>
        <v>250</v>
      </c>
    </row>
    <row r="11" spans="1:4" x14ac:dyDescent="0.25">
      <c r="A11" s="3" t="s">
        <v>119</v>
      </c>
      <c r="B11" s="13" t="s">
        <v>87</v>
      </c>
      <c r="C11" s="13">
        <f>3/0.02</f>
        <v>150</v>
      </c>
      <c r="D11" s="4">
        <f>7/0.02-C11</f>
        <v>200</v>
      </c>
    </row>
    <row r="12" spans="1:4" x14ac:dyDescent="0.25">
      <c r="A12" s="3" t="s">
        <v>120</v>
      </c>
      <c r="B12" s="13" t="s">
        <v>87</v>
      </c>
      <c r="C12" s="13">
        <v>50</v>
      </c>
      <c r="D12" s="4">
        <f>7/0.02-C12</f>
        <v>300</v>
      </c>
    </row>
    <row r="13" spans="1:4" x14ac:dyDescent="0.25">
      <c r="A13" s="3" t="s">
        <v>121</v>
      </c>
      <c r="B13" s="13" t="s">
        <v>87</v>
      </c>
      <c r="C13" s="13">
        <f>2/0.02</f>
        <v>100</v>
      </c>
      <c r="D13" s="4">
        <f>7/0.02</f>
        <v>350</v>
      </c>
    </row>
    <row r="14" spans="1:4" x14ac:dyDescent="0.25">
      <c r="A14" s="3" t="s">
        <v>122</v>
      </c>
      <c r="B14" s="13" t="s">
        <v>87</v>
      </c>
      <c r="C14" s="13">
        <f>1/0.02</f>
        <v>50</v>
      </c>
      <c r="D14" s="4">
        <f>7/0.02</f>
        <v>350</v>
      </c>
    </row>
    <row r="15" spans="1:4" x14ac:dyDescent="0.25">
      <c r="A15" s="3" t="s">
        <v>123</v>
      </c>
      <c r="B15" s="13" t="s">
        <v>87</v>
      </c>
      <c r="C15" s="13">
        <v>50</v>
      </c>
      <c r="D15" s="4">
        <f>6/0.02-C15</f>
        <v>250</v>
      </c>
    </row>
    <row r="16" spans="1:4" x14ac:dyDescent="0.25">
      <c r="A16" s="3" t="s">
        <v>124</v>
      </c>
      <c r="B16" s="13" t="s">
        <v>87</v>
      </c>
      <c r="C16" s="13">
        <f>1/0.02</f>
        <v>50</v>
      </c>
      <c r="D16" s="4">
        <f>6/0.02</f>
        <v>300</v>
      </c>
    </row>
    <row r="17" spans="1:4" x14ac:dyDescent="0.25">
      <c r="A17" s="3" t="s">
        <v>125</v>
      </c>
      <c r="B17" s="13" t="s">
        <v>87</v>
      </c>
      <c r="C17" s="13">
        <f>2/0.02</f>
        <v>100</v>
      </c>
      <c r="D17" s="4">
        <f>7/0.02-C17</f>
        <v>250</v>
      </c>
    </row>
    <row r="18" spans="1:4" x14ac:dyDescent="0.25">
      <c r="A18" s="3" t="s">
        <v>126</v>
      </c>
      <c r="B18" s="13" t="s">
        <v>87</v>
      </c>
      <c r="C18" s="13">
        <f>2/0.02</f>
        <v>100</v>
      </c>
      <c r="D18" s="4">
        <f>7/0.02-C18</f>
        <v>250</v>
      </c>
    </row>
    <row r="19" spans="1:4" x14ac:dyDescent="0.25">
      <c r="A19" s="3" t="s">
        <v>127</v>
      </c>
      <c r="B19" s="13" t="s">
        <v>87</v>
      </c>
      <c r="C19" s="13">
        <v>100</v>
      </c>
      <c r="D19" s="4">
        <v>250</v>
      </c>
    </row>
    <row r="20" spans="1:4" x14ac:dyDescent="0.25">
      <c r="A20" s="3" t="s">
        <v>128</v>
      </c>
      <c r="B20" s="13" t="s">
        <v>87</v>
      </c>
      <c r="C20" s="13">
        <f>4/0.02</f>
        <v>200</v>
      </c>
      <c r="D20" s="4">
        <f>7/0.02-C20</f>
        <v>150</v>
      </c>
    </row>
    <row r="21" spans="1:4" x14ac:dyDescent="0.25">
      <c r="A21" s="10" t="s">
        <v>91</v>
      </c>
      <c r="B21" s="14" t="s">
        <v>87</v>
      </c>
      <c r="C21" s="13">
        <f>1/0.02</f>
        <v>50</v>
      </c>
      <c r="D21" s="4">
        <f>8/0.02-C21</f>
        <v>350</v>
      </c>
    </row>
    <row r="22" spans="1:4" ht="15.75" thickBot="1" x14ac:dyDescent="0.3">
      <c r="A22" s="8" t="s">
        <v>92</v>
      </c>
      <c r="B22" s="21" t="s">
        <v>87</v>
      </c>
      <c r="C22" s="22">
        <v>50</v>
      </c>
      <c r="D22" s="6">
        <f>9/0.02-C22</f>
        <v>400</v>
      </c>
    </row>
    <row r="23" spans="1:4" x14ac:dyDescent="0.25">
      <c r="A23" s="7" t="s">
        <v>89</v>
      </c>
      <c r="B23" s="19" t="s">
        <v>90</v>
      </c>
      <c r="C23" s="20">
        <v>250</v>
      </c>
      <c r="D23" s="2">
        <v>3500</v>
      </c>
    </row>
    <row r="24" spans="1:4" x14ac:dyDescent="0.25">
      <c r="A24" s="3" t="s">
        <v>93</v>
      </c>
      <c r="B24" s="13" t="s">
        <v>90</v>
      </c>
      <c r="C24" s="13">
        <v>50</v>
      </c>
      <c r="D24" s="4">
        <v>350</v>
      </c>
    </row>
    <row r="25" spans="1:4" x14ac:dyDescent="0.25">
      <c r="A25" s="3" t="s">
        <v>94</v>
      </c>
      <c r="B25" s="13" t="s">
        <v>90</v>
      </c>
      <c r="C25" s="13">
        <f>2/0.02</f>
        <v>100</v>
      </c>
      <c r="D25" s="4">
        <f>8/0.02-C25</f>
        <v>300</v>
      </c>
    </row>
    <row r="26" spans="1:4" x14ac:dyDescent="0.25">
      <c r="A26" s="3" t="s">
        <v>95</v>
      </c>
      <c r="B26" s="13" t="s">
        <v>90</v>
      </c>
      <c r="C26" s="13">
        <f>1/0.02</f>
        <v>50</v>
      </c>
      <c r="D26" s="4">
        <f>9/0.02-C26</f>
        <v>400</v>
      </c>
    </row>
    <row r="27" spans="1:4" x14ac:dyDescent="0.25">
      <c r="A27" s="3" t="s">
        <v>104</v>
      </c>
      <c r="B27" s="13" t="s">
        <v>90</v>
      </c>
      <c r="C27" s="13">
        <f>5/0.02</f>
        <v>250</v>
      </c>
      <c r="D27" s="4">
        <f>35/0.02-C27</f>
        <v>1500</v>
      </c>
    </row>
    <row r="28" spans="1:4" x14ac:dyDescent="0.25">
      <c r="A28" s="3" t="s">
        <v>105</v>
      </c>
      <c r="B28" s="13" t="s">
        <v>90</v>
      </c>
      <c r="C28" s="13">
        <f>3/0.02</f>
        <v>150</v>
      </c>
      <c r="D28" s="4">
        <f>20/0.02-C28</f>
        <v>850</v>
      </c>
    </row>
    <row r="29" spans="1:4" x14ac:dyDescent="0.25">
      <c r="A29" s="3" t="s">
        <v>108</v>
      </c>
      <c r="B29" s="13" t="s">
        <v>90</v>
      </c>
      <c r="C29" s="13">
        <f>10/0.02</f>
        <v>500</v>
      </c>
      <c r="D29" s="4">
        <f>35/0.02-C29</f>
        <v>1250</v>
      </c>
    </row>
    <row r="30" spans="1:4" x14ac:dyDescent="0.25">
      <c r="A30" s="3" t="s">
        <v>109</v>
      </c>
      <c r="B30" s="13" t="s">
        <v>90</v>
      </c>
      <c r="C30" s="13">
        <f>1/0.02</f>
        <v>50</v>
      </c>
      <c r="D30" s="4">
        <f>7/0.02-C30</f>
        <v>300</v>
      </c>
    </row>
    <row r="31" spans="1:4" x14ac:dyDescent="0.25">
      <c r="A31" s="3" t="s">
        <v>110</v>
      </c>
      <c r="B31" s="13" t="s">
        <v>90</v>
      </c>
      <c r="C31" s="13">
        <f>2/0.02</f>
        <v>100</v>
      </c>
      <c r="D31" s="4">
        <f>7/0.02-C31</f>
        <v>250</v>
      </c>
    </row>
    <row r="32" spans="1:4" x14ac:dyDescent="0.25">
      <c r="A32" s="3" t="s">
        <v>111</v>
      </c>
      <c r="B32" s="13" t="s">
        <v>90</v>
      </c>
      <c r="C32" s="13">
        <v>100</v>
      </c>
      <c r="D32" s="4">
        <f>8/0.02-C32</f>
        <v>300</v>
      </c>
    </row>
    <row r="33" spans="1:4" x14ac:dyDescent="0.25">
      <c r="A33" s="3" t="s">
        <v>112</v>
      </c>
      <c r="B33" s="13" t="s">
        <v>90</v>
      </c>
      <c r="C33" s="13">
        <v>50</v>
      </c>
      <c r="D33" s="4">
        <f>7/0.02-C33</f>
        <v>300</v>
      </c>
    </row>
    <row r="34" spans="1:4" x14ac:dyDescent="0.25">
      <c r="A34" s="3" t="s">
        <v>113</v>
      </c>
      <c r="B34" s="13" t="s">
        <v>90</v>
      </c>
      <c r="C34" s="13">
        <f>1/0.02</f>
        <v>50</v>
      </c>
      <c r="D34" s="4">
        <f>8/0.02-C34</f>
        <v>350</v>
      </c>
    </row>
    <row r="35" spans="1:4" x14ac:dyDescent="0.25">
      <c r="A35" s="3" t="s">
        <v>114</v>
      </c>
      <c r="B35" s="13" t="s">
        <v>90</v>
      </c>
      <c r="C35" s="13">
        <f>1/0.02</f>
        <v>50</v>
      </c>
      <c r="D35" s="4">
        <f>8/0.02-C35</f>
        <v>350</v>
      </c>
    </row>
    <row r="36" spans="1:4" x14ac:dyDescent="0.25">
      <c r="A36" s="3" t="s">
        <v>115</v>
      </c>
      <c r="B36" s="13" t="s">
        <v>90</v>
      </c>
      <c r="C36" s="13">
        <v>50</v>
      </c>
      <c r="D36" s="4">
        <v>350</v>
      </c>
    </row>
    <row r="37" spans="1:4" x14ac:dyDescent="0.25">
      <c r="A37" s="3" t="s">
        <v>116</v>
      </c>
      <c r="B37" s="13" t="s">
        <v>90</v>
      </c>
      <c r="C37" s="13">
        <v>50</v>
      </c>
      <c r="D37" s="4">
        <v>300</v>
      </c>
    </row>
    <row r="38" spans="1:4" ht="15.75" thickBot="1" x14ac:dyDescent="0.3">
      <c r="A38" s="5" t="s">
        <v>117</v>
      </c>
      <c r="B38" s="22" t="s">
        <v>90</v>
      </c>
      <c r="C38" s="22">
        <v>50</v>
      </c>
      <c r="D38" s="6">
        <v>350</v>
      </c>
    </row>
    <row r="39" spans="1:4" x14ac:dyDescent="0.25">
      <c r="A39" s="1" t="s">
        <v>10</v>
      </c>
      <c r="B39" s="20" t="s">
        <v>2</v>
      </c>
      <c r="C39" s="20">
        <v>100</v>
      </c>
      <c r="D39" s="2">
        <v>400</v>
      </c>
    </row>
    <row r="40" spans="1:4" x14ac:dyDescent="0.25">
      <c r="A40" s="3" t="s">
        <v>11</v>
      </c>
      <c r="B40" s="13" t="s">
        <v>2</v>
      </c>
      <c r="C40" s="13">
        <v>500</v>
      </c>
      <c r="D40" s="4">
        <v>5500</v>
      </c>
    </row>
    <row r="41" spans="1:4" x14ac:dyDescent="0.25">
      <c r="A41" s="3" t="s">
        <v>12</v>
      </c>
      <c r="B41" s="13" t="s">
        <v>2</v>
      </c>
      <c r="C41" s="13">
        <f>10/0.02</f>
        <v>500</v>
      </c>
      <c r="D41" s="4">
        <f>90/0.02-500</f>
        <v>4000</v>
      </c>
    </row>
    <row r="42" spans="1:4" x14ac:dyDescent="0.25">
      <c r="A42" s="3" t="s">
        <v>13</v>
      </c>
      <c r="B42" s="13" t="s">
        <v>2</v>
      </c>
      <c r="C42" s="13">
        <f>25/0.02</f>
        <v>1250</v>
      </c>
      <c r="D42" s="4">
        <f>150/0.02-1250</f>
        <v>6250</v>
      </c>
    </row>
    <row r="43" spans="1:4" x14ac:dyDescent="0.25">
      <c r="A43" s="3" t="s">
        <v>14</v>
      </c>
      <c r="B43" s="13" t="s">
        <v>2</v>
      </c>
      <c r="C43" s="13">
        <f>10/0.02</f>
        <v>500</v>
      </c>
      <c r="D43" s="4">
        <f>80/0.02-500</f>
        <v>3500</v>
      </c>
    </row>
    <row r="44" spans="1:4" x14ac:dyDescent="0.25">
      <c r="A44" s="11" t="s">
        <v>52</v>
      </c>
      <c r="B44" s="14" t="s">
        <v>2</v>
      </c>
      <c r="C44" s="13">
        <v>1</v>
      </c>
      <c r="D44" s="4">
        <v>400</v>
      </c>
    </row>
    <row r="45" spans="1:4" x14ac:dyDescent="0.25">
      <c r="A45" s="11" t="s">
        <v>53</v>
      </c>
      <c r="B45" s="14" t="s">
        <v>2</v>
      </c>
      <c r="C45" s="13">
        <v>50</v>
      </c>
      <c r="D45" s="4">
        <v>350</v>
      </c>
    </row>
    <row r="46" spans="1:4" x14ac:dyDescent="0.25">
      <c r="A46" s="3" t="s">
        <v>71</v>
      </c>
      <c r="B46" s="13" t="s">
        <v>2</v>
      </c>
      <c r="C46" s="13">
        <f t="shared" ref="C46:C53" si="0">1/0.02</f>
        <v>50</v>
      </c>
      <c r="D46" s="4">
        <f t="shared" ref="D46:D53" si="1">6/0.02-C46</f>
        <v>250</v>
      </c>
    </row>
    <row r="47" spans="1:4" x14ac:dyDescent="0.25">
      <c r="A47" s="3" t="s">
        <v>72</v>
      </c>
      <c r="B47" s="13" t="s">
        <v>2</v>
      </c>
      <c r="C47" s="13">
        <f t="shared" si="0"/>
        <v>50</v>
      </c>
      <c r="D47" s="4">
        <f t="shared" si="1"/>
        <v>250</v>
      </c>
    </row>
    <row r="48" spans="1:4" x14ac:dyDescent="0.25">
      <c r="A48" s="3" t="s">
        <v>73</v>
      </c>
      <c r="B48" s="13" t="s">
        <v>2</v>
      </c>
      <c r="C48" s="13">
        <f t="shared" si="0"/>
        <v>50</v>
      </c>
      <c r="D48" s="4">
        <f t="shared" si="1"/>
        <v>250</v>
      </c>
    </row>
    <row r="49" spans="1:4" x14ac:dyDescent="0.25">
      <c r="A49" s="3" t="s">
        <v>74</v>
      </c>
      <c r="B49" s="13" t="s">
        <v>2</v>
      </c>
      <c r="C49" s="13">
        <f t="shared" si="0"/>
        <v>50</v>
      </c>
      <c r="D49" s="4">
        <f t="shared" si="1"/>
        <v>250</v>
      </c>
    </row>
    <row r="50" spans="1:4" x14ac:dyDescent="0.25">
      <c r="A50" s="3" t="s">
        <v>75</v>
      </c>
      <c r="B50" s="13" t="s">
        <v>2</v>
      </c>
      <c r="C50" s="13">
        <f t="shared" si="0"/>
        <v>50</v>
      </c>
      <c r="D50" s="4">
        <f t="shared" si="1"/>
        <v>250</v>
      </c>
    </row>
    <row r="51" spans="1:4" x14ac:dyDescent="0.25">
      <c r="A51" s="3" t="s">
        <v>76</v>
      </c>
      <c r="B51" s="13" t="s">
        <v>2</v>
      </c>
      <c r="C51" s="13">
        <f t="shared" si="0"/>
        <v>50</v>
      </c>
      <c r="D51" s="4">
        <f t="shared" si="1"/>
        <v>250</v>
      </c>
    </row>
    <row r="52" spans="1:4" x14ac:dyDescent="0.25">
      <c r="A52" s="3" t="s">
        <v>77</v>
      </c>
      <c r="B52" s="13" t="s">
        <v>2</v>
      </c>
      <c r="C52" s="13">
        <f t="shared" si="0"/>
        <v>50</v>
      </c>
      <c r="D52" s="4">
        <f t="shared" si="1"/>
        <v>250</v>
      </c>
    </row>
    <row r="53" spans="1:4" x14ac:dyDescent="0.25">
      <c r="A53" s="3" t="s">
        <v>78</v>
      </c>
      <c r="B53" s="13" t="s">
        <v>2</v>
      </c>
      <c r="C53" s="13">
        <f t="shared" si="0"/>
        <v>50</v>
      </c>
      <c r="D53" s="4">
        <f t="shared" si="1"/>
        <v>250</v>
      </c>
    </row>
    <row r="54" spans="1:4" x14ac:dyDescent="0.25">
      <c r="A54" s="3" t="s">
        <v>99</v>
      </c>
      <c r="B54" s="13" t="s">
        <v>2</v>
      </c>
      <c r="C54" s="13">
        <f>10/0.02</f>
        <v>500</v>
      </c>
      <c r="D54" s="4">
        <f>110/0.02-C54</f>
        <v>5000</v>
      </c>
    </row>
    <row r="55" spans="1:4" x14ac:dyDescent="0.25">
      <c r="A55" s="3" t="s">
        <v>100</v>
      </c>
      <c r="B55" s="13" t="s">
        <v>2</v>
      </c>
      <c r="C55" s="13">
        <f>250</f>
        <v>250</v>
      </c>
      <c r="D55" s="4">
        <f>70/0.02-C55</f>
        <v>3250</v>
      </c>
    </row>
    <row r="56" spans="1:4" x14ac:dyDescent="0.25">
      <c r="A56" s="3" t="s">
        <v>101</v>
      </c>
      <c r="B56" s="13" t="s">
        <v>2</v>
      </c>
      <c r="C56" s="13">
        <v>50</v>
      </c>
      <c r="D56" s="4">
        <f>8/0.02-C56</f>
        <v>350</v>
      </c>
    </row>
    <row r="57" spans="1:4" x14ac:dyDescent="0.25">
      <c r="A57" s="12" t="s">
        <v>102</v>
      </c>
      <c r="B57" s="15" t="s">
        <v>2</v>
      </c>
      <c r="C57" s="13">
        <v>36000</v>
      </c>
      <c r="D57" s="4">
        <v>5000</v>
      </c>
    </row>
    <row r="58" spans="1:4" x14ac:dyDescent="0.25">
      <c r="A58" s="12" t="s">
        <v>103</v>
      </c>
      <c r="B58" s="15" t="s">
        <v>2</v>
      </c>
      <c r="C58" s="13">
        <v>1000</v>
      </c>
      <c r="D58" s="4">
        <v>5000</v>
      </c>
    </row>
    <row r="59" spans="1:4" ht="15.75" thickBot="1" x14ac:dyDescent="0.3">
      <c r="A59" s="9" t="s">
        <v>103</v>
      </c>
      <c r="B59" s="23" t="s">
        <v>2</v>
      </c>
      <c r="C59" s="22">
        <v>50500</v>
      </c>
      <c r="D59" s="6">
        <v>3000</v>
      </c>
    </row>
    <row r="60" spans="1:4" x14ac:dyDescent="0.25">
      <c r="A60" s="1" t="s">
        <v>15</v>
      </c>
      <c r="B60" s="20" t="s">
        <v>3</v>
      </c>
      <c r="C60" s="20">
        <v>2000</v>
      </c>
      <c r="D60" s="2">
        <v>4000</v>
      </c>
    </row>
    <row r="61" spans="1:4" x14ac:dyDescent="0.25">
      <c r="A61" s="3" t="s">
        <v>16</v>
      </c>
      <c r="B61" s="13" t="s">
        <v>3</v>
      </c>
      <c r="C61" s="13">
        <v>1000</v>
      </c>
      <c r="D61" s="4">
        <v>6000</v>
      </c>
    </row>
    <row r="62" spans="1:4" x14ac:dyDescent="0.25">
      <c r="A62" s="3" t="s">
        <v>17</v>
      </c>
      <c r="B62" s="13" t="s">
        <v>3</v>
      </c>
      <c r="C62" s="13">
        <v>1000</v>
      </c>
      <c r="D62" s="4">
        <v>10000</v>
      </c>
    </row>
    <row r="63" spans="1:4" x14ac:dyDescent="0.25">
      <c r="A63" s="3" t="s">
        <v>18</v>
      </c>
      <c r="B63" s="13" t="s">
        <v>3</v>
      </c>
      <c r="C63" s="13">
        <v>500</v>
      </c>
      <c r="D63" s="4">
        <v>12500</v>
      </c>
    </row>
    <row r="64" spans="1:4" x14ac:dyDescent="0.25">
      <c r="A64" s="3" t="s">
        <v>19</v>
      </c>
      <c r="B64" s="13" t="s">
        <v>3</v>
      </c>
      <c r="C64" s="13">
        <v>1500</v>
      </c>
      <c r="D64" s="4">
        <v>4500</v>
      </c>
    </row>
    <row r="65" spans="1:4" x14ac:dyDescent="0.25">
      <c r="A65" s="3" t="s">
        <v>44</v>
      </c>
      <c r="B65" s="13" t="s">
        <v>3</v>
      </c>
      <c r="C65" s="13">
        <f>1/0.02</f>
        <v>50</v>
      </c>
      <c r="D65" s="4">
        <f>8/0.02-C65</f>
        <v>350</v>
      </c>
    </row>
    <row r="66" spans="1:4" x14ac:dyDescent="0.25">
      <c r="A66" s="3" t="s">
        <v>45</v>
      </c>
      <c r="B66" s="13" t="s">
        <v>3</v>
      </c>
      <c r="C66" s="13">
        <v>50</v>
      </c>
      <c r="D66" s="4">
        <f>7/0.02-C66</f>
        <v>300</v>
      </c>
    </row>
    <row r="67" spans="1:4" x14ac:dyDescent="0.25">
      <c r="A67" s="3" t="s">
        <v>46</v>
      </c>
      <c r="B67" s="13" t="s">
        <v>3</v>
      </c>
      <c r="C67" s="13">
        <v>50</v>
      </c>
      <c r="D67" s="4">
        <f>7/0.02-C67</f>
        <v>300</v>
      </c>
    </row>
    <row r="68" spans="1:4" x14ac:dyDescent="0.25">
      <c r="A68" s="3" t="s">
        <v>54</v>
      </c>
      <c r="B68" s="13" t="s">
        <v>3</v>
      </c>
      <c r="C68" s="13">
        <f t="shared" ref="C68:C75" si="2">1/0.02</f>
        <v>50</v>
      </c>
      <c r="D68" s="4">
        <f t="shared" ref="D68:D75" si="3">6/0.02-C68</f>
        <v>250</v>
      </c>
    </row>
    <row r="69" spans="1:4" x14ac:dyDescent="0.25">
      <c r="A69" s="3" t="s">
        <v>55</v>
      </c>
      <c r="B69" s="13" t="s">
        <v>3</v>
      </c>
      <c r="C69" s="13">
        <f t="shared" si="2"/>
        <v>50</v>
      </c>
      <c r="D69" s="4">
        <f t="shared" si="3"/>
        <v>250</v>
      </c>
    </row>
    <row r="70" spans="1:4" x14ac:dyDescent="0.25">
      <c r="A70" s="3" t="s">
        <v>56</v>
      </c>
      <c r="B70" s="13" t="s">
        <v>3</v>
      </c>
      <c r="C70" s="13">
        <f t="shared" si="2"/>
        <v>50</v>
      </c>
      <c r="D70" s="4">
        <f t="shared" si="3"/>
        <v>250</v>
      </c>
    </row>
    <row r="71" spans="1:4" x14ac:dyDescent="0.25">
      <c r="A71" s="3" t="s">
        <v>57</v>
      </c>
      <c r="B71" s="13" t="s">
        <v>3</v>
      </c>
      <c r="C71" s="13">
        <f t="shared" si="2"/>
        <v>50</v>
      </c>
      <c r="D71" s="4">
        <f t="shared" si="3"/>
        <v>250</v>
      </c>
    </row>
    <row r="72" spans="1:4" x14ac:dyDescent="0.25">
      <c r="A72" s="3" t="s">
        <v>58</v>
      </c>
      <c r="B72" s="13" t="s">
        <v>3</v>
      </c>
      <c r="C72" s="13">
        <f t="shared" si="2"/>
        <v>50</v>
      </c>
      <c r="D72" s="4">
        <f t="shared" si="3"/>
        <v>250</v>
      </c>
    </row>
    <row r="73" spans="1:4" x14ac:dyDescent="0.25">
      <c r="A73" s="3" t="s">
        <v>59</v>
      </c>
      <c r="B73" s="13" t="s">
        <v>3</v>
      </c>
      <c r="C73" s="13">
        <f t="shared" si="2"/>
        <v>50</v>
      </c>
      <c r="D73" s="4">
        <f t="shared" si="3"/>
        <v>250</v>
      </c>
    </row>
    <row r="74" spans="1:4" x14ac:dyDescent="0.25">
      <c r="A74" s="3" t="s">
        <v>60</v>
      </c>
      <c r="B74" s="13" t="s">
        <v>3</v>
      </c>
      <c r="C74" s="13">
        <f t="shared" si="2"/>
        <v>50</v>
      </c>
      <c r="D74" s="4">
        <f t="shared" si="3"/>
        <v>250</v>
      </c>
    </row>
    <row r="75" spans="1:4" x14ac:dyDescent="0.25">
      <c r="A75" s="3" t="s">
        <v>61</v>
      </c>
      <c r="B75" s="13" t="s">
        <v>3</v>
      </c>
      <c r="C75" s="13">
        <f t="shared" si="2"/>
        <v>50</v>
      </c>
      <c r="D75" s="4">
        <f t="shared" si="3"/>
        <v>250</v>
      </c>
    </row>
    <row r="76" spans="1:4" ht="15.75" thickBot="1" x14ac:dyDescent="0.3">
      <c r="A76" s="5" t="s">
        <v>98</v>
      </c>
      <c r="B76" s="22" t="s">
        <v>3</v>
      </c>
      <c r="C76" s="22">
        <f>5/0.02</f>
        <v>250</v>
      </c>
      <c r="D76" s="6">
        <f>50/0.02-C76</f>
        <v>2250</v>
      </c>
    </row>
    <row r="77" spans="1:4" x14ac:dyDescent="0.25">
      <c r="A77" s="1" t="s">
        <v>20</v>
      </c>
      <c r="B77" s="20" t="s">
        <v>5</v>
      </c>
      <c r="C77" s="20">
        <f>15/0.02</f>
        <v>750</v>
      </c>
      <c r="D77" s="2">
        <f>30/0.02-C77</f>
        <v>750</v>
      </c>
    </row>
    <row r="78" spans="1:4" x14ac:dyDescent="0.25">
      <c r="A78" s="3" t="s">
        <v>21</v>
      </c>
      <c r="B78" s="13" t="s">
        <v>5</v>
      </c>
      <c r="C78" s="13">
        <f>15/0.02</f>
        <v>750</v>
      </c>
      <c r="D78" s="4">
        <f>40/0.02-C78</f>
        <v>1250</v>
      </c>
    </row>
    <row r="79" spans="1:4" x14ac:dyDescent="0.25">
      <c r="A79" s="3" t="s">
        <v>22</v>
      </c>
      <c r="B79" s="13" t="s">
        <v>5</v>
      </c>
      <c r="C79" s="13">
        <f>10/0.02</f>
        <v>500</v>
      </c>
      <c r="D79" s="4">
        <f>28/0.02-C79</f>
        <v>900</v>
      </c>
    </row>
    <row r="80" spans="1:4" x14ac:dyDescent="0.25">
      <c r="A80" s="3" t="s">
        <v>23</v>
      </c>
      <c r="B80" s="13" t="s">
        <v>5</v>
      </c>
      <c r="C80" s="13">
        <f>10/0.02</f>
        <v>500</v>
      </c>
      <c r="D80" s="4">
        <f>35/0.02-C80</f>
        <v>1250</v>
      </c>
    </row>
    <row r="81" spans="1:4" x14ac:dyDescent="0.25">
      <c r="A81" s="3" t="s">
        <v>24</v>
      </c>
      <c r="B81" s="13" t="s">
        <v>5</v>
      </c>
      <c r="C81" s="13">
        <f>16/0.02</f>
        <v>800</v>
      </c>
      <c r="D81" s="4">
        <f>60/0.02-C81</f>
        <v>2200</v>
      </c>
    </row>
    <row r="82" spans="1:4" x14ac:dyDescent="0.25">
      <c r="A82" s="12" t="s">
        <v>102</v>
      </c>
      <c r="B82" s="13" t="s">
        <v>5</v>
      </c>
      <c r="C82" s="13">
        <v>7500</v>
      </c>
      <c r="D82" s="4">
        <v>25000</v>
      </c>
    </row>
    <row r="83" spans="1:4" ht="15.75" thickBot="1" x14ac:dyDescent="0.3">
      <c r="A83" s="9" t="s">
        <v>103</v>
      </c>
      <c r="B83" s="22" t="s">
        <v>5</v>
      </c>
      <c r="C83" s="22">
        <f>200/0.02</f>
        <v>10000</v>
      </c>
      <c r="D83" s="6">
        <f>950/0.02-C83</f>
        <v>37500</v>
      </c>
    </row>
    <row r="84" spans="1:4" x14ac:dyDescent="0.25">
      <c r="A84" s="1" t="s">
        <v>96</v>
      </c>
      <c r="B84" s="20" t="s">
        <v>4</v>
      </c>
      <c r="C84" s="20">
        <f>5/0.02</f>
        <v>250</v>
      </c>
      <c r="D84" s="2">
        <f>45/0.02-C84</f>
        <v>2000</v>
      </c>
    </row>
    <row r="85" spans="1:4" ht="15.75" thickBot="1" x14ac:dyDescent="0.3">
      <c r="A85" s="5" t="s">
        <v>97</v>
      </c>
      <c r="B85" s="22" t="s">
        <v>4</v>
      </c>
      <c r="C85" s="22">
        <f>5/0.02</f>
        <v>250</v>
      </c>
      <c r="D85" s="6">
        <f>18/0.02-C85</f>
        <v>650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5E757-1549-4DD3-BF59-692881DC3F35}">
  <dimension ref="A1:D85"/>
  <sheetViews>
    <sheetView workbookViewId="0">
      <selection activeCell="C106" sqref="B106:C106"/>
    </sheetView>
  </sheetViews>
  <sheetFormatPr defaultRowHeight="15" x14ac:dyDescent="0.25"/>
  <cols>
    <col min="1" max="1" width="15.5703125" bestFit="1" customWidth="1"/>
    <col min="2" max="3" width="11.7109375" bestFit="1" customWidth="1"/>
    <col min="4" max="4" width="10.140625" bestFit="1" customWidth="1"/>
  </cols>
  <sheetData>
    <row r="1" spans="1:4" ht="15.75" thickBot="1" x14ac:dyDescent="0.3">
      <c r="A1" s="16" t="s">
        <v>0</v>
      </c>
      <c r="B1" s="17" t="s">
        <v>1</v>
      </c>
      <c r="C1" s="17" t="s">
        <v>171</v>
      </c>
      <c r="D1" s="18" t="s">
        <v>170</v>
      </c>
    </row>
    <row r="2" spans="1:4" x14ac:dyDescent="0.25">
      <c r="A2" s="1" t="s">
        <v>25</v>
      </c>
      <c r="B2" s="19" t="s">
        <v>87</v>
      </c>
      <c r="C2" s="20">
        <f>3/0.02</f>
        <v>150</v>
      </c>
      <c r="D2" s="2">
        <f>19/0.02-C2</f>
        <v>800</v>
      </c>
    </row>
    <row r="3" spans="1:4" x14ac:dyDescent="0.25">
      <c r="A3" s="3" t="s">
        <v>26</v>
      </c>
      <c r="B3" s="14" t="s">
        <v>87</v>
      </c>
      <c r="C3" s="13">
        <f>4/0.02</f>
        <v>200</v>
      </c>
      <c r="D3" s="4">
        <f>60/0.02-C3</f>
        <v>2800</v>
      </c>
    </row>
    <row r="4" spans="1:4" x14ac:dyDescent="0.25">
      <c r="A4" s="3" t="s">
        <v>27</v>
      </c>
      <c r="B4" s="14" t="s">
        <v>87</v>
      </c>
      <c r="C4" s="13">
        <f>5/0.02</f>
        <v>250</v>
      </c>
      <c r="D4" s="4">
        <f>57/0.02-C4</f>
        <v>2600</v>
      </c>
    </row>
    <row r="5" spans="1:4" x14ac:dyDescent="0.25">
      <c r="A5" s="3" t="s">
        <v>28</v>
      </c>
      <c r="B5" s="14" t="s">
        <v>87</v>
      </c>
      <c r="C5" s="13">
        <f>5/0.02</f>
        <v>250</v>
      </c>
      <c r="D5" s="4">
        <f>65/0.02-C5</f>
        <v>3000</v>
      </c>
    </row>
    <row r="6" spans="1:4" x14ac:dyDescent="0.25">
      <c r="A6" s="10" t="s">
        <v>129</v>
      </c>
      <c r="B6" s="14" t="s">
        <v>87</v>
      </c>
      <c r="C6" s="13">
        <f>5/0.02</f>
        <v>250</v>
      </c>
      <c r="D6" s="4">
        <f>28/0.02-C6</f>
        <v>1150</v>
      </c>
    </row>
    <row r="7" spans="1:4" x14ac:dyDescent="0.25">
      <c r="A7" s="10" t="s">
        <v>130</v>
      </c>
      <c r="B7" s="14" t="s">
        <v>87</v>
      </c>
      <c r="C7" s="13">
        <f>3/0.02</f>
        <v>150</v>
      </c>
      <c r="D7" s="4">
        <f>38/0.02-C7</f>
        <v>1750</v>
      </c>
    </row>
    <row r="8" spans="1:4" x14ac:dyDescent="0.25">
      <c r="A8" s="3" t="s">
        <v>131</v>
      </c>
      <c r="B8" s="13" t="s">
        <v>87</v>
      </c>
      <c r="C8" s="13">
        <f>5/0.02</f>
        <v>250</v>
      </c>
      <c r="D8" s="4">
        <f>35/0.02-C8</f>
        <v>1500</v>
      </c>
    </row>
    <row r="9" spans="1:4" x14ac:dyDescent="0.25">
      <c r="A9" s="3" t="s">
        <v>132</v>
      </c>
      <c r="B9" s="13" t="s">
        <v>87</v>
      </c>
      <c r="C9" s="13">
        <f>10/0.02</f>
        <v>500</v>
      </c>
      <c r="D9" s="4">
        <f>70/0.02-C9</f>
        <v>3000</v>
      </c>
    </row>
    <row r="10" spans="1:4" x14ac:dyDescent="0.25">
      <c r="A10" s="3" t="s">
        <v>133</v>
      </c>
      <c r="B10" s="13" t="s">
        <v>87</v>
      </c>
      <c r="C10" s="13">
        <f>2/0.02</f>
        <v>100</v>
      </c>
      <c r="D10" s="4">
        <f>7/0.02-C10</f>
        <v>250</v>
      </c>
    </row>
    <row r="11" spans="1:4" x14ac:dyDescent="0.25">
      <c r="A11" s="3" t="s">
        <v>134</v>
      </c>
      <c r="B11" s="13" t="s">
        <v>87</v>
      </c>
      <c r="C11" s="13">
        <f>3/0.02</f>
        <v>150</v>
      </c>
      <c r="D11" s="4">
        <f>7/0.02-C11</f>
        <v>200</v>
      </c>
    </row>
    <row r="12" spans="1:4" x14ac:dyDescent="0.25">
      <c r="A12" s="3" t="s">
        <v>135</v>
      </c>
      <c r="B12" s="13" t="s">
        <v>87</v>
      </c>
      <c r="C12" s="13">
        <v>50</v>
      </c>
      <c r="D12" s="4">
        <f>7/0.02-C12</f>
        <v>300</v>
      </c>
    </row>
    <row r="13" spans="1:4" x14ac:dyDescent="0.25">
      <c r="A13" s="3" t="s">
        <v>136</v>
      </c>
      <c r="B13" s="13" t="s">
        <v>87</v>
      </c>
      <c r="C13" s="13">
        <f>2/0.02</f>
        <v>100</v>
      </c>
      <c r="D13" s="4">
        <f>7/0.02</f>
        <v>350</v>
      </c>
    </row>
    <row r="14" spans="1:4" x14ac:dyDescent="0.25">
      <c r="A14" s="3" t="s">
        <v>137</v>
      </c>
      <c r="B14" s="13" t="s">
        <v>87</v>
      </c>
      <c r="C14" s="13">
        <f>1/0.02</f>
        <v>50</v>
      </c>
      <c r="D14" s="4">
        <f>7/0.02</f>
        <v>350</v>
      </c>
    </row>
    <row r="15" spans="1:4" x14ac:dyDescent="0.25">
      <c r="A15" s="3" t="s">
        <v>138</v>
      </c>
      <c r="B15" s="13" t="s">
        <v>87</v>
      </c>
      <c r="C15" s="13">
        <v>50</v>
      </c>
      <c r="D15" s="4">
        <f>6/0.02-C15</f>
        <v>250</v>
      </c>
    </row>
    <row r="16" spans="1:4" x14ac:dyDescent="0.25">
      <c r="A16" s="3" t="s">
        <v>139</v>
      </c>
      <c r="B16" s="13" t="s">
        <v>87</v>
      </c>
      <c r="C16" s="13">
        <f>1/0.02</f>
        <v>50</v>
      </c>
      <c r="D16" s="4">
        <f>6/0.02</f>
        <v>300</v>
      </c>
    </row>
    <row r="17" spans="1:4" x14ac:dyDescent="0.25">
      <c r="A17" s="3" t="s">
        <v>140</v>
      </c>
      <c r="B17" s="13" t="s">
        <v>87</v>
      </c>
      <c r="C17" s="13">
        <f>2/0.02</f>
        <v>100</v>
      </c>
      <c r="D17" s="4">
        <f>7/0.02-C17</f>
        <v>250</v>
      </c>
    </row>
    <row r="18" spans="1:4" x14ac:dyDescent="0.25">
      <c r="A18" s="3" t="s">
        <v>141</v>
      </c>
      <c r="B18" s="13" t="s">
        <v>87</v>
      </c>
      <c r="C18" s="13">
        <f>2/0.02</f>
        <v>100</v>
      </c>
      <c r="D18" s="4">
        <f>7/0.02-C18</f>
        <v>250</v>
      </c>
    </row>
    <row r="19" spans="1:4" x14ac:dyDescent="0.25">
      <c r="A19" s="3" t="s">
        <v>142</v>
      </c>
      <c r="B19" s="13" t="s">
        <v>87</v>
      </c>
      <c r="C19" s="13">
        <v>100</v>
      </c>
      <c r="D19" s="4">
        <v>250</v>
      </c>
    </row>
    <row r="20" spans="1:4" x14ac:dyDescent="0.25">
      <c r="A20" s="3" t="s">
        <v>143</v>
      </c>
      <c r="B20" s="13" t="s">
        <v>87</v>
      </c>
      <c r="C20" s="13">
        <f>4/0.02</f>
        <v>200</v>
      </c>
      <c r="D20" s="4">
        <f>7/0.02-C20</f>
        <v>150</v>
      </c>
    </row>
    <row r="21" spans="1:4" x14ac:dyDescent="0.25">
      <c r="A21" s="10" t="s">
        <v>144</v>
      </c>
      <c r="B21" s="14" t="s">
        <v>87</v>
      </c>
      <c r="C21" s="13">
        <f>1/0.02</f>
        <v>50</v>
      </c>
      <c r="D21" s="4">
        <f>8/0.02-C21</f>
        <v>350</v>
      </c>
    </row>
    <row r="22" spans="1:4" ht="15.75" thickBot="1" x14ac:dyDescent="0.3">
      <c r="A22" s="8" t="s">
        <v>145</v>
      </c>
      <c r="B22" s="21" t="s">
        <v>87</v>
      </c>
      <c r="C22" s="22">
        <v>50</v>
      </c>
      <c r="D22" s="6">
        <f>9/0.02-C22</f>
        <v>400</v>
      </c>
    </row>
    <row r="23" spans="1:4" x14ac:dyDescent="0.25">
      <c r="A23" s="7" t="s">
        <v>146</v>
      </c>
      <c r="B23" s="19" t="s">
        <v>90</v>
      </c>
      <c r="C23" s="20">
        <v>250</v>
      </c>
      <c r="D23" s="2">
        <v>3500</v>
      </c>
    </row>
    <row r="24" spans="1:4" x14ac:dyDescent="0.25">
      <c r="A24" s="3" t="s">
        <v>147</v>
      </c>
      <c r="B24" s="13" t="s">
        <v>90</v>
      </c>
      <c r="C24" s="13">
        <v>50</v>
      </c>
      <c r="D24" s="4">
        <v>350</v>
      </c>
    </row>
    <row r="25" spans="1:4" x14ac:dyDescent="0.25">
      <c r="A25" s="3" t="s">
        <v>148</v>
      </c>
      <c r="B25" s="13" t="s">
        <v>90</v>
      </c>
      <c r="C25" s="13">
        <f>2/0.02</f>
        <v>100</v>
      </c>
      <c r="D25" s="4">
        <f>8/0.02-C25</f>
        <v>300</v>
      </c>
    </row>
    <row r="26" spans="1:4" x14ac:dyDescent="0.25">
      <c r="A26" s="3" t="s">
        <v>149</v>
      </c>
      <c r="B26" s="13" t="s">
        <v>90</v>
      </c>
      <c r="C26" s="13">
        <f>1/0.02</f>
        <v>50</v>
      </c>
      <c r="D26" s="4">
        <f>9/0.02-C26</f>
        <v>400</v>
      </c>
    </row>
    <row r="27" spans="1:4" x14ac:dyDescent="0.25">
      <c r="A27" s="3" t="s">
        <v>150</v>
      </c>
      <c r="B27" s="13" t="s">
        <v>90</v>
      </c>
      <c r="C27" s="13">
        <f>5/0.02</f>
        <v>250</v>
      </c>
      <c r="D27" s="4">
        <f>35/0.02-C27</f>
        <v>1500</v>
      </c>
    </row>
    <row r="28" spans="1:4" x14ac:dyDescent="0.25">
      <c r="A28" s="3" t="s">
        <v>151</v>
      </c>
      <c r="B28" s="13" t="s">
        <v>90</v>
      </c>
      <c r="C28" s="13">
        <f>3/0.02</f>
        <v>150</v>
      </c>
      <c r="D28" s="4">
        <f>20/0.02-C28</f>
        <v>850</v>
      </c>
    </row>
    <row r="29" spans="1:4" x14ac:dyDescent="0.25">
      <c r="A29" s="3" t="s">
        <v>152</v>
      </c>
      <c r="B29" s="13" t="s">
        <v>90</v>
      </c>
      <c r="C29" s="13">
        <f>10/0.02</f>
        <v>500</v>
      </c>
      <c r="D29" s="4">
        <f>35/0.02-C29</f>
        <v>1250</v>
      </c>
    </row>
    <row r="30" spans="1:4" x14ac:dyDescent="0.25">
      <c r="A30" s="3" t="s">
        <v>153</v>
      </c>
      <c r="B30" s="13" t="s">
        <v>90</v>
      </c>
      <c r="C30" s="13">
        <f>1/0.02</f>
        <v>50</v>
      </c>
      <c r="D30" s="4">
        <f>7/0.02-C30</f>
        <v>300</v>
      </c>
    </row>
    <row r="31" spans="1:4" x14ac:dyDescent="0.25">
      <c r="A31" s="3" t="s">
        <v>154</v>
      </c>
      <c r="B31" s="13" t="s">
        <v>90</v>
      </c>
      <c r="C31" s="13">
        <f>2/0.02</f>
        <v>100</v>
      </c>
      <c r="D31" s="4">
        <f>7/0.02-C31</f>
        <v>250</v>
      </c>
    </row>
    <row r="32" spans="1:4" x14ac:dyDescent="0.25">
      <c r="A32" s="3" t="s">
        <v>155</v>
      </c>
      <c r="B32" s="13" t="s">
        <v>90</v>
      </c>
      <c r="C32" s="13">
        <v>100</v>
      </c>
      <c r="D32" s="4">
        <f>8/0.02-C32</f>
        <v>300</v>
      </c>
    </row>
    <row r="33" spans="1:4" x14ac:dyDescent="0.25">
      <c r="A33" s="3" t="s">
        <v>156</v>
      </c>
      <c r="B33" s="13" t="s">
        <v>90</v>
      </c>
      <c r="C33" s="13">
        <v>50</v>
      </c>
      <c r="D33" s="4">
        <f>7/0.02-C33</f>
        <v>300</v>
      </c>
    </row>
    <row r="34" spans="1:4" x14ac:dyDescent="0.25">
      <c r="A34" s="3" t="s">
        <v>157</v>
      </c>
      <c r="B34" s="13" t="s">
        <v>90</v>
      </c>
      <c r="C34" s="13">
        <f>1/0.02</f>
        <v>50</v>
      </c>
      <c r="D34" s="4">
        <f>8/0.02-C34</f>
        <v>350</v>
      </c>
    </row>
    <row r="35" spans="1:4" x14ac:dyDescent="0.25">
      <c r="A35" s="3" t="s">
        <v>158</v>
      </c>
      <c r="B35" s="13" t="s">
        <v>90</v>
      </c>
      <c r="C35" s="13">
        <f>1/0.02</f>
        <v>50</v>
      </c>
      <c r="D35" s="4">
        <f>8/0.02-C35</f>
        <v>350</v>
      </c>
    </row>
    <row r="36" spans="1:4" x14ac:dyDescent="0.25">
      <c r="A36" s="3" t="s">
        <v>159</v>
      </c>
      <c r="B36" s="13" t="s">
        <v>90</v>
      </c>
      <c r="C36" s="13">
        <v>50</v>
      </c>
      <c r="D36" s="4">
        <v>350</v>
      </c>
    </row>
    <row r="37" spans="1:4" x14ac:dyDescent="0.25">
      <c r="A37" s="3" t="s">
        <v>160</v>
      </c>
      <c r="B37" s="13" t="s">
        <v>90</v>
      </c>
      <c r="C37" s="13">
        <v>50</v>
      </c>
      <c r="D37" s="4">
        <v>300</v>
      </c>
    </row>
    <row r="38" spans="1:4" ht="15.75" thickBot="1" x14ac:dyDescent="0.3">
      <c r="A38" s="5" t="s">
        <v>161</v>
      </c>
      <c r="B38" s="22" t="s">
        <v>90</v>
      </c>
      <c r="C38" s="22">
        <v>50</v>
      </c>
      <c r="D38" s="6">
        <v>350</v>
      </c>
    </row>
    <row r="39" spans="1:4" x14ac:dyDescent="0.25">
      <c r="A39" s="1" t="s">
        <v>29</v>
      </c>
      <c r="B39" s="20" t="s">
        <v>2</v>
      </c>
      <c r="C39" s="20">
        <v>100</v>
      </c>
      <c r="D39" s="2">
        <v>400</v>
      </c>
    </row>
    <row r="40" spans="1:4" x14ac:dyDescent="0.25">
      <c r="A40" s="3" t="s">
        <v>30</v>
      </c>
      <c r="B40" s="13" t="s">
        <v>2</v>
      </c>
      <c r="C40" s="13">
        <v>500</v>
      </c>
      <c r="D40" s="4">
        <v>5500</v>
      </c>
    </row>
    <row r="41" spans="1:4" x14ac:dyDescent="0.25">
      <c r="A41" s="3" t="s">
        <v>32</v>
      </c>
      <c r="B41" s="13" t="s">
        <v>2</v>
      </c>
      <c r="C41" s="13">
        <f>10/0.02</f>
        <v>500</v>
      </c>
      <c r="D41" s="4">
        <f>90/0.02-500</f>
        <v>4000</v>
      </c>
    </row>
    <row r="42" spans="1:4" x14ac:dyDescent="0.25">
      <c r="A42" s="3" t="s">
        <v>31</v>
      </c>
      <c r="B42" s="13" t="s">
        <v>2</v>
      </c>
      <c r="C42" s="13">
        <f>25/0.02</f>
        <v>1250</v>
      </c>
      <c r="D42" s="4">
        <f>150/0.02-1250</f>
        <v>6250</v>
      </c>
    </row>
    <row r="43" spans="1:4" x14ac:dyDescent="0.25">
      <c r="A43" s="3" t="s">
        <v>33</v>
      </c>
      <c r="B43" s="13" t="s">
        <v>2</v>
      </c>
      <c r="C43" s="13">
        <f>10/0.02</f>
        <v>500</v>
      </c>
      <c r="D43" s="4">
        <f>80/0.02-500</f>
        <v>3500</v>
      </c>
    </row>
    <row r="44" spans="1:4" x14ac:dyDescent="0.25">
      <c r="A44" s="11" t="s">
        <v>51</v>
      </c>
      <c r="B44" s="14" t="s">
        <v>2</v>
      </c>
      <c r="C44" s="13">
        <v>1</v>
      </c>
      <c r="D44" s="4">
        <v>400</v>
      </c>
    </row>
    <row r="45" spans="1:4" x14ac:dyDescent="0.25">
      <c r="A45" s="11" t="s">
        <v>50</v>
      </c>
      <c r="B45" s="14" t="s">
        <v>2</v>
      </c>
      <c r="C45" s="13">
        <v>50</v>
      </c>
      <c r="D45" s="4">
        <v>350</v>
      </c>
    </row>
    <row r="46" spans="1:4" x14ac:dyDescent="0.25">
      <c r="A46" s="3" t="s">
        <v>70</v>
      </c>
      <c r="B46" s="13" t="s">
        <v>2</v>
      </c>
      <c r="C46" s="13">
        <f t="shared" ref="C46:C53" si="0">1/0.02</f>
        <v>50</v>
      </c>
      <c r="D46" s="4">
        <f t="shared" ref="D46:D53" si="1">6/0.02-C46</f>
        <v>250</v>
      </c>
    </row>
    <row r="47" spans="1:4" x14ac:dyDescent="0.25">
      <c r="A47" s="3" t="s">
        <v>79</v>
      </c>
      <c r="B47" s="13" t="s">
        <v>2</v>
      </c>
      <c r="C47" s="13">
        <f t="shared" si="0"/>
        <v>50</v>
      </c>
      <c r="D47" s="4">
        <f t="shared" si="1"/>
        <v>250</v>
      </c>
    </row>
    <row r="48" spans="1:4" x14ac:dyDescent="0.25">
      <c r="A48" s="3" t="s">
        <v>80</v>
      </c>
      <c r="B48" s="13" t="s">
        <v>2</v>
      </c>
      <c r="C48" s="13">
        <f t="shared" si="0"/>
        <v>50</v>
      </c>
      <c r="D48" s="4">
        <f t="shared" si="1"/>
        <v>250</v>
      </c>
    </row>
    <row r="49" spans="1:4" x14ac:dyDescent="0.25">
      <c r="A49" s="3" t="s">
        <v>81</v>
      </c>
      <c r="B49" s="13" t="s">
        <v>2</v>
      </c>
      <c r="C49" s="13">
        <f t="shared" si="0"/>
        <v>50</v>
      </c>
      <c r="D49" s="4">
        <f t="shared" si="1"/>
        <v>250</v>
      </c>
    </row>
    <row r="50" spans="1:4" x14ac:dyDescent="0.25">
      <c r="A50" s="3" t="s">
        <v>82</v>
      </c>
      <c r="B50" s="13" t="s">
        <v>2</v>
      </c>
      <c r="C50" s="13">
        <f t="shared" si="0"/>
        <v>50</v>
      </c>
      <c r="D50" s="4">
        <f t="shared" si="1"/>
        <v>250</v>
      </c>
    </row>
    <row r="51" spans="1:4" x14ac:dyDescent="0.25">
      <c r="A51" s="3" t="s">
        <v>83</v>
      </c>
      <c r="B51" s="13" t="s">
        <v>2</v>
      </c>
      <c r="C51" s="13">
        <f t="shared" si="0"/>
        <v>50</v>
      </c>
      <c r="D51" s="4">
        <f t="shared" si="1"/>
        <v>250</v>
      </c>
    </row>
    <row r="52" spans="1:4" x14ac:dyDescent="0.25">
      <c r="A52" s="3" t="s">
        <v>84</v>
      </c>
      <c r="B52" s="13" t="s">
        <v>2</v>
      </c>
      <c r="C52" s="13">
        <f t="shared" si="0"/>
        <v>50</v>
      </c>
      <c r="D52" s="4">
        <f t="shared" si="1"/>
        <v>250</v>
      </c>
    </row>
    <row r="53" spans="1:4" x14ac:dyDescent="0.25">
      <c r="A53" s="3" t="s">
        <v>85</v>
      </c>
      <c r="B53" s="13" t="s">
        <v>2</v>
      </c>
      <c r="C53" s="13">
        <f t="shared" si="0"/>
        <v>50</v>
      </c>
      <c r="D53" s="4">
        <f t="shared" si="1"/>
        <v>250</v>
      </c>
    </row>
    <row r="54" spans="1:4" x14ac:dyDescent="0.25">
      <c r="A54" s="3" t="s">
        <v>162</v>
      </c>
      <c r="B54" s="13" t="s">
        <v>2</v>
      </c>
      <c r="C54" s="13">
        <f>10/0.02</f>
        <v>500</v>
      </c>
      <c r="D54" s="4">
        <f>110/0.02-C54</f>
        <v>5000</v>
      </c>
    </row>
    <row r="55" spans="1:4" x14ac:dyDescent="0.25">
      <c r="A55" s="3" t="s">
        <v>163</v>
      </c>
      <c r="B55" s="13" t="s">
        <v>2</v>
      </c>
      <c r="C55" s="13">
        <f>250</f>
        <v>250</v>
      </c>
      <c r="D55" s="4">
        <f>70/0.02-C55</f>
        <v>3250</v>
      </c>
    </row>
    <row r="56" spans="1:4" x14ac:dyDescent="0.25">
      <c r="A56" s="3" t="s">
        <v>164</v>
      </c>
      <c r="B56" s="13" t="s">
        <v>2</v>
      </c>
      <c r="C56" s="13">
        <v>50</v>
      </c>
      <c r="D56" s="4">
        <f>8/0.02-C56</f>
        <v>350</v>
      </c>
    </row>
    <row r="57" spans="1:4" x14ac:dyDescent="0.25">
      <c r="A57" s="12" t="s">
        <v>165</v>
      </c>
      <c r="B57" s="15" t="s">
        <v>2</v>
      </c>
      <c r="C57" s="13">
        <v>36000</v>
      </c>
      <c r="D57" s="4">
        <v>5000</v>
      </c>
    </row>
    <row r="58" spans="1:4" x14ac:dyDescent="0.25">
      <c r="A58" s="12" t="s">
        <v>166</v>
      </c>
      <c r="B58" s="15" t="s">
        <v>2</v>
      </c>
      <c r="C58" s="13">
        <v>1000</v>
      </c>
      <c r="D58" s="4">
        <v>5000</v>
      </c>
    </row>
    <row r="59" spans="1:4" ht="15.75" thickBot="1" x14ac:dyDescent="0.3">
      <c r="A59" s="9" t="s">
        <v>166</v>
      </c>
      <c r="B59" s="23" t="s">
        <v>2</v>
      </c>
      <c r="C59" s="22">
        <v>50500</v>
      </c>
      <c r="D59" s="6">
        <v>3000</v>
      </c>
    </row>
    <row r="60" spans="1:4" x14ac:dyDescent="0.25">
      <c r="A60" s="1" t="s">
        <v>34</v>
      </c>
      <c r="B60" s="20" t="s">
        <v>3</v>
      </c>
      <c r="C60" s="20">
        <v>2000</v>
      </c>
      <c r="D60" s="2">
        <v>4000</v>
      </c>
    </row>
    <row r="61" spans="1:4" x14ac:dyDescent="0.25">
      <c r="A61" s="3" t="s">
        <v>35</v>
      </c>
      <c r="B61" s="13" t="s">
        <v>3</v>
      </c>
      <c r="C61" s="13">
        <v>1000</v>
      </c>
      <c r="D61" s="4">
        <v>6000</v>
      </c>
    </row>
    <row r="62" spans="1:4" x14ac:dyDescent="0.25">
      <c r="A62" s="3" t="s">
        <v>36</v>
      </c>
      <c r="B62" s="13" t="s">
        <v>3</v>
      </c>
      <c r="C62" s="13">
        <v>1000</v>
      </c>
      <c r="D62" s="4">
        <v>10000</v>
      </c>
    </row>
    <row r="63" spans="1:4" x14ac:dyDescent="0.25">
      <c r="A63" s="3" t="s">
        <v>37</v>
      </c>
      <c r="B63" s="13" t="s">
        <v>3</v>
      </c>
      <c r="C63" s="13">
        <v>500</v>
      </c>
      <c r="D63" s="4">
        <v>12500</v>
      </c>
    </row>
    <row r="64" spans="1:4" x14ac:dyDescent="0.25">
      <c r="A64" s="3" t="s">
        <v>38</v>
      </c>
      <c r="B64" s="13" t="s">
        <v>3</v>
      </c>
      <c r="C64" s="13">
        <v>1500</v>
      </c>
      <c r="D64" s="4">
        <v>4500</v>
      </c>
    </row>
    <row r="65" spans="1:4" x14ac:dyDescent="0.25">
      <c r="A65" s="3" t="s">
        <v>47</v>
      </c>
      <c r="B65" s="13" t="s">
        <v>3</v>
      </c>
      <c r="C65" s="13">
        <f>1/0.02</f>
        <v>50</v>
      </c>
      <c r="D65" s="4">
        <f>8/0.02-C65</f>
        <v>350</v>
      </c>
    </row>
    <row r="66" spans="1:4" x14ac:dyDescent="0.25">
      <c r="A66" s="3" t="s">
        <v>48</v>
      </c>
      <c r="B66" s="13" t="s">
        <v>3</v>
      </c>
      <c r="C66" s="13">
        <v>50</v>
      </c>
      <c r="D66" s="4">
        <f>7/0.02-C66</f>
        <v>300</v>
      </c>
    </row>
    <row r="67" spans="1:4" x14ac:dyDescent="0.25">
      <c r="A67" s="3" t="s">
        <v>49</v>
      </c>
      <c r="B67" s="13" t="s">
        <v>3</v>
      </c>
      <c r="C67" s="13">
        <v>50</v>
      </c>
      <c r="D67" s="4">
        <f>7/0.02-C67</f>
        <v>300</v>
      </c>
    </row>
    <row r="68" spans="1:4" x14ac:dyDescent="0.25">
      <c r="A68" s="3" t="s">
        <v>62</v>
      </c>
      <c r="B68" s="13" t="s">
        <v>3</v>
      </c>
      <c r="C68" s="13">
        <f t="shared" ref="C68:C75" si="2">1/0.02</f>
        <v>50</v>
      </c>
      <c r="D68" s="4">
        <f t="shared" ref="D68:D75" si="3">6/0.02-C68</f>
        <v>250</v>
      </c>
    </row>
    <row r="69" spans="1:4" x14ac:dyDescent="0.25">
      <c r="A69" s="3" t="s">
        <v>63</v>
      </c>
      <c r="B69" s="13" t="s">
        <v>3</v>
      </c>
      <c r="C69" s="13">
        <f t="shared" si="2"/>
        <v>50</v>
      </c>
      <c r="D69" s="4">
        <f t="shared" si="3"/>
        <v>250</v>
      </c>
    </row>
    <row r="70" spans="1:4" x14ac:dyDescent="0.25">
      <c r="A70" s="3" t="s">
        <v>64</v>
      </c>
      <c r="B70" s="13" t="s">
        <v>3</v>
      </c>
      <c r="C70" s="13">
        <f t="shared" si="2"/>
        <v>50</v>
      </c>
      <c r="D70" s="4">
        <f t="shared" si="3"/>
        <v>250</v>
      </c>
    </row>
    <row r="71" spans="1:4" x14ac:dyDescent="0.25">
      <c r="A71" s="3" t="s">
        <v>65</v>
      </c>
      <c r="B71" s="13" t="s">
        <v>3</v>
      </c>
      <c r="C71" s="13">
        <f t="shared" si="2"/>
        <v>50</v>
      </c>
      <c r="D71" s="4">
        <f t="shared" si="3"/>
        <v>250</v>
      </c>
    </row>
    <row r="72" spans="1:4" x14ac:dyDescent="0.25">
      <c r="A72" s="3" t="s">
        <v>66</v>
      </c>
      <c r="B72" s="13" t="s">
        <v>3</v>
      </c>
      <c r="C72" s="13">
        <f t="shared" si="2"/>
        <v>50</v>
      </c>
      <c r="D72" s="4">
        <f t="shared" si="3"/>
        <v>250</v>
      </c>
    </row>
    <row r="73" spans="1:4" x14ac:dyDescent="0.25">
      <c r="A73" s="3" t="s">
        <v>67</v>
      </c>
      <c r="B73" s="13" t="s">
        <v>3</v>
      </c>
      <c r="C73" s="13">
        <f t="shared" si="2"/>
        <v>50</v>
      </c>
      <c r="D73" s="4">
        <f t="shared" si="3"/>
        <v>250</v>
      </c>
    </row>
    <row r="74" spans="1:4" x14ac:dyDescent="0.25">
      <c r="A74" s="3" t="s">
        <v>68</v>
      </c>
      <c r="B74" s="13" t="s">
        <v>3</v>
      </c>
      <c r="C74" s="13">
        <f t="shared" si="2"/>
        <v>50</v>
      </c>
      <c r="D74" s="4">
        <f t="shared" si="3"/>
        <v>250</v>
      </c>
    </row>
    <row r="75" spans="1:4" x14ac:dyDescent="0.25">
      <c r="A75" s="3" t="s">
        <v>69</v>
      </c>
      <c r="B75" s="13" t="s">
        <v>3</v>
      </c>
      <c r="C75" s="13">
        <f t="shared" si="2"/>
        <v>50</v>
      </c>
      <c r="D75" s="4">
        <f t="shared" si="3"/>
        <v>250</v>
      </c>
    </row>
    <row r="76" spans="1:4" ht="15.75" thickBot="1" x14ac:dyDescent="0.3">
      <c r="A76" s="5" t="s">
        <v>167</v>
      </c>
      <c r="B76" s="22" t="s">
        <v>3</v>
      </c>
      <c r="C76" s="22">
        <f>5/0.02</f>
        <v>250</v>
      </c>
      <c r="D76" s="6">
        <f>50/0.02-C76</f>
        <v>2250</v>
      </c>
    </row>
    <row r="77" spans="1:4" x14ac:dyDescent="0.25">
      <c r="A77" s="1" t="s">
        <v>39</v>
      </c>
      <c r="B77" s="20" t="s">
        <v>5</v>
      </c>
      <c r="C77" s="20">
        <f>15/0.02</f>
        <v>750</v>
      </c>
      <c r="D77" s="2">
        <f>30/0.02-C77</f>
        <v>750</v>
      </c>
    </row>
    <row r="78" spans="1:4" x14ac:dyDescent="0.25">
      <c r="A78" s="3" t="s">
        <v>40</v>
      </c>
      <c r="B78" s="13" t="s">
        <v>5</v>
      </c>
      <c r="C78" s="13">
        <f>15/0.02</f>
        <v>750</v>
      </c>
      <c r="D78" s="4">
        <f>40/0.02-C78</f>
        <v>1250</v>
      </c>
    </row>
    <row r="79" spans="1:4" x14ac:dyDescent="0.25">
      <c r="A79" s="3" t="s">
        <v>41</v>
      </c>
      <c r="B79" s="13" t="s">
        <v>5</v>
      </c>
      <c r="C79" s="13">
        <f>10/0.02</f>
        <v>500</v>
      </c>
      <c r="D79" s="4">
        <f>28/0.02-C79</f>
        <v>900</v>
      </c>
    </row>
    <row r="80" spans="1:4" x14ac:dyDescent="0.25">
      <c r="A80" s="3" t="s">
        <v>42</v>
      </c>
      <c r="B80" s="13" t="s">
        <v>5</v>
      </c>
      <c r="C80" s="13">
        <f>10/0.02</f>
        <v>500</v>
      </c>
      <c r="D80" s="4">
        <f>35/0.02-C80</f>
        <v>1250</v>
      </c>
    </row>
    <row r="81" spans="1:4" x14ac:dyDescent="0.25">
      <c r="A81" s="3" t="s">
        <v>43</v>
      </c>
      <c r="B81" s="13" t="s">
        <v>5</v>
      </c>
      <c r="C81" s="13">
        <f>16/0.02</f>
        <v>800</v>
      </c>
      <c r="D81" s="4">
        <f>60/0.02-C81</f>
        <v>2200</v>
      </c>
    </row>
    <row r="82" spans="1:4" x14ac:dyDescent="0.25">
      <c r="A82" s="12" t="s">
        <v>165</v>
      </c>
      <c r="B82" s="13" t="s">
        <v>5</v>
      </c>
      <c r="C82" s="13">
        <v>7500</v>
      </c>
      <c r="D82" s="4">
        <v>25000</v>
      </c>
    </row>
    <row r="83" spans="1:4" ht="15.75" thickBot="1" x14ac:dyDescent="0.3">
      <c r="A83" s="9" t="s">
        <v>166</v>
      </c>
      <c r="B83" s="22" t="s">
        <v>5</v>
      </c>
      <c r="C83" s="22">
        <f>200/0.02</f>
        <v>10000</v>
      </c>
      <c r="D83" s="6">
        <f>950/0.02-C83</f>
        <v>37500</v>
      </c>
    </row>
    <row r="84" spans="1:4" x14ac:dyDescent="0.25">
      <c r="A84" s="1" t="s">
        <v>168</v>
      </c>
      <c r="B84" s="20" t="s">
        <v>4</v>
      </c>
      <c r="C84" s="20">
        <f>5/0.02</f>
        <v>250</v>
      </c>
      <c r="D84" s="2">
        <f>45/0.02-C84</f>
        <v>2000</v>
      </c>
    </row>
    <row r="85" spans="1:4" ht="15.75" thickBot="1" x14ac:dyDescent="0.3">
      <c r="A85" s="5" t="s">
        <v>169</v>
      </c>
      <c r="B85" s="22" t="s">
        <v>4</v>
      </c>
      <c r="C85" s="22">
        <f>5/0.02</f>
        <v>250</v>
      </c>
      <c r="D85" s="6">
        <f>18/0.02-C85</f>
        <v>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ACC</vt:lpstr>
      <vt:lpstr>GYRO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Ząbkiewicz</dc:creator>
  <cp:lastModifiedBy>Patryk Ząbkiewicz</cp:lastModifiedBy>
  <dcterms:created xsi:type="dcterms:W3CDTF">2018-04-22T12:33:08Z</dcterms:created>
  <dcterms:modified xsi:type="dcterms:W3CDTF">2018-05-10T19:00:46Z</dcterms:modified>
</cp:coreProperties>
</file>