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800" windowHeight="12435" activeTab="5"/>
  </bookViews>
  <sheets>
    <sheet name="zadanie1" sheetId="1" r:id="rId1"/>
    <sheet name="zadanie2" sheetId="2" r:id="rId2"/>
    <sheet name="zadanie7" sheetId="3" r:id="rId3"/>
    <sheet name="zadanie8" sheetId="4" r:id="rId4"/>
    <sheet name="zadanie6" sheetId="5" r:id="rId5"/>
    <sheet name="zadanie17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D17" i="6"/>
  <c r="F16" i="6"/>
  <c r="D16" i="6"/>
  <c r="C15" i="6"/>
  <c r="C14" i="6"/>
  <c r="D13" i="6"/>
  <c r="C13" i="6"/>
  <c r="C12" i="6"/>
  <c r="C11" i="6"/>
  <c r="C10" i="6"/>
  <c r="C9" i="6"/>
  <c r="F19" i="5"/>
  <c r="D19" i="5"/>
  <c r="F18" i="5"/>
  <c r="D18" i="5"/>
  <c r="C17" i="5"/>
  <c r="C16" i="5"/>
  <c r="D15" i="5"/>
  <c r="C15" i="5"/>
  <c r="C11" i="5"/>
  <c r="C12" i="5" s="1"/>
  <c r="C14" i="5"/>
  <c r="C13" i="5"/>
  <c r="E17" i="4"/>
  <c r="C17" i="4"/>
  <c r="E16" i="4"/>
  <c r="C16" i="4"/>
  <c r="B15" i="4"/>
  <c r="B14" i="4"/>
  <c r="C13" i="4"/>
  <c r="B13" i="4"/>
  <c r="B12" i="4"/>
  <c r="B11" i="4"/>
  <c r="B10" i="4"/>
  <c r="F28" i="3"/>
  <c r="D28" i="3"/>
  <c r="C27" i="3"/>
  <c r="D26" i="3"/>
  <c r="C26" i="3"/>
  <c r="C25" i="3"/>
  <c r="C24" i="3"/>
  <c r="C23" i="3"/>
  <c r="I20" i="3"/>
  <c r="J18" i="3"/>
  <c r="J14" i="3"/>
  <c r="J15" i="3"/>
  <c r="J16" i="3"/>
  <c r="J17" i="3"/>
  <c r="J13" i="3"/>
  <c r="I14" i="3"/>
  <c r="I15" i="3"/>
  <c r="I16" i="3"/>
  <c r="I17" i="3"/>
  <c r="I13" i="3"/>
  <c r="H14" i="3"/>
  <c r="H15" i="3"/>
  <c r="H16" i="3"/>
  <c r="H17" i="3"/>
  <c r="H13" i="3"/>
  <c r="C22" i="3"/>
  <c r="C21" i="3"/>
  <c r="G18" i="3"/>
  <c r="G14" i="3"/>
  <c r="G15" i="3"/>
  <c r="G16" i="3"/>
  <c r="G17" i="3"/>
  <c r="G13" i="3"/>
  <c r="F14" i="3"/>
  <c r="F15" i="3"/>
  <c r="F16" i="3"/>
  <c r="F17" i="3"/>
  <c r="F13" i="3"/>
  <c r="C20" i="3"/>
  <c r="E18" i="3"/>
  <c r="F17" i="2"/>
  <c r="D17" i="2"/>
  <c r="C16" i="2"/>
  <c r="D15" i="2"/>
  <c r="C15" i="2"/>
  <c r="C14" i="2"/>
  <c r="C13" i="2"/>
  <c r="C11" i="2"/>
  <c r="F18" i="1"/>
  <c r="D18" i="1"/>
  <c r="C17" i="1"/>
  <c r="D15" i="1"/>
  <c r="C15" i="1"/>
  <c r="C16" i="1"/>
  <c r="C14" i="1"/>
  <c r="C13" i="1"/>
</calcChain>
</file>

<file path=xl/sharedStrings.xml><?xml version="1.0" encoding="utf-8"?>
<sst xmlns="http://schemas.openxmlformats.org/spreadsheetml/2006/main" count="78" uniqueCount="48">
  <si>
    <t>n=</t>
  </si>
  <si>
    <t>xśr=</t>
  </si>
  <si>
    <t>s=</t>
  </si>
  <si>
    <t>ufność=</t>
  </si>
  <si>
    <t>alfa=</t>
  </si>
  <si>
    <t>alfa/2=</t>
  </si>
  <si>
    <t>rozkład normalny</t>
  </si>
  <si>
    <t>ZE =</t>
  </si>
  <si>
    <t>Se</t>
  </si>
  <si>
    <t>Ze*SE=</t>
  </si>
  <si>
    <t>Przedziały=</t>
  </si>
  <si>
    <t>x śr=</t>
  </si>
  <si>
    <t>S=</t>
  </si>
  <si>
    <t>Sigma=</t>
  </si>
  <si>
    <t>S/pzN=</t>
  </si>
  <si>
    <t>Ze=</t>
  </si>
  <si>
    <t>Odp. Na 95% średni czas śwecenia tych żarówek będzie w tym przedziale</t>
  </si>
  <si>
    <t>ZE*SE=</t>
  </si>
  <si>
    <t>x0i</t>
  </si>
  <si>
    <t>x1i</t>
  </si>
  <si>
    <t>ni</t>
  </si>
  <si>
    <t>i</t>
  </si>
  <si>
    <t>średnia=</t>
  </si>
  <si>
    <t>xśr</t>
  </si>
  <si>
    <t>xśr*ni</t>
  </si>
  <si>
    <t>srodek przedziału</t>
  </si>
  <si>
    <t>(śr-xśr)</t>
  </si>
  <si>
    <t>(śr-xśr)^2</t>
  </si>
  <si>
    <t>-&gt;*ni</t>
  </si>
  <si>
    <t>wariancja=</t>
  </si>
  <si>
    <t>S/np.=</t>
  </si>
  <si>
    <t>ZE=</t>
  </si>
  <si>
    <t>Ze*Se=</t>
  </si>
  <si>
    <t>przedziały=</t>
  </si>
  <si>
    <t>odp.</t>
  </si>
  <si>
    <t>Na 99 % srednia liczba pkt uzuyskanych przez studentów znajduje się w tym przedziale</t>
  </si>
  <si>
    <t>x czyli sukcesy</t>
  </si>
  <si>
    <t>p=</t>
  </si>
  <si>
    <t>Z=</t>
  </si>
  <si>
    <t>Se=</t>
  </si>
  <si>
    <t>Z*Se=</t>
  </si>
  <si>
    <t>Odp.</t>
  </si>
  <si>
    <t>Frakcja</t>
  </si>
  <si>
    <t xml:space="preserve">Na 99% można stwierdzić że odsetek mieszkań posiadajacyhc telefon w tym mieście mieści się w tym przedziale </t>
  </si>
  <si>
    <t>x=</t>
  </si>
  <si>
    <t>Odp. Na 95 % można stwierdzic że odsetek aut o przebiegu mnijeszym niż 5000 km miesci się w tym przedziale</t>
  </si>
  <si>
    <t>Z*S=</t>
  </si>
  <si>
    <t>Na 95% można powiedzieć że odsetek palących znajduje się w tym przedziale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</si>
</sst>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0" xfId="0" quotePrefix="1"/>
    <xf numFmtId="0" fontId="0" fillId="3" borderId="0" xfId="0" applyFill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applyBorder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11</xdr:col>
      <xdr:colOff>239125</xdr:colOff>
      <xdr:row>6</xdr:row>
      <xdr:rowOff>38258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163800" cy="11336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85725</xdr:rowOff>
    </xdr:from>
    <xdr:to>
      <xdr:col>19</xdr:col>
      <xdr:colOff>353815</xdr:colOff>
      <xdr:row>11</xdr:row>
      <xdr:rowOff>9681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228725"/>
          <a:ext cx="6449815" cy="876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20074</xdr:colOff>
      <xdr:row>5</xdr:row>
      <xdr:rowOff>9659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35274" cy="962159"/>
        </a:xfrm>
        <a:prstGeom prst="rect">
          <a:avLst/>
        </a:prstGeom>
      </xdr:spPr>
    </xdr:pic>
    <xdr:clientData/>
  </xdr:twoCellAnchor>
  <xdr:twoCellAnchor editAs="oneCell">
    <xdr:from>
      <xdr:col>9</xdr:col>
      <xdr:colOff>19049</xdr:colOff>
      <xdr:row>5</xdr:row>
      <xdr:rowOff>172351</xdr:rowOff>
    </xdr:from>
    <xdr:to>
      <xdr:col>19</xdr:col>
      <xdr:colOff>248900</xdr:colOff>
      <xdr:row>10</xdr:row>
      <xdr:rowOff>181165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49" y="1124851"/>
          <a:ext cx="6325851" cy="9613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315397</xdr:colOff>
      <xdr:row>9</xdr:row>
      <xdr:rowOff>181240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78222" cy="189574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104776</xdr:colOff>
      <xdr:row>10</xdr:row>
      <xdr:rowOff>50337</xdr:rowOff>
    </xdr:from>
    <xdr:to>
      <xdr:col>18</xdr:col>
      <xdr:colOff>66676</xdr:colOff>
      <xdr:row>14</xdr:row>
      <xdr:rowOff>47800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1" y="1955337"/>
          <a:ext cx="4838700" cy="759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86807</xdr:colOff>
      <xdr:row>5</xdr:row>
      <xdr:rowOff>114449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54432" cy="1066949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3</xdr:row>
      <xdr:rowOff>176658</xdr:rowOff>
    </xdr:from>
    <xdr:to>
      <xdr:col>21</xdr:col>
      <xdr:colOff>161925</xdr:colOff>
      <xdr:row>12</xdr:row>
      <xdr:rowOff>38455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1575" y="748158"/>
          <a:ext cx="8334375" cy="15762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210607</xdr:colOff>
      <xdr:row>6</xdr:row>
      <xdr:rowOff>38265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73432" cy="118126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6</xdr:row>
      <xdr:rowOff>95250</xdr:rowOff>
    </xdr:from>
    <xdr:to>
      <xdr:col>20</xdr:col>
      <xdr:colOff>438150</xdr:colOff>
      <xdr:row>14</xdr:row>
      <xdr:rowOff>147547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5775" y="1238250"/>
          <a:ext cx="8334375" cy="15762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267758</xdr:colOff>
      <xdr:row>5</xdr:row>
      <xdr:rowOff>76344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82958" cy="1028844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5</xdr:row>
      <xdr:rowOff>104775</xdr:rowOff>
    </xdr:from>
    <xdr:to>
      <xdr:col>22</xdr:col>
      <xdr:colOff>438150</xdr:colOff>
      <xdr:row>13</xdr:row>
      <xdr:rowOff>157072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975" y="1057275"/>
          <a:ext cx="8334375" cy="1576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8"/>
  <sheetViews>
    <sheetView workbookViewId="0">
      <selection activeCell="F31" sqref="F31"/>
    </sheetView>
  </sheetViews>
  <sheetFormatPr defaultRowHeight="15" x14ac:dyDescent="0.25"/>
  <cols>
    <col min="2" max="2" width="12.42578125" customWidth="1"/>
  </cols>
  <sheetData>
    <row r="8" spans="2:5" x14ac:dyDescent="0.25">
      <c r="E8" t="s">
        <v>6</v>
      </c>
    </row>
    <row r="9" spans="2:5" x14ac:dyDescent="0.25">
      <c r="B9" t="s">
        <v>0</v>
      </c>
      <c r="C9">
        <v>49</v>
      </c>
    </row>
    <row r="10" spans="2:5" x14ac:dyDescent="0.25">
      <c r="B10" t="s">
        <v>1</v>
      </c>
      <c r="C10">
        <v>120</v>
      </c>
    </row>
    <row r="11" spans="2:5" x14ac:dyDescent="0.25">
      <c r="B11" t="s">
        <v>2</v>
      </c>
      <c r="C11">
        <v>10</v>
      </c>
    </row>
    <row r="12" spans="2:5" x14ac:dyDescent="0.25">
      <c r="B12" t="s">
        <v>3</v>
      </c>
      <c r="C12">
        <v>0.95</v>
      </c>
    </row>
    <row r="13" spans="2:5" x14ac:dyDescent="0.25">
      <c r="B13" t="s">
        <v>4</v>
      </c>
      <c r="C13">
        <f>1-C12</f>
        <v>5.0000000000000044E-2</v>
      </c>
    </row>
    <row r="14" spans="2:5" x14ac:dyDescent="0.25">
      <c r="B14" t="s">
        <v>5</v>
      </c>
      <c r="C14">
        <f>C13/2</f>
        <v>2.5000000000000022E-2</v>
      </c>
    </row>
    <row r="15" spans="2:5" x14ac:dyDescent="0.25">
      <c r="B15" t="s">
        <v>7</v>
      </c>
      <c r="C15">
        <f>_xlfn.NORM.S.INV(C14)</f>
        <v>-1.9599639845400536</v>
      </c>
      <c r="D15">
        <f>C15*-1</f>
        <v>1.9599639845400536</v>
      </c>
    </row>
    <row r="16" spans="2:5" ht="15.75" customHeight="1" x14ac:dyDescent="0.25">
      <c r="B16" s="1" t="s">
        <v>8</v>
      </c>
      <c r="C16">
        <f>C11/SQRT(C9)</f>
        <v>1.4285714285714286</v>
      </c>
    </row>
    <row r="17" spans="2:6" x14ac:dyDescent="0.25">
      <c r="B17" t="s">
        <v>9</v>
      </c>
      <c r="C17" s="4">
        <f>D15*C16</f>
        <v>2.7999485493429339</v>
      </c>
    </row>
    <row r="18" spans="2:6" x14ac:dyDescent="0.25">
      <c r="B18" t="s">
        <v>10</v>
      </c>
      <c r="D18" s="5">
        <f>C10-C17</f>
        <v>117.20005145065707</v>
      </c>
      <c r="E18" s="2"/>
      <c r="F18" s="5">
        <f>C10+C17</f>
        <v>122.79994854934293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9"/>
  <sheetViews>
    <sheetView workbookViewId="0">
      <selection activeCell="D17" sqref="D17"/>
    </sheetView>
  </sheetViews>
  <sheetFormatPr defaultRowHeight="15" x14ac:dyDescent="0.25"/>
  <sheetData>
    <row r="8" spans="2:4" x14ac:dyDescent="0.25">
      <c r="B8" t="s">
        <v>0</v>
      </c>
      <c r="C8">
        <v>9</v>
      </c>
    </row>
    <row r="9" spans="2:4" x14ac:dyDescent="0.25">
      <c r="B9" t="s">
        <v>11</v>
      </c>
      <c r="C9">
        <v>2880</v>
      </c>
    </row>
    <row r="10" spans="2:4" x14ac:dyDescent="0.25">
      <c r="B10" t="s">
        <v>3</v>
      </c>
      <c r="C10">
        <v>0.95</v>
      </c>
    </row>
    <row r="11" spans="2:4" x14ac:dyDescent="0.25">
      <c r="B11" t="s">
        <v>4</v>
      </c>
      <c r="C11">
        <f>1-C10</f>
        <v>5.0000000000000044E-2</v>
      </c>
    </row>
    <row r="12" spans="2:4" x14ac:dyDescent="0.25">
      <c r="B12" t="s">
        <v>13</v>
      </c>
      <c r="C12">
        <v>50</v>
      </c>
    </row>
    <row r="13" spans="2:4" x14ac:dyDescent="0.25">
      <c r="B13" t="s">
        <v>14</v>
      </c>
      <c r="C13">
        <f>C12/SQRT(C8)</f>
        <v>16.666666666666668</v>
      </c>
    </row>
    <row r="14" spans="2:4" x14ac:dyDescent="0.25">
      <c r="B14" t="s">
        <v>5</v>
      </c>
      <c r="C14">
        <f>C11/2</f>
        <v>2.5000000000000022E-2</v>
      </c>
    </row>
    <row r="15" spans="2:4" x14ac:dyDescent="0.25">
      <c r="B15" t="s">
        <v>15</v>
      </c>
      <c r="C15">
        <f>_xlfn.NORM.S.INV(C14)</f>
        <v>-1.9599639845400536</v>
      </c>
      <c r="D15">
        <f>C15*-1</f>
        <v>1.9599639845400536</v>
      </c>
    </row>
    <row r="16" spans="2:4" x14ac:dyDescent="0.25">
      <c r="B16" t="s">
        <v>17</v>
      </c>
      <c r="C16">
        <f>D15*C13</f>
        <v>32.666066409000898</v>
      </c>
    </row>
    <row r="17" spans="2:6" x14ac:dyDescent="0.25">
      <c r="B17" t="s">
        <v>10</v>
      </c>
      <c r="D17" s="2">
        <f>C9-C16</f>
        <v>2847.3339335909991</v>
      </c>
      <c r="E17" s="2"/>
      <c r="F17" s="2">
        <f>C9+C16</f>
        <v>2912.6660664090009</v>
      </c>
    </row>
    <row r="19" spans="2:6" x14ac:dyDescent="0.25">
      <c r="C1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N30"/>
  <sheetViews>
    <sheetView workbookViewId="0">
      <selection activeCell="D26" sqref="D26"/>
    </sheetView>
  </sheetViews>
  <sheetFormatPr defaultRowHeight="15" x14ac:dyDescent="0.25"/>
  <cols>
    <col min="5" max="5" width="9.85546875" bestFit="1" customWidth="1"/>
  </cols>
  <sheetData>
    <row r="9" spans="2:14" x14ac:dyDescent="0.25">
      <c r="N9" t="s">
        <v>6</v>
      </c>
    </row>
    <row r="11" spans="2:14" x14ac:dyDescent="0.25">
      <c r="F11" t="s">
        <v>25</v>
      </c>
    </row>
    <row r="12" spans="2:14" x14ac:dyDescent="0.25">
      <c r="B12" s="6" t="s">
        <v>21</v>
      </c>
      <c r="C12" s="6" t="s">
        <v>18</v>
      </c>
      <c r="D12" s="6" t="s">
        <v>19</v>
      </c>
      <c r="E12" s="6" t="s">
        <v>20</v>
      </c>
      <c r="F12" s="9" t="s">
        <v>23</v>
      </c>
      <c r="G12" s="9" t="s">
        <v>24</v>
      </c>
      <c r="H12" s="9" t="s">
        <v>26</v>
      </c>
      <c r="I12" s="9" t="s">
        <v>27</v>
      </c>
      <c r="J12" s="10" t="s">
        <v>28</v>
      </c>
    </row>
    <row r="13" spans="2:14" x14ac:dyDescent="0.25">
      <c r="B13" s="6">
        <v>1</v>
      </c>
      <c r="C13" s="6">
        <v>0</v>
      </c>
      <c r="D13" s="6">
        <v>20</v>
      </c>
      <c r="E13" s="6">
        <v>60</v>
      </c>
      <c r="F13" s="11">
        <f>AVERAGE(C13:D13)</f>
        <v>10</v>
      </c>
      <c r="G13" s="11">
        <f>E13*F13</f>
        <v>600</v>
      </c>
      <c r="H13" s="11">
        <f>F13-$C$21</f>
        <v>-24</v>
      </c>
      <c r="I13" s="11">
        <f>H13^2</f>
        <v>576</v>
      </c>
      <c r="J13" s="11">
        <f>I13*E13</f>
        <v>34560</v>
      </c>
    </row>
    <row r="14" spans="2:14" x14ac:dyDescent="0.25">
      <c r="B14" s="6">
        <v>2</v>
      </c>
      <c r="C14" s="6">
        <v>20</v>
      </c>
      <c r="D14" s="6">
        <v>40</v>
      </c>
      <c r="E14" s="6">
        <v>80</v>
      </c>
      <c r="F14" s="11">
        <f t="shared" ref="F14:F17" si="0">AVERAGE(C14:D14)</f>
        <v>30</v>
      </c>
      <c r="G14" s="11">
        <f t="shared" ref="G14:G17" si="1">E14*F14</f>
        <v>2400</v>
      </c>
      <c r="H14" s="11">
        <f t="shared" ref="H14:H17" si="2">F14-$C$21</f>
        <v>-4</v>
      </c>
      <c r="I14" s="11">
        <f t="shared" ref="I14:I17" si="3">H14^2</f>
        <v>16</v>
      </c>
      <c r="J14" s="11">
        <f t="shared" ref="J14:J17" si="4">I14*E14</f>
        <v>1280</v>
      </c>
    </row>
    <row r="15" spans="2:14" x14ac:dyDescent="0.25">
      <c r="B15" s="6">
        <v>3</v>
      </c>
      <c r="C15" s="6">
        <v>40</v>
      </c>
      <c r="D15" s="6">
        <v>60</v>
      </c>
      <c r="E15" s="6">
        <v>30</v>
      </c>
      <c r="F15" s="11">
        <f t="shared" si="0"/>
        <v>50</v>
      </c>
      <c r="G15" s="11">
        <f t="shared" si="1"/>
        <v>1500</v>
      </c>
      <c r="H15" s="11">
        <f t="shared" si="2"/>
        <v>16</v>
      </c>
      <c r="I15" s="11">
        <f t="shared" si="3"/>
        <v>256</v>
      </c>
      <c r="J15" s="11">
        <f t="shared" si="4"/>
        <v>7680</v>
      </c>
    </row>
    <row r="16" spans="2:14" x14ac:dyDescent="0.25">
      <c r="B16" s="6">
        <v>4</v>
      </c>
      <c r="C16" s="6">
        <v>60</v>
      </c>
      <c r="D16" s="6">
        <v>80</v>
      </c>
      <c r="E16" s="6">
        <v>20</v>
      </c>
      <c r="F16" s="11">
        <f t="shared" si="0"/>
        <v>70</v>
      </c>
      <c r="G16" s="11">
        <f t="shared" si="1"/>
        <v>1400</v>
      </c>
      <c r="H16" s="11">
        <f t="shared" si="2"/>
        <v>36</v>
      </c>
      <c r="I16" s="11">
        <f t="shared" si="3"/>
        <v>1296</v>
      </c>
      <c r="J16" s="11">
        <f t="shared" si="4"/>
        <v>25920</v>
      </c>
    </row>
    <row r="17" spans="2:10" x14ac:dyDescent="0.25">
      <c r="B17" s="6">
        <v>5</v>
      </c>
      <c r="C17" s="6">
        <v>80</v>
      </c>
      <c r="D17" s="6">
        <v>100</v>
      </c>
      <c r="E17" s="6">
        <v>10</v>
      </c>
      <c r="F17" s="11">
        <f t="shared" si="0"/>
        <v>90</v>
      </c>
      <c r="G17" s="11">
        <f t="shared" si="1"/>
        <v>900</v>
      </c>
      <c r="H17" s="11">
        <f t="shared" si="2"/>
        <v>56</v>
      </c>
      <c r="I17" s="11">
        <f t="shared" si="3"/>
        <v>3136</v>
      </c>
      <c r="J17" s="11">
        <f t="shared" si="4"/>
        <v>31360</v>
      </c>
    </row>
    <row r="18" spans="2:10" x14ac:dyDescent="0.25">
      <c r="E18" s="2">
        <f>SUM(E13:E17)</f>
        <v>200</v>
      </c>
      <c r="F18" s="7"/>
      <c r="G18">
        <f>SUM(G13:G17)</f>
        <v>6800</v>
      </c>
      <c r="J18">
        <f>SUM(J13:J17)</f>
        <v>100800</v>
      </c>
    </row>
    <row r="20" spans="2:10" x14ac:dyDescent="0.25">
      <c r="B20" t="s">
        <v>4</v>
      </c>
      <c r="C20">
        <f>1-0.99</f>
        <v>1.0000000000000009E-2</v>
      </c>
      <c r="H20" t="s">
        <v>29</v>
      </c>
      <c r="I20" s="8">
        <f>J18/E18</f>
        <v>504</v>
      </c>
    </row>
    <row r="21" spans="2:10" x14ac:dyDescent="0.25">
      <c r="B21" t="s">
        <v>22</v>
      </c>
      <c r="C21" s="8">
        <f>G18/E18</f>
        <v>34</v>
      </c>
    </row>
    <row r="22" spans="2:10" x14ac:dyDescent="0.25">
      <c r="B22" t="s">
        <v>5</v>
      </c>
      <c r="C22">
        <f>C20/2</f>
        <v>5.0000000000000044E-3</v>
      </c>
    </row>
    <row r="23" spans="2:10" x14ac:dyDescent="0.25">
      <c r="B23" t="s">
        <v>12</v>
      </c>
      <c r="C23" s="3">
        <f>SQRT(I20)</f>
        <v>22.449944320643649</v>
      </c>
    </row>
    <row r="24" spans="2:10" x14ac:dyDescent="0.25">
      <c r="B24" t="s">
        <v>0</v>
      </c>
      <c r="C24">
        <f>E18</f>
        <v>200</v>
      </c>
    </row>
    <row r="25" spans="2:10" x14ac:dyDescent="0.25">
      <c r="B25" t="s">
        <v>30</v>
      </c>
      <c r="C25">
        <f>C23/SQRT(C24)</f>
        <v>1.5874507866387544</v>
      </c>
    </row>
    <row r="26" spans="2:10" x14ac:dyDescent="0.25">
      <c r="B26" t="s">
        <v>31</v>
      </c>
      <c r="C26">
        <f>_xlfn.NORM.S.INV(C22)</f>
        <v>-2.5758293035488999</v>
      </c>
      <c r="D26">
        <f>C26*-1</f>
        <v>2.5758293035488999</v>
      </c>
    </row>
    <row r="27" spans="2:10" x14ac:dyDescent="0.25">
      <c r="B27" t="s">
        <v>32</v>
      </c>
      <c r="C27">
        <f>C25*D26</f>
        <v>4.0890022541658562</v>
      </c>
    </row>
    <row r="28" spans="2:10" x14ac:dyDescent="0.25">
      <c r="B28" t="s">
        <v>33</v>
      </c>
      <c r="D28" s="2">
        <f>C21-C27</f>
        <v>29.910997745834145</v>
      </c>
      <c r="E28" s="2"/>
      <c r="F28" s="2">
        <f>C21+C27</f>
        <v>38.089002254165855</v>
      </c>
    </row>
    <row r="30" spans="2:10" x14ac:dyDescent="0.25">
      <c r="D30" t="s">
        <v>34</v>
      </c>
      <c r="E30" t="s">
        <v>35</v>
      </c>
    </row>
  </sheetData>
  <pageMargins left="0.7" right="0.7" top="0.75" bottom="0.75" header="0.3" footer="0.3"/>
  <ignoredErrors>
    <ignoredError sqref="F13:F1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18"/>
  <sheetViews>
    <sheetView workbookViewId="0">
      <selection activeCell="M19" sqref="M19"/>
    </sheetView>
  </sheetViews>
  <sheetFormatPr defaultRowHeight="15" x14ac:dyDescent="0.25"/>
  <cols>
    <col min="1" max="1" width="14.42578125" customWidth="1"/>
  </cols>
  <sheetData>
    <row r="7" spans="1:7" x14ac:dyDescent="0.25">
      <c r="G7" t="s">
        <v>42</v>
      </c>
    </row>
    <row r="8" spans="1:7" x14ac:dyDescent="0.25">
      <c r="A8" t="s">
        <v>0</v>
      </c>
      <c r="B8">
        <v>500</v>
      </c>
    </row>
    <row r="9" spans="1:7" x14ac:dyDescent="0.25">
      <c r="A9" t="s">
        <v>36</v>
      </c>
      <c r="B9">
        <v>200</v>
      </c>
    </row>
    <row r="10" spans="1:7" x14ac:dyDescent="0.25">
      <c r="A10" t="s">
        <v>37</v>
      </c>
      <c r="B10">
        <f>B9/B8</f>
        <v>0.4</v>
      </c>
    </row>
    <row r="11" spans="1:7" x14ac:dyDescent="0.25">
      <c r="A11" t="s">
        <v>4</v>
      </c>
      <c r="B11">
        <f>1-0.99</f>
        <v>1.0000000000000009E-2</v>
      </c>
    </row>
    <row r="12" spans="1:7" x14ac:dyDescent="0.25">
      <c r="A12" t="s">
        <v>5</v>
      </c>
      <c r="B12">
        <f>B11/2</f>
        <v>5.0000000000000044E-3</v>
      </c>
    </row>
    <row r="13" spans="1:7" x14ac:dyDescent="0.25">
      <c r="A13" t="s">
        <v>38</v>
      </c>
      <c r="B13">
        <f>_xlfn.NORM.S.INV(B12)</f>
        <v>-2.5758293035488999</v>
      </c>
      <c r="C13">
        <f>B13*-1</f>
        <v>2.5758293035488999</v>
      </c>
    </row>
    <row r="14" spans="1:7" x14ac:dyDescent="0.25">
      <c r="A14" t="s">
        <v>39</v>
      </c>
      <c r="B14">
        <f>SQRT((B10*(1-B10))/B8)</f>
        <v>2.1908902300206645E-2</v>
      </c>
    </row>
    <row r="15" spans="1:7" x14ac:dyDescent="0.25">
      <c r="A15" t="s">
        <v>40</v>
      </c>
      <c r="B15">
        <f>B14*C13</f>
        <v>5.6433592553462177E-2</v>
      </c>
    </row>
    <row r="16" spans="1:7" x14ac:dyDescent="0.25">
      <c r="A16" t="s">
        <v>10</v>
      </c>
      <c r="C16" s="2">
        <f>B10-B15</f>
        <v>0.34356640744653782</v>
      </c>
      <c r="D16" s="2"/>
      <c r="E16" s="2">
        <f>B10+B15</f>
        <v>0.45643359255346222</v>
      </c>
    </row>
    <row r="17" spans="2:5" x14ac:dyDescent="0.25">
      <c r="C17" s="12">
        <f>C16</f>
        <v>0.34356640744653782</v>
      </c>
      <c r="E17" s="12">
        <f>E16</f>
        <v>0.45643359255346222</v>
      </c>
    </row>
    <row r="18" spans="2:5" x14ac:dyDescent="0.25">
      <c r="B18" t="s">
        <v>41</v>
      </c>
      <c r="C18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21"/>
  <sheetViews>
    <sheetView workbookViewId="0">
      <selection activeCell="B18" sqref="B18"/>
    </sheetView>
  </sheetViews>
  <sheetFormatPr defaultRowHeight="15" x14ac:dyDescent="0.25"/>
  <cols>
    <col min="3" max="3" width="9.85546875" bestFit="1" customWidth="1"/>
  </cols>
  <sheetData>
    <row r="10" spans="2:4" x14ac:dyDescent="0.25">
      <c r="B10" t="s">
        <v>0</v>
      </c>
      <c r="C10">
        <v>456</v>
      </c>
    </row>
    <row r="11" spans="2:4" x14ac:dyDescent="0.25">
      <c r="B11" t="s">
        <v>44</v>
      </c>
      <c r="C11">
        <f>456-103</f>
        <v>353</v>
      </c>
    </row>
    <row r="12" spans="2:4" x14ac:dyDescent="0.25">
      <c r="B12" t="s">
        <v>37</v>
      </c>
      <c r="C12">
        <f>C11/C10</f>
        <v>0.77412280701754388</v>
      </c>
    </row>
    <row r="13" spans="2:4" x14ac:dyDescent="0.25">
      <c r="B13" t="s">
        <v>4</v>
      </c>
      <c r="C13">
        <f>1-0.95</f>
        <v>5.0000000000000044E-2</v>
      </c>
    </row>
    <row r="14" spans="2:4" x14ac:dyDescent="0.25">
      <c r="B14" t="s">
        <v>5</v>
      </c>
      <c r="C14">
        <f>C13/2</f>
        <v>2.5000000000000022E-2</v>
      </c>
    </row>
    <row r="15" spans="2:4" x14ac:dyDescent="0.25">
      <c r="B15" t="s">
        <v>38</v>
      </c>
      <c r="C15">
        <f>_xlfn.NORM.S.INV(C14)</f>
        <v>-1.9599639845400536</v>
      </c>
      <c r="D15">
        <f>C15*-1</f>
        <v>1.9599639845400536</v>
      </c>
    </row>
    <row r="16" spans="2:4" x14ac:dyDescent="0.25">
      <c r="B16" t="s">
        <v>12</v>
      </c>
      <c r="C16">
        <f>SQRT((C12*(1-C12))/C10)</f>
        <v>1.9582074614614507E-2</v>
      </c>
    </row>
    <row r="17" spans="2:6" x14ac:dyDescent="0.25">
      <c r="B17" t="s">
        <v>46</v>
      </c>
      <c r="C17">
        <f>C16*D15</f>
        <v>3.8380160987220482E-2</v>
      </c>
    </row>
    <row r="18" spans="2:6" x14ac:dyDescent="0.25">
      <c r="B18" t="s">
        <v>10</v>
      </c>
      <c r="D18" s="2">
        <f>C12-C17</f>
        <v>0.73574264603032336</v>
      </c>
      <c r="E18" s="2"/>
      <c r="F18" s="2">
        <f>C12+C17</f>
        <v>0.8125029680047644</v>
      </c>
    </row>
    <row r="19" spans="2:6" x14ac:dyDescent="0.25">
      <c r="D19" s="12">
        <f>D18</f>
        <v>0.73574264603032336</v>
      </c>
      <c r="E19" s="12"/>
      <c r="F19" s="12">
        <f>F18</f>
        <v>0.8125029680047644</v>
      </c>
    </row>
    <row r="21" spans="2:6" x14ac:dyDescent="0.25">
      <c r="C21" t="s"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9"/>
  <sheetViews>
    <sheetView tabSelected="1" workbookViewId="0">
      <selection activeCell="D25" sqref="D25"/>
    </sheetView>
  </sheetViews>
  <sheetFormatPr defaultRowHeight="15" x14ac:dyDescent="0.25"/>
  <sheetData>
    <row r="8" spans="2:6" x14ac:dyDescent="0.25">
      <c r="B8" t="s">
        <v>0</v>
      </c>
      <c r="C8">
        <v>1000</v>
      </c>
    </row>
    <row r="9" spans="2:6" x14ac:dyDescent="0.25">
      <c r="B9" t="s">
        <v>44</v>
      </c>
      <c r="C9">
        <f>360</f>
        <v>360</v>
      </c>
    </row>
    <row r="10" spans="2:6" x14ac:dyDescent="0.25">
      <c r="B10" t="s">
        <v>37</v>
      </c>
      <c r="C10">
        <f>C9/C8</f>
        <v>0.36</v>
      </c>
    </row>
    <row r="11" spans="2:6" x14ac:dyDescent="0.25">
      <c r="B11" t="s">
        <v>4</v>
      </c>
      <c r="C11">
        <f>1-0.95</f>
        <v>5.0000000000000044E-2</v>
      </c>
    </row>
    <row r="12" spans="2:6" x14ac:dyDescent="0.25">
      <c r="B12" t="s">
        <v>5</v>
      </c>
      <c r="C12">
        <f>C11/2</f>
        <v>2.5000000000000022E-2</v>
      </c>
    </row>
    <row r="13" spans="2:6" x14ac:dyDescent="0.25">
      <c r="B13" t="s">
        <v>38</v>
      </c>
      <c r="C13">
        <f>_xlfn.NORM.S.INV(C12)</f>
        <v>-1.9599639845400536</v>
      </c>
      <c r="D13">
        <f>C13*-1</f>
        <v>1.9599639845400536</v>
      </c>
    </row>
    <row r="14" spans="2:6" x14ac:dyDescent="0.25">
      <c r="B14" t="s">
        <v>12</v>
      </c>
      <c r="C14">
        <f>SQRT(C10*(1-C10)/C8)</f>
        <v>1.5178932768808221E-2</v>
      </c>
    </row>
    <row r="15" spans="2:6" x14ac:dyDescent="0.25">
      <c r="B15" t="s">
        <v>46</v>
      </c>
      <c r="C15">
        <f>D13*C14</f>
        <v>2.975016155061895E-2</v>
      </c>
    </row>
    <row r="16" spans="2:6" x14ac:dyDescent="0.25">
      <c r="B16" t="s">
        <v>10</v>
      </c>
      <c r="D16" s="2">
        <f>C10-C15</f>
        <v>0.33024983844938105</v>
      </c>
      <c r="E16" s="2"/>
      <c r="F16" s="2">
        <f>C10+C15</f>
        <v>0.38975016155061892</v>
      </c>
    </row>
    <row r="17" spans="3:6" x14ac:dyDescent="0.25">
      <c r="D17" s="12">
        <f>D16</f>
        <v>0.33024983844938105</v>
      </c>
      <c r="E17" s="12"/>
      <c r="F17" s="12">
        <f>F16</f>
        <v>0.38975016155061892</v>
      </c>
    </row>
    <row r="19" spans="3:6" x14ac:dyDescent="0.25">
      <c r="C19" t="s">
        <v>41</v>
      </c>
      <c r="D19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zadanie1</vt:lpstr>
      <vt:lpstr>zadanie2</vt:lpstr>
      <vt:lpstr>zadanie7</vt:lpstr>
      <vt:lpstr>zadanie8</vt:lpstr>
      <vt:lpstr>zadanie6</vt:lpstr>
      <vt:lpstr>zadanie17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2025-05-08T09:35:12Z</dcterms:created>
  <dcterms:modified xsi:type="dcterms:W3CDTF">2025-05-08T10:47:09Z</dcterms:modified>
</cp:coreProperties>
</file>