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205\Desktop\KW_4_Stat_Mat\"/>
    </mc:Choice>
  </mc:AlternateContent>
  <bookViews>
    <workbookView xWindow="0" yWindow="0" windowWidth="28770" windowHeight="12360" activeTab="2"/>
  </bookViews>
  <sheets>
    <sheet name="test_dla_średnich" sheetId="1" r:id="rId1"/>
    <sheet name="z30" sheetId="4" r:id="rId2"/>
    <sheet name="Arkusz5" sheetId="5" r:id="rId3"/>
    <sheet name="test_na_wariancje" sheetId="2" r:id="rId4"/>
    <sheet name="test_na_frakcje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5" l="1"/>
  <c r="B9" i="5"/>
  <c r="C10" i="4"/>
  <c r="C27" i="3"/>
  <c r="C24" i="3"/>
  <c r="C23" i="3"/>
  <c r="C22" i="3"/>
  <c r="C21" i="3"/>
  <c r="C28" i="2"/>
  <c r="C26" i="2"/>
  <c r="C24" i="2"/>
  <c r="C23" i="2"/>
  <c r="F27" i="1"/>
  <c r="F26" i="1" l="1"/>
  <c r="F24" i="1"/>
  <c r="E33" i="1"/>
  <c r="E32" i="1"/>
  <c r="C33" i="1"/>
  <c r="C32" i="1"/>
  <c r="F21" i="1"/>
  <c r="F19" i="1"/>
  <c r="F18" i="1"/>
</calcChain>
</file>

<file path=xl/sharedStrings.xml><?xml version="1.0" encoding="utf-8"?>
<sst xmlns="http://schemas.openxmlformats.org/spreadsheetml/2006/main" count="70" uniqueCount="61">
  <si>
    <t>K</t>
  </si>
  <si>
    <t>M</t>
  </si>
  <si>
    <t>alfa=</t>
  </si>
  <si>
    <t>alfa/2=</t>
  </si>
  <si>
    <t>H0:</t>
  </si>
  <si>
    <t>H1:</t>
  </si>
  <si>
    <t>n1=</t>
  </si>
  <si>
    <t>n2=</t>
  </si>
  <si>
    <t>Odchylenie Kobiet:</t>
  </si>
  <si>
    <t>Odchylenie Mężczyzn:</t>
  </si>
  <si>
    <t xml:space="preserve">Średnie wynagrodzenie nie różni się </t>
  </si>
  <si>
    <t>śrm=śrk</t>
  </si>
  <si>
    <t>śrm!=śrk</t>
  </si>
  <si>
    <t>W=</t>
  </si>
  <si>
    <t>t=</t>
  </si>
  <si>
    <t>X1Mśr=</t>
  </si>
  <si>
    <t>X2Kśr=</t>
  </si>
  <si>
    <t>df=</t>
  </si>
  <si>
    <t>żle musi być 7 cos</t>
  </si>
  <si>
    <t>z uproszczenia</t>
  </si>
  <si>
    <t>T=</t>
  </si>
  <si>
    <t>Odp:Wynagordzenia kobiet i mężczyzn różnią się</t>
  </si>
  <si>
    <t>Test t: z dwiema próbami zakładający nierówne wariancje</t>
  </si>
  <si>
    <t>Zmienna 1</t>
  </si>
  <si>
    <t>Zmienna 2</t>
  </si>
  <si>
    <t>Średnia</t>
  </si>
  <si>
    <t>Wariancja</t>
  </si>
  <si>
    <t>Obserwacje</t>
  </si>
  <si>
    <t>Różnica średnich wg hipotezy</t>
  </si>
  <si>
    <t>df</t>
  </si>
  <si>
    <t>t Stat</t>
  </si>
  <si>
    <t>P(T&lt;=t) jednostronny</t>
  </si>
  <si>
    <t>Test T jednostronny</t>
  </si>
  <si>
    <t>P(T&lt;=t) dwustronny</t>
  </si>
  <si>
    <t>Test t dwustronny</t>
  </si>
  <si>
    <t>klasa A</t>
  </si>
  <si>
    <t>klasa B</t>
  </si>
  <si>
    <t>nauczy1</t>
  </si>
  <si>
    <t>nauczy2</t>
  </si>
  <si>
    <t>S1=</t>
  </si>
  <si>
    <t>S2=</t>
  </si>
  <si>
    <t>F=S^2/S^2</t>
  </si>
  <si>
    <t>f=</t>
  </si>
  <si>
    <t>odp: nie odrzucamy H0</t>
  </si>
  <si>
    <t>Nauczyciele oceniaja na równym poziomie zróżnicowania</t>
  </si>
  <si>
    <t>h0: odsetek osób popierających projekt są sobie równe</t>
  </si>
  <si>
    <t>A-p^1=</t>
  </si>
  <si>
    <t>B-P^2=</t>
  </si>
  <si>
    <t>p^=</t>
  </si>
  <si>
    <t>Z=</t>
  </si>
  <si>
    <t>z=</t>
  </si>
  <si>
    <t>Odp:</t>
  </si>
  <si>
    <t>brak podstaw do odrzucneia h0</t>
  </si>
  <si>
    <t>Wniosek:</t>
  </si>
  <si>
    <t>Odestki mieszkańców popierających projekt na 95% są sobie równe</t>
  </si>
  <si>
    <t>test prawo stronny</t>
  </si>
  <si>
    <t>xśr1=</t>
  </si>
  <si>
    <t>s1=</t>
  </si>
  <si>
    <t>s2=</t>
  </si>
  <si>
    <t>F=</t>
  </si>
  <si>
    <t>nie odrzucamy 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</si>
</sst>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/>
    <xf numFmtId="0" fontId="0" fillId="0" borderId="3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134479</xdr:colOff>
      <xdr:row>15</xdr:row>
      <xdr:rowOff>9524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87854" cy="2867024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0</xdr:row>
      <xdr:rowOff>9525</xdr:rowOff>
    </xdr:from>
    <xdr:to>
      <xdr:col>26</xdr:col>
      <xdr:colOff>358981</xdr:colOff>
      <xdr:row>20</xdr:row>
      <xdr:rowOff>38100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34350" y="9525"/>
          <a:ext cx="9836356" cy="3838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286477</xdr:colOff>
      <xdr:row>6</xdr:row>
      <xdr:rowOff>162107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10902" cy="13051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372208</xdr:colOff>
      <xdr:row>4</xdr:row>
      <xdr:rowOff>133475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49008" cy="895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20074</xdr:colOff>
      <xdr:row>11</xdr:row>
      <xdr:rowOff>47924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35274" cy="2143424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0</xdr:row>
      <xdr:rowOff>9525</xdr:rowOff>
    </xdr:from>
    <xdr:to>
      <xdr:col>29</xdr:col>
      <xdr:colOff>182444</xdr:colOff>
      <xdr:row>19</xdr:row>
      <xdr:rowOff>48136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0" y="9525"/>
          <a:ext cx="10526594" cy="36581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572516</xdr:colOff>
      <xdr:row>15</xdr:row>
      <xdr:rowOff>19451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78116" cy="2876951"/>
        </a:xfrm>
        <a:prstGeom prst="rect">
          <a:avLst/>
        </a:prstGeom>
      </xdr:spPr>
    </xdr:pic>
    <xdr:clientData/>
  </xdr:twoCellAnchor>
  <xdr:twoCellAnchor editAs="oneCell">
    <xdr:from>
      <xdr:col>11</xdr:col>
      <xdr:colOff>561975</xdr:colOff>
      <xdr:row>0</xdr:row>
      <xdr:rowOff>0</xdr:rowOff>
    </xdr:from>
    <xdr:to>
      <xdr:col>26</xdr:col>
      <xdr:colOff>22130</xdr:colOff>
      <xdr:row>19</xdr:row>
      <xdr:rowOff>143771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7575" y="0"/>
          <a:ext cx="8604155" cy="3763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U37"/>
  <sheetViews>
    <sheetView workbookViewId="0">
      <selection activeCell="T42" sqref="T42"/>
    </sheetView>
  </sheetViews>
  <sheetFormatPr defaultRowHeight="15" x14ac:dyDescent="0.25"/>
  <cols>
    <col min="2" max="2" width="18.7109375" customWidth="1"/>
    <col min="18" max="18" width="11.85546875" customWidth="1"/>
    <col min="19" max="19" width="23.28515625" customWidth="1"/>
  </cols>
  <sheetData>
    <row r="17" spans="1:21" x14ac:dyDescent="0.25">
      <c r="B17" t="s">
        <v>0</v>
      </c>
      <c r="C17" t="s">
        <v>1</v>
      </c>
    </row>
    <row r="18" spans="1:21" x14ac:dyDescent="0.25">
      <c r="B18">
        <v>4100</v>
      </c>
      <c r="C18">
        <v>4300</v>
      </c>
      <c r="E18" t="s">
        <v>15</v>
      </c>
      <c r="F18">
        <f>AVERAGE(C18:C27)</f>
        <v>4415</v>
      </c>
    </row>
    <row r="19" spans="1:21" x14ac:dyDescent="0.25">
      <c r="B19">
        <v>4200</v>
      </c>
      <c r="C19">
        <v>4500</v>
      </c>
      <c r="E19" t="s">
        <v>16</v>
      </c>
      <c r="F19">
        <f>AVERAGE(B18:B27)</f>
        <v>4047</v>
      </c>
    </row>
    <row r="20" spans="1:21" x14ac:dyDescent="0.25">
      <c r="B20">
        <v>4000</v>
      </c>
      <c r="C20">
        <v>4400</v>
      </c>
      <c r="E20" t="s">
        <v>2</v>
      </c>
      <c r="F20">
        <v>0.05</v>
      </c>
    </row>
    <row r="21" spans="1:21" x14ac:dyDescent="0.25">
      <c r="B21">
        <v>3950</v>
      </c>
      <c r="C21">
        <v>4350</v>
      </c>
      <c r="E21" t="s">
        <v>3</v>
      </c>
      <c r="F21">
        <f>F20/2</f>
        <v>2.5000000000000001E-2</v>
      </c>
    </row>
    <row r="22" spans="1:21" x14ac:dyDescent="0.25">
      <c r="B22">
        <v>4050</v>
      </c>
      <c r="C22">
        <v>4550</v>
      </c>
      <c r="E22" t="s">
        <v>6</v>
      </c>
      <c r="F22">
        <v>10</v>
      </c>
    </row>
    <row r="23" spans="1:21" x14ac:dyDescent="0.25">
      <c r="B23">
        <v>3900</v>
      </c>
      <c r="C23">
        <v>4600</v>
      </c>
      <c r="E23" t="s">
        <v>7</v>
      </c>
      <c r="F23">
        <v>10</v>
      </c>
    </row>
    <row r="24" spans="1:21" x14ac:dyDescent="0.25">
      <c r="B24">
        <v>4150</v>
      </c>
      <c r="C24">
        <v>4250</v>
      </c>
      <c r="E24" t="s">
        <v>14</v>
      </c>
      <c r="F24">
        <f>(F18-F19)/SQRT(((F22*E33+F23*E32)/F22+F23-2)*(1/F22+1/F23))</f>
        <v>5.7219433480161266</v>
      </c>
      <c r="G24" t="s">
        <v>18</v>
      </c>
    </row>
    <row r="25" spans="1:21" x14ac:dyDescent="0.25">
      <c r="B25">
        <v>4000</v>
      </c>
      <c r="C25">
        <v>4400</v>
      </c>
      <c r="E25" t="s">
        <v>17</v>
      </c>
      <c r="F25">
        <v>18</v>
      </c>
      <c r="G25" t="s">
        <v>19</v>
      </c>
      <c r="S25" t="s">
        <v>22</v>
      </c>
    </row>
    <row r="26" spans="1:21" ht="15.75" thickBot="1" x14ac:dyDescent="0.3">
      <c r="B26">
        <v>4100</v>
      </c>
      <c r="C26">
        <v>4450</v>
      </c>
      <c r="E26" t="s">
        <v>20</v>
      </c>
      <c r="F26">
        <f>_xlfn.T.INV.2T(0.05,F25)</f>
        <v>2.1009220402410378</v>
      </c>
    </row>
    <row r="27" spans="1:21" x14ac:dyDescent="0.25">
      <c r="B27">
        <v>4020</v>
      </c>
      <c r="C27">
        <v>4350</v>
      </c>
      <c r="E27" s="4" t="s">
        <v>20</v>
      </c>
      <c r="F27" s="4">
        <f>_xlfn.T.INV.2T(F20,17)</f>
        <v>2.109815577833317</v>
      </c>
      <c r="S27" s="3"/>
      <c r="T27" s="3" t="s">
        <v>23</v>
      </c>
      <c r="U27" s="3" t="s">
        <v>24</v>
      </c>
    </row>
    <row r="28" spans="1:21" x14ac:dyDescent="0.25">
      <c r="S28" s="1" t="s">
        <v>25</v>
      </c>
      <c r="T28" s="1">
        <v>4047</v>
      </c>
      <c r="U28" s="1">
        <v>4415</v>
      </c>
    </row>
    <row r="29" spans="1:21" x14ac:dyDescent="0.25">
      <c r="A29" t="s">
        <v>4</v>
      </c>
      <c r="B29" t="s">
        <v>10</v>
      </c>
      <c r="E29" t="s">
        <v>11</v>
      </c>
      <c r="S29" s="1" t="s">
        <v>26</v>
      </c>
      <c r="T29" s="1">
        <v>8423.3333333333339</v>
      </c>
      <c r="U29" s="1">
        <v>12250</v>
      </c>
    </row>
    <row r="30" spans="1:21" x14ac:dyDescent="0.25">
      <c r="A30" t="s">
        <v>5</v>
      </c>
      <c r="B30" t="s">
        <v>12</v>
      </c>
      <c r="G30" t="s">
        <v>21</v>
      </c>
      <c r="S30" s="1" t="s">
        <v>27</v>
      </c>
      <c r="T30" s="1">
        <v>10</v>
      </c>
      <c r="U30" s="1">
        <v>10</v>
      </c>
    </row>
    <row r="31" spans="1:21" x14ac:dyDescent="0.25">
      <c r="S31" s="1" t="s">
        <v>28</v>
      </c>
      <c r="T31" s="1">
        <v>0</v>
      </c>
      <c r="U31" s="1"/>
    </row>
    <row r="32" spans="1:21" x14ac:dyDescent="0.25">
      <c r="A32" t="s">
        <v>8</v>
      </c>
      <c r="C32">
        <f>_xlfn.STDEV.S(B18:B27)</f>
        <v>91.77871939253312</v>
      </c>
      <c r="D32" t="s">
        <v>13</v>
      </c>
      <c r="E32">
        <f>C32^2</f>
        <v>8423.3333333333358</v>
      </c>
      <c r="S32" s="1" t="s">
        <v>29</v>
      </c>
      <c r="T32" s="5">
        <v>17</v>
      </c>
      <c r="U32" s="1"/>
    </row>
    <row r="33" spans="1:21" x14ac:dyDescent="0.25">
      <c r="A33" t="s">
        <v>9</v>
      </c>
      <c r="C33">
        <f>_xlfn.STDEV.S(C18:C27)</f>
        <v>110.67971810589327</v>
      </c>
      <c r="D33" t="s">
        <v>13</v>
      </c>
      <c r="E33">
        <f>C33^2</f>
        <v>12249.999999999998</v>
      </c>
      <c r="S33" s="1" t="s">
        <v>30</v>
      </c>
      <c r="T33" s="1">
        <v>-8.0936154325937117</v>
      </c>
      <c r="U33" s="1"/>
    </row>
    <row r="34" spans="1:21" x14ac:dyDescent="0.25">
      <c r="S34" s="1" t="s">
        <v>31</v>
      </c>
      <c r="T34" s="1">
        <v>1.5570560946343395E-7</v>
      </c>
      <c r="U34" s="1"/>
    </row>
    <row r="35" spans="1:21" x14ac:dyDescent="0.25">
      <c r="S35" s="1" t="s">
        <v>32</v>
      </c>
      <c r="T35" s="1">
        <v>1.7396067260750732</v>
      </c>
      <c r="U35" s="1"/>
    </row>
    <row r="36" spans="1:21" x14ac:dyDescent="0.25">
      <c r="S36" s="1" t="s">
        <v>33</v>
      </c>
      <c r="T36" s="1">
        <v>3.114112189268679E-7</v>
      </c>
      <c r="U36" s="1"/>
    </row>
    <row r="37" spans="1:21" ht="15.75" thickBot="1" x14ac:dyDescent="0.3">
      <c r="S37" s="2" t="s">
        <v>34</v>
      </c>
      <c r="T37" s="2">
        <v>2.1098155778333201</v>
      </c>
      <c r="U3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F12"/>
  <sheetViews>
    <sheetView workbookViewId="0">
      <selection activeCell="K18" sqref="K18"/>
    </sheetView>
  </sheetViews>
  <sheetFormatPr defaultRowHeight="15" x14ac:dyDescent="0.25"/>
  <cols>
    <col min="3" max="3" width="9.85546875" bestFit="1" customWidth="1"/>
  </cols>
  <sheetData>
    <row r="8" spans="2:6" x14ac:dyDescent="0.25">
      <c r="F8" t="s">
        <v>55</v>
      </c>
    </row>
    <row r="9" spans="2:6" x14ac:dyDescent="0.25">
      <c r="B9" t="s">
        <v>2</v>
      </c>
      <c r="C9">
        <v>0.05</v>
      </c>
    </row>
    <row r="10" spans="2:6" x14ac:dyDescent="0.25">
      <c r="B10" t="s">
        <v>14</v>
      </c>
      <c r="C10">
        <f>_xlfn.NORM.S.INV(2*0.05)</f>
        <v>-1.2815515655446006</v>
      </c>
    </row>
    <row r="11" spans="2:6" x14ac:dyDescent="0.25">
      <c r="B11" t="s">
        <v>56</v>
      </c>
      <c r="C11">
        <v>30</v>
      </c>
    </row>
    <row r="12" spans="2:6" x14ac:dyDescent="0.25">
      <c r="B12" t="s">
        <v>39</v>
      </c>
      <c r="C1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10"/>
  <sheetViews>
    <sheetView tabSelected="1" workbookViewId="0">
      <selection activeCell="H18" sqref="H18"/>
    </sheetView>
  </sheetViews>
  <sheetFormatPr defaultRowHeight="15" x14ac:dyDescent="0.25"/>
  <sheetData>
    <row r="7" spans="1:4" x14ac:dyDescent="0.25">
      <c r="A7" t="s">
        <v>57</v>
      </c>
      <c r="B7">
        <v>5.76</v>
      </c>
    </row>
    <row r="8" spans="1:4" x14ac:dyDescent="0.25">
      <c r="A8" t="s">
        <v>58</v>
      </c>
      <c r="B8">
        <v>5.41</v>
      </c>
    </row>
    <row r="9" spans="1:4" x14ac:dyDescent="0.25">
      <c r="A9" t="s">
        <v>59</v>
      </c>
      <c r="B9">
        <f>B7/B8</f>
        <v>1.0646950092421441</v>
      </c>
    </row>
    <row r="10" spans="1:4" x14ac:dyDescent="0.25">
      <c r="A10" t="s">
        <v>42</v>
      </c>
      <c r="B10">
        <f>_xlfn.F.INV.RT(0.05,11,11)</f>
        <v>2.8179304699530876</v>
      </c>
      <c r="D10" t="s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E28"/>
  <sheetViews>
    <sheetView workbookViewId="0">
      <selection activeCell="O26" sqref="O26"/>
    </sheetView>
  </sheetViews>
  <sheetFormatPr defaultRowHeight="15" x14ac:dyDescent="0.25"/>
  <sheetData>
    <row r="14" spans="2:5" x14ac:dyDescent="0.25">
      <c r="D14" t="s">
        <v>4</v>
      </c>
      <c r="E14" t="s">
        <v>44</v>
      </c>
    </row>
    <row r="15" spans="2:5" x14ac:dyDescent="0.25">
      <c r="B15" t="s">
        <v>37</v>
      </c>
      <c r="C15" t="s">
        <v>38</v>
      </c>
    </row>
    <row r="16" spans="2:5" x14ac:dyDescent="0.25">
      <c r="B16" s="6" t="s">
        <v>35</v>
      </c>
      <c r="C16" s="6" t="s">
        <v>36</v>
      </c>
    </row>
    <row r="17" spans="2:5" x14ac:dyDescent="0.25">
      <c r="B17" s="6">
        <v>5.0999999999999996</v>
      </c>
      <c r="C17" s="6">
        <v>4.2</v>
      </c>
    </row>
    <row r="18" spans="2:5" x14ac:dyDescent="0.25">
      <c r="B18" s="6">
        <v>4.8</v>
      </c>
      <c r="C18" s="6">
        <v>4.4000000000000004</v>
      </c>
    </row>
    <row r="19" spans="2:5" x14ac:dyDescent="0.25">
      <c r="B19" s="6">
        <v>5.3</v>
      </c>
      <c r="C19" s="6">
        <v>4.5</v>
      </c>
    </row>
    <row r="20" spans="2:5" x14ac:dyDescent="0.25">
      <c r="B20" s="6">
        <v>5</v>
      </c>
      <c r="C20" s="6">
        <v>4.3</v>
      </c>
    </row>
    <row r="21" spans="2:5" x14ac:dyDescent="0.25">
      <c r="B21" s="6">
        <v>5.2</v>
      </c>
      <c r="C21" s="6">
        <v>4.5999999999999996</v>
      </c>
    </row>
    <row r="23" spans="2:5" x14ac:dyDescent="0.25">
      <c r="B23" t="s">
        <v>39</v>
      </c>
      <c r="C23">
        <f>_xlfn.VAR.S(B17:B21)</f>
        <v>3.7000000000000012E-2</v>
      </c>
    </row>
    <row r="24" spans="2:5" x14ac:dyDescent="0.25">
      <c r="B24" t="s">
        <v>40</v>
      </c>
      <c r="C24">
        <f>_xlfn.VAR.S(C17:C21)</f>
        <v>2.4999999999999956E-2</v>
      </c>
    </row>
    <row r="26" spans="2:5" x14ac:dyDescent="0.25">
      <c r="B26" t="s">
        <v>41</v>
      </c>
      <c r="C26">
        <f>C23/C24</f>
        <v>1.4800000000000031</v>
      </c>
    </row>
    <row r="27" spans="2:5" x14ac:dyDescent="0.25">
      <c r="B27" t="s">
        <v>2</v>
      </c>
      <c r="C27">
        <v>0.05</v>
      </c>
    </row>
    <row r="28" spans="2:5" x14ac:dyDescent="0.25">
      <c r="B28" t="s">
        <v>42</v>
      </c>
      <c r="C28">
        <f>_xlfn.F.INV.RT(C27,4,4)</f>
        <v>6.38823290869587</v>
      </c>
      <c r="E28" t="s">
        <v>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F28"/>
  <sheetViews>
    <sheetView workbookViewId="0">
      <selection activeCell="G21" sqref="G21"/>
    </sheetView>
  </sheetViews>
  <sheetFormatPr defaultRowHeight="15" x14ac:dyDescent="0.25"/>
  <sheetData>
    <row r="18" spans="2:6" x14ac:dyDescent="0.25">
      <c r="B18" t="s">
        <v>45</v>
      </c>
    </row>
    <row r="20" spans="2:6" x14ac:dyDescent="0.25">
      <c r="E20" t="s">
        <v>53</v>
      </c>
      <c r="F20" t="s">
        <v>54</v>
      </c>
    </row>
    <row r="21" spans="2:6" x14ac:dyDescent="0.25">
      <c r="B21" t="s">
        <v>46</v>
      </c>
      <c r="C21">
        <f>78/120</f>
        <v>0.65</v>
      </c>
    </row>
    <row r="22" spans="2:6" x14ac:dyDescent="0.25">
      <c r="B22" t="s">
        <v>47</v>
      </c>
      <c r="C22">
        <f>85/130</f>
        <v>0.65384615384615385</v>
      </c>
    </row>
    <row r="23" spans="2:6" x14ac:dyDescent="0.25">
      <c r="B23" t="s">
        <v>48</v>
      </c>
      <c r="C23">
        <f>(78+85)/(120+130)</f>
        <v>0.65200000000000002</v>
      </c>
    </row>
    <row r="24" spans="2:6" x14ac:dyDescent="0.25">
      <c r="B24" t="s">
        <v>49</v>
      </c>
      <c r="C24">
        <f>(C21-C22)/SQRT(C23*(1-C23)*(1/120+1/130))</f>
        <v>-6.3783085891619004E-2</v>
      </c>
    </row>
    <row r="25" spans="2:6" x14ac:dyDescent="0.25">
      <c r="B25" t="s">
        <v>2</v>
      </c>
      <c r="C25">
        <v>0.05</v>
      </c>
    </row>
    <row r="27" spans="2:6" x14ac:dyDescent="0.25">
      <c r="B27" t="s">
        <v>50</v>
      </c>
      <c r="C27">
        <f>_xlfn.NORM.S.INV(C25)</f>
        <v>-1.6448536269514726</v>
      </c>
    </row>
    <row r="28" spans="2:6" x14ac:dyDescent="0.25">
      <c r="D28" t="s">
        <v>51</v>
      </c>
      <c r="E28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test_dla_średnich</vt:lpstr>
      <vt:lpstr>z30</vt:lpstr>
      <vt:lpstr>Arkusz5</vt:lpstr>
      <vt:lpstr>test_na_wariancje</vt:lpstr>
      <vt:lpstr>test_na_frakcje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p205</dc:creator>
  <cp:lastModifiedBy>p205</cp:lastModifiedBy>
  <dcterms:created xsi:type="dcterms:W3CDTF">2025-05-29T09:43:20Z</dcterms:created>
  <dcterms:modified xsi:type="dcterms:W3CDTF">2025-05-29T10:57:25Z</dcterms:modified>
</cp:coreProperties>
</file>