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C57" i="1"/>
  <c r="G54" i="1"/>
  <c r="R42" i="1"/>
  <c r="R41" i="1"/>
  <c r="R25" i="1"/>
  <c r="T22" i="1"/>
  <c r="R24" i="1"/>
  <c r="N28" i="1"/>
  <c r="F43" i="1"/>
  <c r="F39" i="1"/>
  <c r="F35" i="1"/>
  <c r="E30" i="1"/>
  <c r="B30" i="1"/>
  <c r="F25" i="1"/>
  <c r="N27" i="1"/>
  <c r="F42" i="1"/>
  <c r="F38" i="1"/>
  <c r="F34" i="1"/>
  <c r="E29" i="1"/>
  <c r="B29" i="1"/>
</calcChain>
</file>

<file path=xl/sharedStrings.xml><?xml version="1.0" encoding="utf-8"?>
<sst xmlns="http://schemas.openxmlformats.org/spreadsheetml/2006/main" count="92" uniqueCount="57">
  <si>
    <t>FV=PV(1+t*r)</t>
  </si>
  <si>
    <t>kapitalizacja prosta</t>
  </si>
  <si>
    <t>FV=PV(1+r)^t</t>
  </si>
  <si>
    <t>kapitalizacja złożona</t>
  </si>
  <si>
    <t>FV=PV(1+r/m)^t*m</t>
  </si>
  <si>
    <t>kapitalizacja złożona niezgodna</t>
  </si>
  <si>
    <t>FV=PV*e^t*r</t>
  </si>
  <si>
    <t>kapitalizacja ciągu</t>
  </si>
  <si>
    <t>r-stopa nominalna</t>
  </si>
  <si>
    <t>rf-stopa faktyczna(nominalna pomniejszona o podatek dochodowy)</t>
  </si>
  <si>
    <t>rf=r(1-T)</t>
  </si>
  <si>
    <t>T=19%</t>
  </si>
  <si>
    <t>Zadanie1</t>
  </si>
  <si>
    <t>Dane:</t>
  </si>
  <si>
    <t>Szukane:</t>
  </si>
  <si>
    <t>PV=</t>
  </si>
  <si>
    <t>t=</t>
  </si>
  <si>
    <t>r=</t>
  </si>
  <si>
    <t>FV=?</t>
  </si>
  <si>
    <t>a)</t>
  </si>
  <si>
    <t>FV=</t>
  </si>
  <si>
    <t>b)</t>
  </si>
  <si>
    <t>złożona roczna</t>
  </si>
  <si>
    <t>musi być - przed wartością</t>
  </si>
  <si>
    <t>złożona półroczna</t>
  </si>
  <si>
    <t>m=</t>
  </si>
  <si>
    <t>uzupełnione wg wzoru wyżej r=r/m,t=T*m</t>
  </si>
  <si>
    <t>złożona miesięczna</t>
  </si>
  <si>
    <t>na takiej samej zasadzie jak powyżej</t>
  </si>
  <si>
    <t>złożona dwuletnia</t>
  </si>
  <si>
    <t>d)</t>
  </si>
  <si>
    <t>Odp:</t>
  </si>
  <si>
    <t>Pan Alojzy powinien wybrać najefektywnijeszy model kapitalizacji czyli kapitalizacje ciągłą</t>
  </si>
  <si>
    <t>rf=</t>
  </si>
  <si>
    <t>FVr=</t>
  </si>
  <si>
    <t>Rzeczywisty stan konta wyniósł by 23 696,01 zł</t>
  </si>
  <si>
    <t>WZORY</t>
  </si>
  <si>
    <t>zadanie3</t>
  </si>
  <si>
    <t>PV=?</t>
  </si>
  <si>
    <t>przekształcenie wzoru na kapitalizację złożona</t>
  </si>
  <si>
    <t>znowu wartosć z minusem</t>
  </si>
  <si>
    <t>PVr=</t>
  </si>
  <si>
    <t>przy stopie nominalnej</t>
  </si>
  <si>
    <t>Pan Porażka powinien dysponować kwotą w wysokości 50 301,39zł</t>
  </si>
  <si>
    <t>zadanie14</t>
  </si>
  <si>
    <t>r=?</t>
  </si>
  <si>
    <t>kap. Prosta i ciagła tylko wtedy gdy o tym mowa jak nie to złożona!!!</t>
  </si>
  <si>
    <t>wartość też z minusem</t>
  </si>
  <si>
    <t>Nominalna stopa procentowa wynosi 18,65%</t>
  </si>
  <si>
    <t>zadanie17</t>
  </si>
  <si>
    <t>t=?</t>
  </si>
  <si>
    <t>kap.złożona</t>
  </si>
  <si>
    <t>w finasowej zaokrąglamy w górę , tutaj kap.roczna więc do 5</t>
  </si>
  <si>
    <t>jak półroczna do 4,5 itd..</t>
  </si>
  <si>
    <t>tf=</t>
  </si>
  <si>
    <t>Kapitał ulegnie podwojeniu po 6 latach</t>
  </si>
  <si>
    <t>liczba okresów jakby była miesieczna to jeszcze 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</si>
</sst>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zł&quot;;[Red]\-#,##0.00\ &quot;zł&quot;"/>
    <numFmt numFmtId="165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65" fontId="0" fillId="3" borderId="0" xfId="0" applyNumberFormat="1" applyFill="1"/>
    <xf numFmtId="8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8" fontId="0" fillId="4" borderId="0" xfId="0" applyNumberFormat="1" applyFill="1"/>
    <xf numFmtId="0" fontId="1" fillId="2" borderId="0" xfId="0" applyFont="1" applyFill="1" applyAlignment="1">
      <alignment horizontal="center"/>
    </xf>
    <xf numFmtId="10" fontId="0" fillId="3" borderId="0" xfId="0" applyNumberFormat="1" applyFill="1"/>
    <xf numFmtId="10" fontId="0" fillId="4" borderId="0" xfId="0" applyNumberFormat="1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76200</xdr:rowOff>
    </xdr:from>
    <xdr:to>
      <xdr:col>9</xdr:col>
      <xdr:colOff>562867</xdr:colOff>
      <xdr:row>19</xdr:row>
      <xdr:rowOff>95439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62200"/>
          <a:ext cx="6392167" cy="1352739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12</xdr:row>
      <xdr:rowOff>85725</xdr:rowOff>
    </xdr:from>
    <xdr:to>
      <xdr:col>23</xdr:col>
      <xdr:colOff>553307</xdr:colOff>
      <xdr:row>16</xdr:row>
      <xdr:rowOff>162042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371725"/>
          <a:ext cx="6144482" cy="838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31</xdr:row>
      <xdr:rowOff>19050</xdr:rowOff>
    </xdr:from>
    <xdr:to>
      <xdr:col>24</xdr:col>
      <xdr:colOff>86604</xdr:colOff>
      <xdr:row>34</xdr:row>
      <xdr:rowOff>114393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0" y="5924550"/>
          <a:ext cx="6296904" cy="6668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9</xdr:col>
      <xdr:colOff>591446</xdr:colOff>
      <xdr:row>50</xdr:row>
      <xdr:rowOff>104920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591550"/>
          <a:ext cx="6420746" cy="1038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A31" workbookViewId="0">
      <selection activeCell="E66" sqref="E66"/>
    </sheetView>
  </sheetViews>
  <sheetFormatPr defaultRowHeight="15" x14ac:dyDescent="0.25"/>
  <cols>
    <col min="2" max="2" width="10.85546875" bestFit="1" customWidth="1"/>
    <col min="5" max="6" width="10.85546875" bestFit="1" customWidth="1"/>
    <col min="14" max="14" width="10.85546875" bestFit="1" customWidth="1"/>
    <col min="18" max="18" width="10.85546875" bestFit="1" customWidth="1"/>
  </cols>
  <sheetData>
    <row r="1" spans="1:15" x14ac:dyDescent="0.25">
      <c r="A1" s="1"/>
      <c r="B1" s="1"/>
      <c r="C1" s="1"/>
      <c r="D1" s="1"/>
      <c r="E1" s="1"/>
      <c r="F1" s="8" t="s">
        <v>36</v>
      </c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t="s">
        <v>0</v>
      </c>
      <c r="D2" t="s">
        <v>1</v>
      </c>
      <c r="H2" t="s">
        <v>8</v>
      </c>
      <c r="O2" s="1"/>
    </row>
    <row r="3" spans="1:15" x14ac:dyDescent="0.25">
      <c r="A3" s="1"/>
      <c r="O3" s="1"/>
    </row>
    <row r="4" spans="1:15" x14ac:dyDescent="0.25">
      <c r="A4" s="1"/>
      <c r="B4" t="s">
        <v>2</v>
      </c>
      <c r="D4" t="s">
        <v>3</v>
      </c>
      <c r="H4" t="s">
        <v>9</v>
      </c>
      <c r="O4" s="1"/>
    </row>
    <row r="5" spans="1:15" x14ac:dyDescent="0.25">
      <c r="A5" s="1"/>
      <c r="H5" t="s">
        <v>10</v>
      </c>
      <c r="I5" t="s">
        <v>11</v>
      </c>
      <c r="O5" s="1"/>
    </row>
    <row r="6" spans="1:15" x14ac:dyDescent="0.25">
      <c r="A6" s="1"/>
      <c r="B6" t="s">
        <v>4</v>
      </c>
      <c r="D6" t="s">
        <v>5</v>
      </c>
      <c r="O6" s="1"/>
    </row>
    <row r="7" spans="1:15" x14ac:dyDescent="0.25">
      <c r="A7" s="1"/>
      <c r="O7" s="1"/>
    </row>
    <row r="8" spans="1:15" x14ac:dyDescent="0.25">
      <c r="A8" s="1"/>
      <c r="B8" t="s">
        <v>6</v>
      </c>
      <c r="D8" t="s">
        <v>7</v>
      </c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2" spans="1:15" x14ac:dyDescent="0.25">
      <c r="B12" t="s">
        <v>12</v>
      </c>
      <c r="O12" t="s">
        <v>37</v>
      </c>
    </row>
    <row r="19" spans="1:23" x14ac:dyDescent="0.25">
      <c r="P19" t="s">
        <v>13</v>
      </c>
      <c r="R19" t="s">
        <v>14</v>
      </c>
    </row>
    <row r="20" spans="1:23" x14ac:dyDescent="0.25">
      <c r="P20" t="s">
        <v>20</v>
      </c>
      <c r="Q20">
        <v>81000</v>
      </c>
      <c r="R20" t="s">
        <v>38</v>
      </c>
      <c r="T20" t="s">
        <v>39</v>
      </c>
    </row>
    <row r="21" spans="1:23" x14ac:dyDescent="0.25">
      <c r="P21" t="s">
        <v>16</v>
      </c>
      <c r="Q21">
        <v>12</v>
      </c>
    </row>
    <row r="22" spans="1:23" x14ac:dyDescent="0.25">
      <c r="A22" t="s">
        <v>13</v>
      </c>
      <c r="C22" t="s">
        <v>14</v>
      </c>
      <c r="E22" t="s">
        <v>31</v>
      </c>
      <c r="P22" t="s">
        <v>17</v>
      </c>
      <c r="Q22">
        <v>0.05</v>
      </c>
      <c r="S22" t="s">
        <v>33</v>
      </c>
      <c r="T22">
        <f>Q22*(1-0.19)</f>
        <v>4.0500000000000008E-2</v>
      </c>
    </row>
    <row r="23" spans="1:23" x14ac:dyDescent="0.25">
      <c r="A23" t="s">
        <v>15</v>
      </c>
      <c r="B23">
        <v>12000</v>
      </c>
      <c r="C23" t="s">
        <v>18</v>
      </c>
      <c r="E23" t="s">
        <v>32</v>
      </c>
    </row>
    <row r="24" spans="1:23" x14ac:dyDescent="0.25">
      <c r="A24" t="s">
        <v>16</v>
      </c>
      <c r="B24">
        <v>14</v>
      </c>
      <c r="E24" t="s">
        <v>35</v>
      </c>
      <c r="Q24" t="s">
        <v>15</v>
      </c>
      <c r="R24" s="4">
        <f>PV(Q22,Q21,,-Q20)</f>
        <v>45103.830872382321</v>
      </c>
      <c r="T24" t="s">
        <v>40</v>
      </c>
      <c r="W24" t="s">
        <v>42</v>
      </c>
    </row>
    <row r="25" spans="1:23" x14ac:dyDescent="0.25">
      <c r="A25" t="s">
        <v>17</v>
      </c>
      <c r="B25">
        <v>0.06</v>
      </c>
      <c r="E25" t="s">
        <v>33</v>
      </c>
      <c r="F25">
        <f>B25*(1-0.19)</f>
        <v>4.8600000000000004E-2</v>
      </c>
      <c r="Q25" t="s">
        <v>41</v>
      </c>
      <c r="R25" s="7">
        <f>PV(T22,Q21,,-Q20)</f>
        <v>50301.392089273701</v>
      </c>
    </row>
    <row r="26" spans="1:23" x14ac:dyDescent="0.25">
      <c r="P26" t="s">
        <v>31</v>
      </c>
    </row>
    <row r="27" spans="1:23" x14ac:dyDescent="0.25">
      <c r="A27" t="s">
        <v>19</v>
      </c>
      <c r="B27" t="s">
        <v>1</v>
      </c>
      <c r="E27" t="s">
        <v>21</v>
      </c>
      <c r="F27" t="s">
        <v>22</v>
      </c>
      <c r="L27" t="s">
        <v>30</v>
      </c>
      <c r="M27" s="2" t="s">
        <v>20</v>
      </c>
      <c r="N27" s="3">
        <f>B23*EXP(B24*B25)</f>
        <v>27796.403721373099</v>
      </c>
      <c r="P27" t="s">
        <v>43</v>
      </c>
    </row>
    <row r="28" spans="1:23" x14ac:dyDescent="0.25">
      <c r="M28" s="5" t="s">
        <v>34</v>
      </c>
      <c r="N28" s="6">
        <f>B23*EXP(F25*B24)</f>
        <v>23696.009295055384</v>
      </c>
    </row>
    <row r="29" spans="1:23" x14ac:dyDescent="0.25">
      <c r="A29" s="2" t="s">
        <v>20</v>
      </c>
      <c r="B29" s="3">
        <f>B23*(1+B24*B25)</f>
        <v>22080</v>
      </c>
      <c r="E29" s="4">
        <f>FV(B25,B24,0,-B23)</f>
        <v>27130.847469053115</v>
      </c>
      <c r="G29" s="1" t="s">
        <v>23</v>
      </c>
      <c r="H29" s="1"/>
      <c r="I29" s="1"/>
    </row>
    <row r="30" spans="1:23" x14ac:dyDescent="0.25">
      <c r="A30" s="5" t="s">
        <v>34</v>
      </c>
      <c r="B30" s="6">
        <f>B23*(1+B24*F25)</f>
        <v>20164.800000000003</v>
      </c>
      <c r="E30" s="7">
        <f>FV(F25,B24,,-B23)</f>
        <v>23319.497797404034</v>
      </c>
    </row>
    <row r="31" spans="1:23" x14ac:dyDescent="0.25">
      <c r="F31" t="s">
        <v>24</v>
      </c>
      <c r="Q31" t="s">
        <v>44</v>
      </c>
    </row>
    <row r="33" spans="4:20" x14ac:dyDescent="0.25">
      <c r="E33" t="s">
        <v>25</v>
      </c>
      <c r="F33">
        <v>2</v>
      </c>
    </row>
    <row r="34" spans="4:20" x14ac:dyDescent="0.25">
      <c r="E34" s="2" t="s">
        <v>20</v>
      </c>
      <c r="F34" s="4">
        <f>FV(B25/F33,14*F33,,-B23)</f>
        <v>27455.132108847123</v>
      </c>
      <c r="H34" t="s">
        <v>26</v>
      </c>
    </row>
    <row r="35" spans="4:20" x14ac:dyDescent="0.25">
      <c r="E35" s="5" t="s">
        <v>34</v>
      </c>
      <c r="F35" s="7">
        <f>FV(F25/F33,B24*F33,,-B23)</f>
        <v>23504.016435091493</v>
      </c>
    </row>
    <row r="36" spans="4:20" x14ac:dyDescent="0.25">
      <c r="F36" t="s">
        <v>27</v>
      </c>
    </row>
    <row r="37" spans="4:20" x14ac:dyDescent="0.25">
      <c r="E37" t="s">
        <v>25</v>
      </c>
      <c r="F37">
        <v>12</v>
      </c>
      <c r="O37" t="s">
        <v>13</v>
      </c>
      <c r="Q37" t="s">
        <v>14</v>
      </c>
      <c r="T37" t="s">
        <v>46</v>
      </c>
    </row>
    <row r="38" spans="4:20" x14ac:dyDescent="0.25">
      <c r="E38" s="2" t="s">
        <v>20</v>
      </c>
      <c r="F38" s="4">
        <f>FV(B25/F37,B24*F37,,-B23)</f>
        <v>27738.28596384414</v>
      </c>
      <c r="H38" t="s">
        <v>28</v>
      </c>
      <c r="O38" t="s">
        <v>15</v>
      </c>
      <c r="P38">
        <v>2300</v>
      </c>
      <c r="R38" t="s">
        <v>45</v>
      </c>
    </row>
    <row r="39" spans="4:20" x14ac:dyDescent="0.25">
      <c r="E39" s="5" t="s">
        <v>34</v>
      </c>
      <c r="F39" s="7">
        <f>FV(F25/F37,B24*F37,,-B23)</f>
        <v>23663.470941425225</v>
      </c>
      <c r="O39" t="s">
        <v>20</v>
      </c>
      <c r="P39">
        <v>3047.5</v>
      </c>
      <c r="T39" t="s">
        <v>47</v>
      </c>
    </row>
    <row r="40" spans="4:20" x14ac:dyDescent="0.25">
      <c r="F40" t="s">
        <v>29</v>
      </c>
      <c r="O40" t="s">
        <v>16</v>
      </c>
      <c r="P40">
        <v>2</v>
      </c>
    </row>
    <row r="41" spans="4:20" x14ac:dyDescent="0.25">
      <c r="E41" t="s">
        <v>25</v>
      </c>
      <c r="F41">
        <v>0.5</v>
      </c>
      <c r="Q41" s="5" t="s">
        <v>33</v>
      </c>
      <c r="R41" s="10">
        <f>RATE(P40,,-P38,P39)</f>
        <v>0.15108644332231275</v>
      </c>
      <c r="T41" t="s">
        <v>31</v>
      </c>
    </row>
    <row r="42" spans="4:20" x14ac:dyDescent="0.25">
      <c r="E42" s="2" t="s">
        <v>20</v>
      </c>
      <c r="F42" s="4">
        <f>FV(B25/F41,B24*F41,,-B23)</f>
        <v>26528.176888872971</v>
      </c>
      <c r="Q42" s="2" t="s">
        <v>17</v>
      </c>
      <c r="R42" s="9">
        <f>R41/(1-0.19)</f>
        <v>0.18652647323742313</v>
      </c>
      <c r="T42" t="s">
        <v>48</v>
      </c>
    </row>
    <row r="43" spans="4:20" x14ac:dyDescent="0.25">
      <c r="E43" s="5" t="s">
        <v>34</v>
      </c>
      <c r="F43" s="7">
        <f>FV(F25/F41,B24*F41,,-B23)</f>
        <v>22971.102440737115</v>
      </c>
    </row>
    <row r="45" spans="4:20" x14ac:dyDescent="0.25">
      <c r="D45" t="s">
        <v>49</v>
      </c>
    </row>
    <row r="52" spans="2:9" x14ac:dyDescent="0.25">
      <c r="B52" t="s">
        <v>13</v>
      </c>
      <c r="D52" t="s">
        <v>14</v>
      </c>
      <c r="F52" t="s">
        <v>51</v>
      </c>
    </row>
    <row r="53" spans="2:9" x14ac:dyDescent="0.25">
      <c r="B53" t="s">
        <v>17</v>
      </c>
      <c r="C53">
        <v>0.18</v>
      </c>
      <c r="D53" t="s">
        <v>50</v>
      </c>
    </row>
    <row r="54" spans="2:9" x14ac:dyDescent="0.25">
      <c r="B54" t="s">
        <v>15</v>
      </c>
      <c r="C54">
        <v>1</v>
      </c>
      <c r="F54" s="2" t="s">
        <v>16</v>
      </c>
      <c r="G54" s="2">
        <f>NPER(C53,,-C54,C55)</f>
        <v>4.1878351335123218</v>
      </c>
      <c r="I54" t="s">
        <v>52</v>
      </c>
    </row>
    <row r="55" spans="2:9" x14ac:dyDescent="0.25">
      <c r="B55" t="s">
        <v>20</v>
      </c>
      <c r="C55">
        <v>2</v>
      </c>
      <c r="G55" s="11"/>
      <c r="I55" t="s">
        <v>53</v>
      </c>
    </row>
    <row r="56" spans="2:9" x14ac:dyDescent="0.25">
      <c r="E56" t="s">
        <v>31</v>
      </c>
    </row>
    <row r="57" spans="2:9" x14ac:dyDescent="0.25">
      <c r="B57" t="s">
        <v>33</v>
      </c>
      <c r="C57">
        <f>C53*(1-0.19)</f>
        <v>0.14580000000000001</v>
      </c>
      <c r="E57" t="s">
        <v>55</v>
      </c>
    </row>
    <row r="59" spans="2:9" x14ac:dyDescent="0.25">
      <c r="B59" s="5" t="s">
        <v>54</v>
      </c>
      <c r="C59" s="5">
        <f>NPER(C57,,-C54,C55)</f>
        <v>5.0928102826219934</v>
      </c>
    </row>
    <row r="60" spans="2:9" x14ac:dyDescent="0.25">
      <c r="C60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2025-03-10T10:22:52Z</dcterms:created>
  <dcterms:modified xsi:type="dcterms:W3CDTF">2025-03-10T11:37:56Z</dcterms:modified>
</cp:coreProperties>
</file>