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satystyka kw_2 wtorek\"/>
    </mc:Choice>
  </mc:AlternateContent>
  <bookViews>
    <workbookView xWindow="0" yWindow="0" windowWidth="28800" windowHeight="11805" activeTab="1"/>
  </bookViews>
  <sheets>
    <sheet name="Zad 1" sheetId="1" r:id="rId1"/>
    <sheet name="zad 2" sheetId="2" r:id="rId2"/>
    <sheet name="Zad 3" sheetId="6" r:id="rId3"/>
    <sheet name="Zad 4" sheetId="5" r:id="rId4"/>
    <sheet name="Zad 5" sheetId="7" r:id="rId5"/>
    <sheet name="Zad 6" sheetId="8" r:id="rId6"/>
    <sheet name="Zad 7" sheetId="9" r:id="rId7"/>
  </sheets>
  <calcPr calcId="162913"/>
</workbook>
</file>

<file path=xl/calcChain.xml><?xml version="1.0" encoding="utf-8"?>
<calcChain xmlns="http://schemas.openxmlformats.org/spreadsheetml/2006/main">
  <c r="I9" i="2" l="1"/>
  <c r="I7" i="2"/>
  <c r="F13" i="2"/>
  <c r="C10" i="2"/>
  <c r="D9" i="2"/>
  <c r="K39" i="1"/>
  <c r="K38" i="1"/>
  <c r="J34" i="1"/>
  <c r="J3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E13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D14" i="1"/>
</calcChain>
</file>

<file path=xl/sharedStrings.xml><?xml version="1.0" encoding="utf-8"?>
<sst xmlns="http://schemas.openxmlformats.org/spreadsheetml/2006/main" count="160" uniqueCount="109">
  <si>
    <t>przyrosty absolutne</t>
  </si>
  <si>
    <t>przyrosty względne</t>
  </si>
  <si>
    <t>tempo zmian</t>
  </si>
  <si>
    <t>indeksy</t>
  </si>
  <si>
    <t>łań.</t>
  </si>
  <si>
    <t>j.pod.</t>
  </si>
  <si>
    <t>t</t>
  </si>
  <si>
    <t>xt</t>
  </si>
  <si>
    <t>-</t>
  </si>
  <si>
    <t>Rok</t>
  </si>
  <si>
    <t>łańcuchowe</t>
  </si>
  <si>
    <t>a) przyrosty absolutne</t>
  </si>
  <si>
    <t>b) przyrosty względne</t>
  </si>
  <si>
    <t>c) tempo zmian</t>
  </si>
  <si>
    <t>d) indeksy indywidualne</t>
  </si>
  <si>
    <t>e) dynamikę zjawiska</t>
  </si>
  <si>
    <t>f) tempo zmian na podstawie indeksów</t>
  </si>
  <si>
    <t>g) średniookresowe tempo zmian</t>
  </si>
  <si>
    <t>t (miesiące)</t>
  </si>
  <si>
    <r>
      <t>Cena akcji x</t>
    </r>
    <r>
      <rPr>
        <vertAlign val="subscript"/>
        <sz val="11"/>
        <color theme="1"/>
        <rFont val="Calibri"/>
        <family val="2"/>
        <charset val="238"/>
      </rPr>
      <t>t</t>
    </r>
    <r>
      <rPr>
        <sz val="11"/>
        <color theme="1"/>
        <rFont val="Calibri"/>
        <family val="2"/>
        <charset val="238"/>
      </rPr>
      <t xml:space="preserve"> (w zł)</t>
    </r>
  </si>
  <si>
    <t>Indeksy</t>
  </si>
  <si>
    <t>Jednopodstawowe</t>
  </si>
  <si>
    <r>
      <t>a) indeks łańcuchowy i</t>
    </r>
    <r>
      <rPr>
        <vertAlign val="subscript"/>
        <sz val="11"/>
        <color theme="1"/>
        <rFont val="Calibri"/>
        <family val="2"/>
        <charset val="238"/>
      </rPr>
      <t>4/3</t>
    </r>
  </si>
  <si>
    <t>Wartość sprzedanych telewizorów zmalała o 2,8% w stosunku do roku poprzedniego, natomiast cena  telewizorów wzrosła o 8,3%. Jak zmieniła się ilość sprzedanych telewizorów.</t>
  </si>
  <si>
    <t>Dynamika zatrudnienia mierzona indekami jednopodstawowymi w stosunku do okresu pierwszego przedstawiała się następująco:</t>
  </si>
  <si>
    <t>Dynamika jednopodstawowa</t>
  </si>
  <si>
    <t>Na podstawie danych oblicz indeksy łańcuchowe w tym okresie</t>
  </si>
  <si>
    <r>
      <t>b) indeks jednopodstawowy z okresu i</t>
    </r>
    <r>
      <rPr>
        <vertAlign val="subscript"/>
        <sz val="11"/>
        <color theme="1"/>
        <rFont val="Calibri"/>
        <family val="2"/>
        <charset val="238"/>
      </rPr>
      <t>5/1</t>
    </r>
  </si>
  <si>
    <t>delta t/t-1</t>
  </si>
  <si>
    <t>d t/t-1</t>
  </si>
  <si>
    <t>Dla danych z Banku Danych Lokalnych dotyczących liczby osób bezrobotnych wyznacz:</t>
  </si>
  <si>
    <t>delta t/k</t>
  </si>
  <si>
    <t>d t/k</t>
  </si>
  <si>
    <t>d t/t-1*100</t>
  </si>
  <si>
    <t>d t/k*100</t>
  </si>
  <si>
    <t>i t/t-1</t>
  </si>
  <si>
    <t>i t/k</t>
  </si>
  <si>
    <t>i t/t-1*100</t>
  </si>
  <si>
    <t>i t/k*100</t>
  </si>
  <si>
    <t>i t/t-1*100-100</t>
  </si>
  <si>
    <t>i t/k*100-100</t>
  </si>
  <si>
    <t>Podana została cena akcji pewnego przedsiębiorstwa (liczona w ostatnim dniu miesiąca na zamknięciu sesji) w pierwszym półroczu pewnego roku</t>
  </si>
  <si>
    <t>Indeksy (%)</t>
  </si>
  <si>
    <t>c) wartość ceny akcji w maju (t=5)</t>
  </si>
  <si>
    <t>h) prognozę na 2 okresy w przód względem ostatniego okresu</t>
  </si>
  <si>
    <t>Na podstawie indeksów, oblicz :</t>
  </si>
  <si>
    <t>c) oblicz najbardziej prawdopodobne zmiany ilości i cen na podstawie indeksów Fishera</t>
  </si>
  <si>
    <t>b) jaki wpływ na zmiany obrotów miały ceny, a w jakim stopniu wpłyneła na to zmiana ilości sprzedanych wyrobów (podejście według Laspeyres'a i Pasche'go)</t>
  </si>
  <si>
    <t>a) jak zmieniła się wartość obrotów hurtowni w lutym roku 2020 w porównaniu z analogicznym okresem roku poprzedniego</t>
  </si>
  <si>
    <t>Na podstawie danych odppowiedz:</t>
  </si>
  <si>
    <t>D (w metrach)</t>
  </si>
  <si>
    <t>C (w litrach)</t>
  </si>
  <si>
    <t>B( w tys.)</t>
  </si>
  <si>
    <t>A (w kg)</t>
  </si>
  <si>
    <t>ilość</t>
  </si>
  <si>
    <t>cena (zł)</t>
  </si>
  <si>
    <t>`luty 2021</t>
  </si>
  <si>
    <t>`luty 2020</t>
  </si>
  <si>
    <t>Wyrób</t>
  </si>
  <si>
    <t>Obroty hurtowni Z w lutym 2020 roku oraz w lutym 2021 roku przedstawiały się następująco:</t>
  </si>
  <si>
    <t>Kawa</t>
  </si>
  <si>
    <t>Ciastko</t>
  </si>
  <si>
    <t>Sok</t>
  </si>
  <si>
    <t>Kanapka</t>
  </si>
  <si>
    <r>
      <t>p</t>
    </r>
    <r>
      <rPr>
        <vertAlign val="subscript"/>
        <sz val="11"/>
        <color theme="1"/>
        <rFont val="Calibri"/>
        <family val="2"/>
        <charset val="238"/>
      </rPr>
      <t>1</t>
    </r>
  </si>
  <si>
    <r>
      <t>p</t>
    </r>
    <r>
      <rPr>
        <vertAlign val="subscript"/>
        <sz val="11"/>
        <color theme="1"/>
        <rFont val="Calibri"/>
        <family val="2"/>
        <charset val="238"/>
      </rPr>
      <t>0</t>
    </r>
  </si>
  <si>
    <r>
      <t>q</t>
    </r>
    <r>
      <rPr>
        <vertAlign val="subscript"/>
        <sz val="11"/>
        <color theme="1"/>
        <rFont val="Calibri"/>
        <family val="2"/>
        <charset val="238"/>
      </rPr>
      <t>1</t>
    </r>
  </si>
  <si>
    <r>
      <t>q</t>
    </r>
    <r>
      <rPr>
        <vertAlign val="subscript"/>
        <sz val="11"/>
        <color theme="1"/>
        <rFont val="Calibri"/>
        <family val="2"/>
        <charset val="238"/>
      </rPr>
      <t>0</t>
    </r>
  </si>
  <si>
    <t>Produkt</t>
  </si>
  <si>
    <t>j</t>
  </si>
  <si>
    <t>Zbadane zostały ilości oraz wartości produktów zakupionych przez studentów w uczelnianym sklepiku w przeliczeniu na jednego studenta w ciągu miesiąca. Zbadane zostały 2 okresy: styczeń oraz październik, a uzyskane dane zamieszczono poniżej. Na podstawie danych oblicz i zinterpretuj agregatowe indeksy poznanych wielkości.</t>
  </si>
  <si>
    <t>SUMA</t>
  </si>
  <si>
    <t>mandaty</t>
  </si>
  <si>
    <t>olej silnikowy</t>
  </si>
  <si>
    <t>benzyna</t>
  </si>
  <si>
    <t>i</t>
  </si>
  <si>
    <t>Na koszt utrzymania samochodu pana Kowalskiego składają się wydatki na benzynę, olej i mandaty za przekroczenie prędkości. W maju 2020r. Kowalski wydał 500 zł na benzynę, 20 zł na olej silnikowy i 300 zł na mandaty. W maju 2019r. utrzymanie samochodu kosztowało łącznie 750 zł. Wiadomo także, że benzyna staniała o 2% w stosunku do maja roku poprzedniego, olej silnikowy kosztuje drożej o 5% a ceny mandatów nie uległy zmianie. Za pomocą odpowiednich indeksów przeprowadź wszechstronną dynamikę zmian wartości, ilości oraz cen związanych z utrzymaniem samochodu pana Kowalskiego.</t>
  </si>
  <si>
    <t>Kod</t>
  </si>
  <si>
    <t>Nazwa</t>
  </si>
  <si>
    <t>ogółem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</si>
  <si>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</si>
  <si>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</si>
  <si>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</si>
  <si>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</si>
  <si>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</si>
  <si>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</si>
  <si>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</si>
  <si>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</si>
  <si>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</si>
  <si>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</si>
  <si>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</si>
  <si>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</si>
  <si>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</si>
  <si>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</si>
  <si>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</si>
  <si>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[osoba]</t>
  </si>
  <si>
    <t>0618000</t>
  </si>
  <si>
    <t>Powiat tomaszowski</t>
  </si>
  <si>
    <t>k=1</t>
  </si>
  <si>
    <t>g)</t>
  </si>
  <si>
    <t>Średni indeks łańcuchowy</t>
  </si>
  <si>
    <t>Średnio-roczne tempo zmian</t>
  </si>
  <si>
    <t xml:space="preserve">W badanym okresie liczba osób bezrobotnych </t>
  </si>
  <si>
    <t>maleje średnio o 5,53 % każdego roku</t>
  </si>
  <si>
    <t>h)</t>
  </si>
  <si>
    <t>2024=</t>
  </si>
  <si>
    <t>2025=</t>
  </si>
  <si>
    <t>c)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</si>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</sst>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0"/>
      <name val="Arial CE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zcionka tekstu podstawowego"/>
      <charset val="238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" borderId="14">
      <alignment horizontal="left" vertical="center" wrapText="1"/>
    </xf>
  </cellStyleXfs>
  <cellXfs count="68">
    <xf numFmtId="0" fontId="0" fillId="0" borderId="0" xfId="0"/>
    <xf numFmtId="0" fontId="1" fillId="0" borderId="0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164" fontId="1" fillId="0" borderId="2" xfId="1" applyNumberFormat="1" applyBorder="1"/>
    <xf numFmtId="164" fontId="1" fillId="0" borderId="3" xfId="1" applyNumberFormat="1" applyBorder="1"/>
    <xf numFmtId="2" fontId="1" fillId="0" borderId="3" xfId="1" applyNumberFormat="1" applyBorder="1"/>
    <xf numFmtId="2" fontId="1" fillId="0" borderId="2" xfId="1" applyNumberFormat="1" applyBorder="1"/>
    <xf numFmtId="0" fontId="2" fillId="0" borderId="0" xfId="0" applyFont="1"/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13" xfId="0" applyBorder="1"/>
    <xf numFmtId="0" fontId="0" fillId="0" borderId="13" xfId="0" applyBorder="1" applyAlignment="1">
      <alignment wrapText="1"/>
    </xf>
    <xf numFmtId="3" fontId="1" fillId="0" borderId="3" xfId="1" applyNumberFormat="1" applyBorder="1"/>
    <xf numFmtId="0" fontId="2" fillId="3" borderId="11" xfId="0" applyFont="1" applyFill="1" applyBorder="1" applyAlignment="1">
      <alignment horizontal="center" vertical="top" wrapText="1"/>
    </xf>
    <xf numFmtId="0" fontId="1" fillId="0" borderId="15" xfId="1" applyBorder="1"/>
    <xf numFmtId="164" fontId="1" fillId="0" borderId="7" xfId="1" applyNumberFormat="1" applyBorder="1"/>
    <xf numFmtId="0" fontId="0" fillId="0" borderId="16" xfId="0" applyBorder="1"/>
    <xf numFmtId="0" fontId="2" fillId="4" borderId="11" xfId="0" applyFont="1" applyFill="1" applyBorder="1" applyAlignment="1">
      <alignment vertical="top" wrapText="1"/>
    </xf>
    <xf numFmtId="0" fontId="2" fillId="5" borderId="11" xfId="0" applyFont="1" applyFill="1" applyBorder="1" applyAlignment="1">
      <alignment horizontal="center" vertical="top" wrapText="1"/>
    </xf>
    <xf numFmtId="0" fontId="2" fillId="3" borderId="0" xfId="0" applyFont="1" applyFill="1"/>
    <xf numFmtId="0" fontId="0" fillId="3" borderId="0" xfId="0" applyFill="1"/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0" fillId="0" borderId="26" xfId="0" applyBorder="1" applyAlignment="1">
      <alignment horizontal="center"/>
    </xf>
    <xf numFmtId="0" fontId="6" fillId="0" borderId="5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15" xfId="1" applyBorder="1" applyAlignment="1">
      <alignment horizontal="center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17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2" borderId="14" xfId="6" applyNumberFormat="1" applyFont="1" applyFill="1" applyBorder="1">
      <alignment horizontal="left" vertical="center" wrapText="1"/>
    </xf>
    <xf numFmtId="0" fontId="5" fillId="2" borderId="14" xfId="6" applyNumberFormat="1" applyFont="1" applyFill="1" applyBorder="1">
      <alignment horizontal="left" vertical="center" wrapText="1"/>
    </xf>
    <xf numFmtId="3" fontId="0" fillId="0" borderId="0" xfId="0" applyNumberFormat="1" applyFont="1"/>
    <xf numFmtId="0" fontId="1" fillId="0" borderId="2" xfId="1" quotePrefix="1" applyBorder="1"/>
    <xf numFmtId="0" fontId="1" fillId="0" borderId="0" xfId="1" quotePrefix="1"/>
    <xf numFmtId="2" fontId="1" fillId="0" borderId="0" xfId="1" applyNumberFormat="1"/>
    <xf numFmtId="0" fontId="1" fillId="0" borderId="1" xfId="1" quotePrefix="1" applyBorder="1"/>
    <xf numFmtId="0" fontId="2" fillId="7" borderId="11" xfId="0" applyFont="1" applyFill="1" applyBorder="1" applyAlignment="1">
      <alignment vertical="top" wrapText="1"/>
    </xf>
    <xf numFmtId="0" fontId="0" fillId="0" borderId="0" xfId="0" quotePrefix="1"/>
  </cellXfs>
  <cellStyles count="7">
    <cellStyle name="Kolumna" xfId="6"/>
    <cellStyle name="Normalny" xfId="0" builtinId="0"/>
    <cellStyle name="Normalny 2" xfId="1"/>
    <cellStyle name="Normalny 2 2" xfId="2"/>
    <cellStyle name="Normalny 2 3" xfId="3"/>
    <cellStyle name="Normalny 2 4" xfId="4"/>
    <cellStyle name="Normalny 2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28</xdr:row>
      <xdr:rowOff>7937</xdr:rowOff>
    </xdr:from>
    <xdr:to>
      <xdr:col>19</xdr:col>
      <xdr:colOff>63763</xdr:colOff>
      <xdr:row>40</xdr:row>
      <xdr:rowOff>14665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6" y="5334000"/>
          <a:ext cx="4905637" cy="2197478"/>
        </a:xfrm>
        <a:prstGeom prst="rect">
          <a:avLst/>
        </a:prstGeom>
      </xdr:spPr>
    </xdr:pic>
    <xdr:clientData/>
  </xdr:twoCellAnchor>
  <xdr:twoCellAnchor editAs="oneCell">
    <xdr:from>
      <xdr:col>6</xdr:col>
      <xdr:colOff>325437</xdr:colOff>
      <xdr:row>41</xdr:row>
      <xdr:rowOff>18445</xdr:rowOff>
    </xdr:from>
    <xdr:to>
      <xdr:col>14</xdr:col>
      <xdr:colOff>111125</xdr:colOff>
      <xdr:row>50</xdr:row>
      <xdr:rowOff>20880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7717820"/>
          <a:ext cx="5889625" cy="1645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A4" zoomScale="120" zoomScaleNormal="120" workbookViewId="0">
      <selection activeCell="G40" sqref="G40"/>
    </sheetView>
  </sheetViews>
  <sheetFormatPr defaultRowHeight="14.25"/>
  <cols>
    <col min="2" max="2" width="11.125" customWidth="1"/>
    <col min="5" max="5" width="11.25" customWidth="1"/>
    <col min="8" max="8" width="11.375" customWidth="1"/>
    <col min="12" max="12" width="10" customWidth="1"/>
    <col min="14" max="14" width="14" customWidth="1"/>
    <col min="15" max="15" width="13.75" customWidth="1"/>
  </cols>
  <sheetData>
    <row r="1" spans="1:30" ht="15">
      <c r="A1" s="59" t="s">
        <v>77</v>
      </c>
      <c r="B1" s="59" t="s">
        <v>78</v>
      </c>
      <c r="C1" s="59" t="s">
        <v>79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30" ht="15">
      <c r="A2" s="59"/>
      <c r="B2" s="59"/>
      <c r="C2" s="59" t="s">
        <v>79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30" ht="15">
      <c r="A3" s="59"/>
      <c r="B3" s="59"/>
      <c r="C3" s="60" t="s">
        <v>80</v>
      </c>
      <c r="D3" s="60" t="s">
        <v>81</v>
      </c>
      <c r="E3" s="60" t="s">
        <v>82</v>
      </c>
      <c r="F3" s="60" t="s">
        <v>83</v>
      </c>
      <c r="G3" s="60" t="s">
        <v>84</v>
      </c>
      <c r="H3" s="60" t="s">
        <v>85</v>
      </c>
      <c r="I3" s="60" t="s">
        <v>86</v>
      </c>
      <c r="J3" s="60" t="s">
        <v>87</v>
      </c>
      <c r="K3" s="60" t="s">
        <v>88</v>
      </c>
      <c r="L3" s="60" t="s">
        <v>89</v>
      </c>
      <c r="M3" s="60" t="s">
        <v>90</v>
      </c>
      <c r="N3" s="60" t="s">
        <v>91</v>
      </c>
      <c r="O3" s="60" t="s">
        <v>92</v>
      </c>
      <c r="P3" s="60" t="s">
        <v>93</v>
      </c>
      <c r="Q3" s="60" t="s">
        <v>94</v>
      </c>
    </row>
    <row r="4" spans="1:30" ht="15">
      <c r="A4" s="59"/>
      <c r="B4" s="59"/>
      <c r="C4" s="60" t="s">
        <v>95</v>
      </c>
      <c r="D4" s="60" t="s">
        <v>95</v>
      </c>
      <c r="E4" s="60" t="s">
        <v>95</v>
      </c>
      <c r="F4" s="60" t="s">
        <v>95</v>
      </c>
      <c r="G4" s="60" t="s">
        <v>95</v>
      </c>
      <c r="H4" s="60" t="s">
        <v>95</v>
      </c>
      <c r="I4" s="60" t="s">
        <v>95</v>
      </c>
      <c r="J4" s="60" t="s">
        <v>95</v>
      </c>
      <c r="K4" s="60" t="s">
        <v>95</v>
      </c>
      <c r="L4" s="60" t="s">
        <v>95</v>
      </c>
      <c r="M4" s="60" t="s">
        <v>95</v>
      </c>
      <c r="N4" s="60" t="s">
        <v>95</v>
      </c>
      <c r="O4" s="60" t="s">
        <v>95</v>
      </c>
      <c r="P4" s="60" t="s">
        <v>95</v>
      </c>
      <c r="Q4" s="60" t="s">
        <v>95</v>
      </c>
    </row>
    <row r="5" spans="1:30">
      <c r="A5" t="s">
        <v>96</v>
      </c>
      <c r="B5" t="s">
        <v>97</v>
      </c>
      <c r="C5" s="61">
        <v>5819</v>
      </c>
      <c r="D5" s="61">
        <v>5406</v>
      </c>
      <c r="E5" s="61">
        <v>5912</v>
      </c>
      <c r="F5" s="61">
        <v>6036</v>
      </c>
      <c r="G5" s="61">
        <v>6107</v>
      </c>
      <c r="H5" s="61">
        <v>4975</v>
      </c>
      <c r="I5" s="61">
        <v>4689</v>
      </c>
      <c r="J5" s="61">
        <v>3659</v>
      </c>
      <c r="K5" s="61">
        <v>2928</v>
      </c>
      <c r="L5" s="61">
        <v>2457</v>
      </c>
      <c r="M5" s="61">
        <v>2535</v>
      </c>
      <c r="N5" s="61">
        <v>2896</v>
      </c>
      <c r="O5" s="61">
        <v>2507</v>
      </c>
      <c r="P5" s="61">
        <v>2524</v>
      </c>
      <c r="Q5" s="61">
        <v>2621</v>
      </c>
    </row>
    <row r="9" spans="1:30" ht="15" thickBot="1">
      <c r="E9" t="s">
        <v>98</v>
      </c>
    </row>
    <row r="10" spans="1:30" ht="15.75" thickBot="1">
      <c r="B10" s="1"/>
      <c r="C10" s="1"/>
      <c r="D10" s="45" t="s">
        <v>0</v>
      </c>
      <c r="E10" s="46"/>
      <c r="F10" s="45" t="s">
        <v>1</v>
      </c>
      <c r="G10" s="46"/>
      <c r="H10" s="45" t="s">
        <v>2</v>
      </c>
      <c r="I10" s="46"/>
      <c r="J10" s="47" t="s">
        <v>3</v>
      </c>
      <c r="K10" s="46"/>
      <c r="L10" s="45" t="s">
        <v>42</v>
      </c>
      <c r="M10" s="46"/>
      <c r="N10" s="45" t="s">
        <v>2</v>
      </c>
      <c r="O10" s="46"/>
    </row>
    <row r="11" spans="1:30" ht="15.75" thickBot="1">
      <c r="B11" s="1"/>
      <c r="C11" s="1"/>
      <c r="D11" s="2" t="s">
        <v>4</v>
      </c>
      <c r="E11" s="3" t="s">
        <v>5</v>
      </c>
      <c r="F11" s="2" t="s">
        <v>4</v>
      </c>
      <c r="G11" s="3" t="s">
        <v>5</v>
      </c>
      <c r="H11" s="2" t="s">
        <v>4</v>
      </c>
      <c r="I11" s="3" t="s">
        <v>5</v>
      </c>
      <c r="J11" s="1" t="s">
        <v>4</v>
      </c>
      <c r="K11" s="3" t="s">
        <v>5</v>
      </c>
      <c r="L11" s="2" t="s">
        <v>4</v>
      </c>
      <c r="M11" s="3" t="s">
        <v>5</v>
      </c>
      <c r="N11" s="2" t="s">
        <v>4</v>
      </c>
      <c r="O11" s="3" t="s">
        <v>5</v>
      </c>
    </row>
    <row r="12" spans="1:30" ht="15.75" thickBot="1">
      <c r="A12" s="20" t="s">
        <v>9</v>
      </c>
      <c r="B12" s="6" t="s">
        <v>6</v>
      </c>
      <c r="C12" s="6" t="s">
        <v>7</v>
      </c>
      <c r="D12" s="6" t="s">
        <v>28</v>
      </c>
      <c r="E12" s="6" t="s">
        <v>31</v>
      </c>
      <c r="F12" s="5" t="s">
        <v>29</v>
      </c>
      <c r="G12" s="6" t="s">
        <v>32</v>
      </c>
      <c r="H12" s="5" t="s">
        <v>33</v>
      </c>
      <c r="I12" s="6" t="s">
        <v>34</v>
      </c>
      <c r="J12" s="18" t="s">
        <v>35</v>
      </c>
      <c r="K12" s="6" t="s">
        <v>36</v>
      </c>
      <c r="L12" s="18" t="s">
        <v>37</v>
      </c>
      <c r="M12" s="6" t="s">
        <v>38</v>
      </c>
      <c r="N12" s="18" t="s">
        <v>39</v>
      </c>
      <c r="O12" s="6" t="s">
        <v>40</v>
      </c>
    </row>
    <row r="13" spans="1:30" ht="15">
      <c r="A13" s="60" t="s">
        <v>80</v>
      </c>
      <c r="B13" s="3">
        <v>1</v>
      </c>
      <c r="C13" s="3">
        <v>5819</v>
      </c>
      <c r="D13" s="3" t="s">
        <v>8</v>
      </c>
      <c r="E13" s="16">
        <f>C13-C13</f>
        <v>0</v>
      </c>
      <c r="F13" s="62" t="s">
        <v>8</v>
      </c>
      <c r="G13" s="9">
        <f>E13/$C$13</f>
        <v>0</v>
      </c>
      <c r="H13" s="2"/>
      <c r="I13" s="8">
        <f>G13*100</f>
        <v>0</v>
      </c>
      <c r="J13" s="63" t="s">
        <v>8</v>
      </c>
      <c r="K13" s="9">
        <f>C13/$C$13</f>
        <v>1</v>
      </c>
      <c r="L13" s="62" t="s">
        <v>8</v>
      </c>
      <c r="M13" s="8">
        <f>K13*100</f>
        <v>100</v>
      </c>
      <c r="N13" s="65" t="s">
        <v>8</v>
      </c>
      <c r="O13" s="19">
        <f>M13-100</f>
        <v>0</v>
      </c>
    </row>
    <row r="14" spans="1:30" ht="15">
      <c r="A14" s="60" t="s">
        <v>81</v>
      </c>
      <c r="B14" s="3">
        <v>2</v>
      </c>
      <c r="C14" s="3">
        <v>5406</v>
      </c>
      <c r="D14" s="3">
        <f>C14-C13</f>
        <v>-413</v>
      </c>
      <c r="E14" s="16">
        <f>C14-$C$13</f>
        <v>-413</v>
      </c>
      <c r="F14" s="10">
        <f>D14/C13</f>
        <v>-7.097439422581199E-2</v>
      </c>
      <c r="G14" s="9">
        <f t="shared" ref="G14:G27" si="0">E14/$C$13</f>
        <v>-7.097439422581199E-2</v>
      </c>
      <c r="H14" s="10">
        <f>F14*100</f>
        <v>-7.097439422581199</v>
      </c>
      <c r="I14" s="8">
        <f t="shared" ref="I14:I27" si="1">G14*100</f>
        <v>-7.097439422581199</v>
      </c>
      <c r="J14" s="64">
        <f>C14/C13</f>
        <v>0.92902560577418802</v>
      </c>
      <c r="K14" s="9">
        <f t="shared" ref="K14:K27" si="2">C14/$C$13</f>
        <v>0.92902560577418802</v>
      </c>
      <c r="L14" s="7">
        <f>J14*100</f>
        <v>92.902560577418797</v>
      </c>
      <c r="M14" s="8">
        <f t="shared" ref="M14:M27" si="3">K14*100</f>
        <v>92.902560577418797</v>
      </c>
      <c r="N14" s="7">
        <f>L14-100</f>
        <v>-7.0974394225812034</v>
      </c>
      <c r="O14" s="19">
        <f t="shared" ref="O14:O27" si="4">M14-100</f>
        <v>-7.0974394225812034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ht="15">
      <c r="A15" s="60" t="s">
        <v>82</v>
      </c>
      <c r="B15" s="3">
        <v>3</v>
      </c>
      <c r="C15" s="3">
        <v>5912</v>
      </c>
      <c r="D15" s="3">
        <f>C15-C14</f>
        <v>506</v>
      </c>
      <c r="E15" s="16">
        <f t="shared" ref="E15:E27" si="5">C15-$C$13</f>
        <v>93</v>
      </c>
      <c r="F15" s="10">
        <f t="shared" ref="F15:F27" si="6">D15/C14</f>
        <v>9.3599704032556422E-2</v>
      </c>
      <c r="G15" s="9">
        <f t="shared" si="0"/>
        <v>1.5982127513318439E-2</v>
      </c>
      <c r="H15" s="10">
        <f t="shared" ref="H15:H27" si="7">F15*100</f>
        <v>9.3599704032556428</v>
      </c>
      <c r="I15" s="8">
        <f t="shared" si="1"/>
        <v>1.5982127513318438</v>
      </c>
      <c r="J15" s="64">
        <f t="shared" ref="J15:J27" si="8">C15/C14</f>
        <v>1.0935997040325565</v>
      </c>
      <c r="K15" s="9">
        <f t="shared" si="2"/>
        <v>1.0159821275133185</v>
      </c>
      <c r="L15" s="7">
        <f t="shared" ref="L15:L27" si="9">J15*100</f>
        <v>109.35997040325564</v>
      </c>
      <c r="M15" s="8">
        <f t="shared" si="3"/>
        <v>101.59821275133186</v>
      </c>
      <c r="N15" s="7">
        <f t="shared" ref="N15:N27" si="10">L15-100</f>
        <v>9.3599704032556446</v>
      </c>
      <c r="O15" s="19">
        <f t="shared" si="4"/>
        <v>1.5982127513318574</v>
      </c>
    </row>
    <row r="16" spans="1:30" ht="15">
      <c r="A16" s="60" t="s">
        <v>83</v>
      </c>
      <c r="B16" s="3">
        <v>4</v>
      </c>
      <c r="C16" s="3">
        <v>6036</v>
      </c>
      <c r="D16" s="3">
        <f t="shared" ref="D16:D27" si="11">C16-C15</f>
        <v>124</v>
      </c>
      <c r="E16" s="16">
        <f t="shared" si="5"/>
        <v>217</v>
      </c>
      <c r="F16" s="10">
        <f t="shared" si="6"/>
        <v>2.097428958051421E-2</v>
      </c>
      <c r="G16" s="9">
        <f t="shared" si="0"/>
        <v>3.7291630864409696E-2</v>
      </c>
      <c r="H16" s="10">
        <f t="shared" si="7"/>
        <v>2.0974289580514212</v>
      </c>
      <c r="I16" s="8">
        <f t="shared" si="1"/>
        <v>3.7291630864409697</v>
      </c>
      <c r="J16" s="64">
        <f t="shared" si="8"/>
        <v>1.0209742895805143</v>
      </c>
      <c r="K16" s="9">
        <f t="shared" si="2"/>
        <v>1.0372916308644098</v>
      </c>
      <c r="L16" s="7">
        <f t="shared" si="9"/>
        <v>102.09742895805142</v>
      </c>
      <c r="M16" s="8">
        <f t="shared" si="3"/>
        <v>103.72916308644098</v>
      </c>
      <c r="N16" s="7">
        <f t="shared" si="10"/>
        <v>2.0974289580514238</v>
      </c>
      <c r="O16" s="19">
        <f t="shared" si="4"/>
        <v>3.7291630864409768</v>
      </c>
    </row>
    <row r="17" spans="1:15" ht="15">
      <c r="A17" s="60" t="s">
        <v>84</v>
      </c>
      <c r="B17" s="3">
        <v>5</v>
      </c>
      <c r="C17" s="3">
        <v>6107</v>
      </c>
      <c r="D17" s="3">
        <f t="shared" si="11"/>
        <v>71</v>
      </c>
      <c r="E17" s="16">
        <f t="shared" si="5"/>
        <v>288</v>
      </c>
      <c r="F17" s="10">
        <f t="shared" si="6"/>
        <v>1.1762756792577865E-2</v>
      </c>
      <c r="G17" s="9">
        <f t="shared" si="0"/>
        <v>4.9493040041244198E-2</v>
      </c>
      <c r="H17" s="10">
        <f t="shared" si="7"/>
        <v>1.1762756792577866</v>
      </c>
      <c r="I17" s="8">
        <f t="shared" si="1"/>
        <v>4.9493040041244196</v>
      </c>
      <c r="J17" s="64">
        <f t="shared" si="8"/>
        <v>1.0117627567925778</v>
      </c>
      <c r="K17" s="9">
        <f t="shared" si="2"/>
        <v>1.0494930400412441</v>
      </c>
      <c r="L17" s="7">
        <f t="shared" si="9"/>
        <v>101.17627567925777</v>
      </c>
      <c r="M17" s="8">
        <f t="shared" si="3"/>
        <v>104.94930400412441</v>
      </c>
      <c r="N17" s="7">
        <f t="shared" si="10"/>
        <v>1.1762756792577704</v>
      </c>
      <c r="O17" s="19">
        <f t="shared" si="4"/>
        <v>4.9493040041244143</v>
      </c>
    </row>
    <row r="18" spans="1:15" ht="15">
      <c r="A18" s="60" t="s">
        <v>85</v>
      </c>
      <c r="B18" s="3">
        <v>6</v>
      </c>
      <c r="C18" s="3">
        <v>4975</v>
      </c>
      <c r="D18" s="3">
        <f t="shared" si="11"/>
        <v>-1132</v>
      </c>
      <c r="E18" s="16">
        <f t="shared" si="5"/>
        <v>-844</v>
      </c>
      <c r="F18" s="10">
        <f t="shared" si="6"/>
        <v>-0.18536106107745209</v>
      </c>
      <c r="G18" s="9">
        <f t="shared" si="0"/>
        <v>-0.14504210345420177</v>
      </c>
      <c r="H18" s="10">
        <f t="shared" si="7"/>
        <v>-18.536106107745209</v>
      </c>
      <c r="I18" s="8">
        <f t="shared" si="1"/>
        <v>-14.504210345420177</v>
      </c>
      <c r="J18" s="64">
        <f t="shared" si="8"/>
        <v>0.81463893892254791</v>
      </c>
      <c r="K18" s="9">
        <f t="shared" si="2"/>
        <v>0.85495789654579823</v>
      </c>
      <c r="L18" s="7">
        <f t="shared" si="9"/>
        <v>81.463893892254788</v>
      </c>
      <c r="M18" s="8">
        <f t="shared" si="3"/>
        <v>85.495789654579823</v>
      </c>
      <c r="N18" s="7">
        <f t="shared" si="10"/>
        <v>-18.536106107745212</v>
      </c>
      <c r="O18" s="19">
        <f t="shared" si="4"/>
        <v>-14.504210345420177</v>
      </c>
    </row>
    <row r="19" spans="1:15" ht="15">
      <c r="A19" s="60" t="s">
        <v>86</v>
      </c>
      <c r="B19" s="3">
        <v>7</v>
      </c>
      <c r="C19" s="3">
        <v>4689</v>
      </c>
      <c r="D19" s="3">
        <f t="shared" si="11"/>
        <v>-286</v>
      </c>
      <c r="E19" s="16">
        <f t="shared" si="5"/>
        <v>-1130</v>
      </c>
      <c r="F19" s="10">
        <f t="shared" si="6"/>
        <v>-5.7487437185929649E-2</v>
      </c>
      <c r="G19" s="9">
        <f t="shared" si="0"/>
        <v>-0.19419144182849288</v>
      </c>
      <c r="H19" s="10">
        <f t="shared" si="7"/>
        <v>-5.7487437185929648</v>
      </c>
      <c r="I19" s="8">
        <f t="shared" si="1"/>
        <v>-19.419144182849287</v>
      </c>
      <c r="J19" s="64">
        <f t="shared" si="8"/>
        <v>0.94251256281407036</v>
      </c>
      <c r="K19" s="9">
        <f t="shared" si="2"/>
        <v>0.80580855817150709</v>
      </c>
      <c r="L19" s="7">
        <f t="shared" si="9"/>
        <v>94.251256281407038</v>
      </c>
      <c r="M19" s="8">
        <f t="shared" si="3"/>
        <v>80.580855817150706</v>
      </c>
      <c r="N19" s="7">
        <f t="shared" si="10"/>
        <v>-5.7487437185929622</v>
      </c>
      <c r="O19" s="19">
        <f t="shared" si="4"/>
        <v>-19.419144182849294</v>
      </c>
    </row>
    <row r="20" spans="1:15" ht="15">
      <c r="A20" s="60" t="s">
        <v>87</v>
      </c>
      <c r="B20" s="3">
        <v>8</v>
      </c>
      <c r="C20" s="3">
        <v>3659</v>
      </c>
      <c r="D20" s="3">
        <f t="shared" si="11"/>
        <v>-1030</v>
      </c>
      <c r="E20" s="16">
        <f t="shared" si="5"/>
        <v>-2160</v>
      </c>
      <c r="F20" s="10">
        <f t="shared" si="6"/>
        <v>-0.21966304116016208</v>
      </c>
      <c r="G20" s="9">
        <f t="shared" si="0"/>
        <v>-0.37119780030933153</v>
      </c>
      <c r="H20" s="10">
        <f t="shared" si="7"/>
        <v>-21.966304116016207</v>
      </c>
      <c r="I20" s="8">
        <f t="shared" si="1"/>
        <v>-37.11978003093315</v>
      </c>
      <c r="J20" s="64">
        <f t="shared" si="8"/>
        <v>0.78033695883983789</v>
      </c>
      <c r="K20" s="9">
        <f t="shared" si="2"/>
        <v>0.62880219969066853</v>
      </c>
      <c r="L20" s="7">
        <f t="shared" si="9"/>
        <v>78.033695883983796</v>
      </c>
      <c r="M20" s="8">
        <f t="shared" si="3"/>
        <v>62.88021996906685</v>
      </c>
      <c r="N20" s="7">
        <f t="shared" si="10"/>
        <v>-21.966304116016204</v>
      </c>
      <c r="O20" s="19">
        <f t="shared" si="4"/>
        <v>-37.11978003093315</v>
      </c>
    </row>
    <row r="21" spans="1:15" ht="15">
      <c r="A21" s="60" t="s">
        <v>88</v>
      </c>
      <c r="B21" s="3">
        <v>9</v>
      </c>
      <c r="C21" s="3">
        <v>2928</v>
      </c>
      <c r="D21" s="3">
        <f t="shared" si="11"/>
        <v>-731</v>
      </c>
      <c r="E21" s="16">
        <f t="shared" si="5"/>
        <v>-2891</v>
      </c>
      <c r="F21" s="10">
        <f t="shared" si="6"/>
        <v>-0.19978136102760316</v>
      </c>
      <c r="G21" s="9">
        <f t="shared" si="0"/>
        <v>-0.49682075958068395</v>
      </c>
      <c r="H21" s="10">
        <f t="shared" si="7"/>
        <v>-19.978136102760317</v>
      </c>
      <c r="I21" s="8">
        <f t="shared" si="1"/>
        <v>-49.682075958068395</v>
      </c>
      <c r="J21" s="64">
        <f t="shared" si="8"/>
        <v>0.80021863897239687</v>
      </c>
      <c r="K21" s="9">
        <f t="shared" si="2"/>
        <v>0.50317924041931605</v>
      </c>
      <c r="L21" s="7">
        <f t="shared" si="9"/>
        <v>80.021863897239683</v>
      </c>
      <c r="M21" s="8">
        <f t="shared" si="3"/>
        <v>50.317924041931605</v>
      </c>
      <c r="N21" s="7">
        <f t="shared" si="10"/>
        <v>-19.978136102760317</v>
      </c>
      <c r="O21" s="19">
        <f t="shared" si="4"/>
        <v>-49.682075958068395</v>
      </c>
    </row>
    <row r="22" spans="1:15" ht="15">
      <c r="A22" s="60" t="s">
        <v>89</v>
      </c>
      <c r="B22" s="3">
        <v>10</v>
      </c>
      <c r="C22" s="3">
        <v>2457</v>
      </c>
      <c r="D22" s="3">
        <f t="shared" si="11"/>
        <v>-471</v>
      </c>
      <c r="E22" s="16">
        <f t="shared" si="5"/>
        <v>-3362</v>
      </c>
      <c r="F22" s="10">
        <f t="shared" si="6"/>
        <v>-0.16086065573770492</v>
      </c>
      <c r="G22" s="9">
        <f t="shared" si="0"/>
        <v>-0.5777625021481354</v>
      </c>
      <c r="H22" s="10">
        <f t="shared" si="7"/>
        <v>-16.08606557377049</v>
      </c>
      <c r="I22" s="8">
        <f t="shared" si="1"/>
        <v>-57.776250214813544</v>
      </c>
      <c r="J22" s="64">
        <f t="shared" si="8"/>
        <v>0.83913934426229508</v>
      </c>
      <c r="K22" s="9">
        <f t="shared" si="2"/>
        <v>0.4222374978518646</v>
      </c>
      <c r="L22" s="7">
        <f t="shared" si="9"/>
        <v>83.913934426229503</v>
      </c>
      <c r="M22" s="8">
        <f t="shared" si="3"/>
        <v>42.223749785186456</v>
      </c>
      <c r="N22" s="7">
        <f t="shared" si="10"/>
        <v>-16.086065573770497</v>
      </c>
      <c r="O22" s="19">
        <f t="shared" si="4"/>
        <v>-57.776250214813544</v>
      </c>
    </row>
    <row r="23" spans="1:15" ht="15">
      <c r="A23" s="60" t="s">
        <v>90</v>
      </c>
      <c r="B23" s="3">
        <v>11</v>
      </c>
      <c r="C23" s="3">
        <v>2535</v>
      </c>
      <c r="D23" s="3">
        <f t="shared" si="11"/>
        <v>78</v>
      </c>
      <c r="E23" s="16">
        <f t="shared" si="5"/>
        <v>-3284</v>
      </c>
      <c r="F23" s="10">
        <f t="shared" si="6"/>
        <v>3.1746031746031744E-2</v>
      </c>
      <c r="G23" s="9">
        <f t="shared" si="0"/>
        <v>-0.56435813713696514</v>
      </c>
      <c r="H23" s="10">
        <f t="shared" si="7"/>
        <v>3.1746031746031744</v>
      </c>
      <c r="I23" s="8">
        <f t="shared" si="1"/>
        <v>-56.435813713696511</v>
      </c>
      <c r="J23" s="64">
        <f t="shared" si="8"/>
        <v>1.0317460317460319</v>
      </c>
      <c r="K23" s="9">
        <f t="shared" si="2"/>
        <v>0.43564186286303491</v>
      </c>
      <c r="L23" s="7">
        <f t="shared" si="9"/>
        <v>103.17460317460319</v>
      </c>
      <c r="M23" s="8">
        <f t="shared" si="3"/>
        <v>43.564186286303489</v>
      </c>
      <c r="N23" s="7">
        <f t="shared" si="10"/>
        <v>3.1746031746031917</v>
      </c>
      <c r="O23" s="19">
        <f t="shared" si="4"/>
        <v>-56.435813713696511</v>
      </c>
    </row>
    <row r="24" spans="1:15" ht="15">
      <c r="A24" s="60" t="s">
        <v>91</v>
      </c>
      <c r="B24" s="3">
        <v>12</v>
      </c>
      <c r="C24" s="3">
        <v>2896</v>
      </c>
      <c r="D24" s="3">
        <f t="shared" si="11"/>
        <v>361</v>
      </c>
      <c r="E24" s="16">
        <f t="shared" si="5"/>
        <v>-2923</v>
      </c>
      <c r="F24" s="10">
        <f t="shared" si="6"/>
        <v>0.14240631163708087</v>
      </c>
      <c r="G24" s="9">
        <f t="shared" si="0"/>
        <v>-0.5023199862519333</v>
      </c>
      <c r="H24" s="10">
        <f t="shared" si="7"/>
        <v>14.240631163708088</v>
      </c>
      <c r="I24" s="8">
        <f t="shared" si="1"/>
        <v>-50.231998625193327</v>
      </c>
      <c r="J24" s="64">
        <f t="shared" si="8"/>
        <v>1.1424063116370808</v>
      </c>
      <c r="K24" s="9">
        <f t="shared" si="2"/>
        <v>0.4976800137480667</v>
      </c>
      <c r="L24" s="7">
        <f t="shared" si="9"/>
        <v>114.24063116370809</v>
      </c>
      <c r="M24" s="8">
        <f t="shared" si="3"/>
        <v>49.768001374806673</v>
      </c>
      <c r="N24" s="7">
        <f t="shared" si="10"/>
        <v>14.240631163708088</v>
      </c>
      <c r="O24" s="19">
        <f t="shared" si="4"/>
        <v>-50.231998625193327</v>
      </c>
    </row>
    <row r="25" spans="1:15" ht="15">
      <c r="A25" s="60" t="s">
        <v>92</v>
      </c>
      <c r="B25" s="3">
        <v>13</v>
      </c>
      <c r="C25" s="3">
        <v>2507</v>
      </c>
      <c r="D25" s="3">
        <f t="shared" si="11"/>
        <v>-389</v>
      </c>
      <c r="E25" s="16">
        <f t="shared" si="5"/>
        <v>-3312</v>
      </c>
      <c r="F25" s="10">
        <f t="shared" si="6"/>
        <v>-0.13432320441988951</v>
      </c>
      <c r="G25" s="9">
        <f t="shared" si="0"/>
        <v>-0.56916996047430835</v>
      </c>
      <c r="H25" s="10">
        <f t="shared" si="7"/>
        <v>-13.432320441988951</v>
      </c>
      <c r="I25" s="8">
        <f t="shared" si="1"/>
        <v>-56.916996047430835</v>
      </c>
      <c r="J25" s="64">
        <f t="shared" si="8"/>
        <v>0.86567679558011046</v>
      </c>
      <c r="K25" s="9">
        <f t="shared" si="2"/>
        <v>0.43083003952569171</v>
      </c>
      <c r="L25" s="7">
        <f t="shared" si="9"/>
        <v>86.567679558011051</v>
      </c>
      <c r="M25" s="8">
        <f t="shared" si="3"/>
        <v>43.083003952569172</v>
      </c>
      <c r="N25" s="7">
        <f t="shared" si="10"/>
        <v>-13.432320441988949</v>
      </c>
      <c r="O25" s="19">
        <f t="shared" si="4"/>
        <v>-56.916996047430828</v>
      </c>
    </row>
    <row r="26" spans="1:15" ht="15">
      <c r="A26" s="60" t="s">
        <v>93</v>
      </c>
      <c r="B26" s="3">
        <v>14</v>
      </c>
      <c r="C26" s="3">
        <v>2524</v>
      </c>
      <c r="D26" s="3">
        <f t="shared" si="11"/>
        <v>17</v>
      </c>
      <c r="E26" s="16">
        <f t="shared" si="5"/>
        <v>-3295</v>
      </c>
      <c r="F26" s="10">
        <f t="shared" si="6"/>
        <v>6.7810131631431993E-3</v>
      </c>
      <c r="G26" s="9">
        <f t="shared" si="0"/>
        <v>-0.56624849630520713</v>
      </c>
      <c r="H26" s="10">
        <f t="shared" si="7"/>
        <v>0.67810131631431991</v>
      </c>
      <c r="I26" s="8">
        <f t="shared" si="1"/>
        <v>-56.624849630520714</v>
      </c>
      <c r="J26" s="64">
        <f t="shared" si="8"/>
        <v>1.0067810131631432</v>
      </c>
      <c r="K26" s="9">
        <f t="shared" si="2"/>
        <v>0.43375150369479293</v>
      </c>
      <c r="L26" s="7">
        <f t="shared" si="9"/>
        <v>100.67810131631431</v>
      </c>
      <c r="M26" s="8">
        <f t="shared" si="3"/>
        <v>43.375150369479293</v>
      </c>
      <c r="N26" s="7">
        <f t="shared" si="10"/>
        <v>0.67810131631431148</v>
      </c>
      <c r="O26" s="19">
        <f t="shared" si="4"/>
        <v>-56.624849630520707</v>
      </c>
    </row>
    <row r="27" spans="1:15" ht="15.75" thickBot="1">
      <c r="A27" s="60" t="s">
        <v>94</v>
      </c>
      <c r="B27" s="4">
        <v>15</v>
      </c>
      <c r="C27" s="4">
        <v>2621</v>
      </c>
      <c r="D27" s="4">
        <f t="shared" si="11"/>
        <v>97</v>
      </c>
      <c r="E27" s="16">
        <f t="shared" si="5"/>
        <v>-3198</v>
      </c>
      <c r="F27" s="10">
        <f t="shared" si="6"/>
        <v>3.8431061806656099E-2</v>
      </c>
      <c r="G27" s="9">
        <f t="shared" si="0"/>
        <v>-0.54957896545798246</v>
      </c>
      <c r="H27" s="10">
        <f t="shared" si="7"/>
        <v>3.8431061806656097</v>
      </c>
      <c r="I27" s="8">
        <f t="shared" si="1"/>
        <v>-54.957896545798249</v>
      </c>
      <c r="J27" s="64">
        <f t="shared" si="8"/>
        <v>1.0384310618066561</v>
      </c>
      <c r="K27" s="9">
        <f t="shared" si="2"/>
        <v>0.45042103454201754</v>
      </c>
      <c r="L27" s="7">
        <f t="shared" si="9"/>
        <v>103.84310618066561</v>
      </c>
      <c r="M27" s="8">
        <f t="shared" si="3"/>
        <v>45.042103454201751</v>
      </c>
      <c r="N27" s="7">
        <f t="shared" si="10"/>
        <v>3.8431061806656146</v>
      </c>
      <c r="O27" s="19">
        <f t="shared" si="4"/>
        <v>-54.957896545798249</v>
      </c>
    </row>
    <row r="29" spans="1:15">
      <c r="A29" t="s">
        <v>30</v>
      </c>
    </row>
    <row r="30" spans="1:15">
      <c r="A30" t="s">
        <v>11</v>
      </c>
    </row>
    <row r="31" spans="1:15">
      <c r="A31" t="s">
        <v>12</v>
      </c>
      <c r="I31" t="s">
        <v>99</v>
      </c>
      <c r="J31" t="s">
        <v>100</v>
      </c>
    </row>
    <row r="32" spans="1:15">
      <c r="A32" t="s">
        <v>13</v>
      </c>
      <c r="J32">
        <f>GEOMEAN(J14:J27)</f>
        <v>0.94462291357157047</v>
      </c>
    </row>
    <row r="33" spans="1:11">
      <c r="A33" t="s">
        <v>14</v>
      </c>
      <c r="I33" t="s">
        <v>101</v>
      </c>
    </row>
    <row r="34" spans="1:11">
      <c r="A34" t="s">
        <v>15</v>
      </c>
      <c r="J34">
        <f>J32*100-100</f>
        <v>-5.5377086428429578</v>
      </c>
    </row>
    <row r="35" spans="1:11">
      <c r="A35" t="s">
        <v>16</v>
      </c>
      <c r="I35" t="s">
        <v>102</v>
      </c>
    </row>
    <row r="36" spans="1:11">
      <c r="A36" t="s">
        <v>17</v>
      </c>
      <c r="I36" t="s">
        <v>103</v>
      </c>
    </row>
    <row r="37" spans="1:11">
      <c r="A37" t="s">
        <v>44</v>
      </c>
    </row>
    <row r="38" spans="1:11">
      <c r="I38" t="s">
        <v>104</v>
      </c>
      <c r="J38" t="s">
        <v>105</v>
      </c>
      <c r="K38">
        <f>C27*J32</f>
        <v>2475.8566564710864</v>
      </c>
    </row>
    <row r="39" spans="1:11">
      <c r="J39" t="s">
        <v>106</v>
      </c>
      <c r="K39">
        <f>C27*(J32^2)</f>
        <v>2338.7509284212842</v>
      </c>
    </row>
  </sheetData>
  <mergeCells count="10">
    <mergeCell ref="A1:A4"/>
    <mergeCell ref="B1:B4"/>
    <mergeCell ref="C1:Q1"/>
    <mergeCell ref="C2:Q2"/>
    <mergeCell ref="N10:O10"/>
    <mergeCell ref="D10:E10"/>
    <mergeCell ref="F10:G10"/>
    <mergeCell ref="H10:I10"/>
    <mergeCell ref="J10:K10"/>
    <mergeCell ref="L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60" zoomScaleNormal="160" workbookViewId="0">
      <selection activeCell="I18" sqref="I18"/>
    </sheetView>
  </sheetViews>
  <sheetFormatPr defaultRowHeight="14.25"/>
  <cols>
    <col min="3" max="3" width="16.5" customWidth="1"/>
    <col min="4" max="4" width="14.75" customWidth="1"/>
  </cols>
  <sheetData>
    <row r="1" spans="1:9" ht="13.9" customHeight="1">
      <c r="A1" s="52" t="s">
        <v>41</v>
      </c>
      <c r="B1" s="52"/>
      <c r="C1" s="52"/>
      <c r="D1" s="52"/>
      <c r="E1" s="52"/>
      <c r="F1" s="52"/>
      <c r="G1" s="52"/>
    </row>
    <row r="2" spans="1:9">
      <c r="A2" s="52"/>
      <c r="B2" s="52"/>
      <c r="C2" s="52"/>
      <c r="D2" s="52"/>
      <c r="E2" s="52"/>
      <c r="F2" s="52"/>
      <c r="G2" s="52"/>
    </row>
    <row r="3" spans="1:9" ht="15" thickBot="1"/>
    <row r="4" spans="1:9" ht="15.75" thickBot="1">
      <c r="A4" s="48" t="s">
        <v>18</v>
      </c>
      <c r="B4" s="48" t="s">
        <v>19</v>
      </c>
      <c r="C4" s="50" t="s">
        <v>20</v>
      </c>
      <c r="D4" s="51"/>
    </row>
    <row r="5" spans="1:9" ht="15.75" thickBot="1">
      <c r="A5" s="49"/>
      <c r="B5" s="49"/>
      <c r="C5" s="12" t="s">
        <v>21</v>
      </c>
      <c r="D5" s="12" t="s">
        <v>10</v>
      </c>
    </row>
    <row r="6" spans="1:9" ht="15.75" thickBot="1">
      <c r="A6" s="13">
        <v>1</v>
      </c>
      <c r="B6" s="12">
        <v>323</v>
      </c>
      <c r="C6" s="12">
        <v>1</v>
      </c>
      <c r="D6" s="12" t="s">
        <v>8</v>
      </c>
      <c r="G6" s="66">
        <v>320</v>
      </c>
    </row>
    <row r="7" spans="1:9" ht="15.75" thickBot="1">
      <c r="A7" s="13">
        <v>2</v>
      </c>
      <c r="B7" s="21">
        <v>320</v>
      </c>
      <c r="C7" s="12">
        <v>0.99070000000000003</v>
      </c>
      <c r="D7" s="12">
        <v>0.99070000000000003</v>
      </c>
      <c r="G7" s="66">
        <v>329</v>
      </c>
      <c r="I7">
        <f>G8/G7</f>
        <v>1.0516717325227964</v>
      </c>
    </row>
    <row r="8" spans="1:9" ht="15.75" thickBot="1">
      <c r="A8" s="13">
        <v>3</v>
      </c>
      <c r="B8" s="21">
        <v>329</v>
      </c>
      <c r="C8" s="12">
        <v>1.0185999999999999</v>
      </c>
      <c r="D8" s="12">
        <v>1.0281</v>
      </c>
      <c r="G8" s="66">
        <v>346</v>
      </c>
    </row>
    <row r="9" spans="1:9" ht="15.75" thickBot="1">
      <c r="A9" s="13">
        <v>4</v>
      </c>
      <c r="B9" s="21">
        <v>346</v>
      </c>
      <c r="C9" s="12">
        <v>1.0711999999999999</v>
      </c>
      <c r="D9" s="17">
        <f>C9/C8</f>
        <v>1.0516395052032201</v>
      </c>
      <c r="G9" s="66">
        <v>380</v>
      </c>
      <c r="I9">
        <f>G9/B6</f>
        <v>1.1764705882352942</v>
      </c>
    </row>
    <row r="10" spans="1:9" ht="15.75" thickBot="1">
      <c r="A10" s="13">
        <v>5</v>
      </c>
      <c r="B10" s="21">
        <v>380</v>
      </c>
      <c r="C10" s="22">
        <f>D7*D8*D9*D10</f>
        <v>1.1764281228890472</v>
      </c>
      <c r="D10" s="12">
        <v>1.0983000000000001</v>
      </c>
      <c r="G10" s="66">
        <v>418</v>
      </c>
    </row>
    <row r="11" spans="1:9" ht="15.75" thickBot="1">
      <c r="A11" s="13">
        <v>6</v>
      </c>
      <c r="B11" s="21">
        <v>418</v>
      </c>
      <c r="C11" s="12">
        <v>1.2941</v>
      </c>
      <c r="D11" s="12">
        <v>1.1001000000000001</v>
      </c>
    </row>
    <row r="13" spans="1:9" ht="15">
      <c r="A13" s="11" t="s">
        <v>45</v>
      </c>
      <c r="E13" t="s">
        <v>107</v>
      </c>
      <c r="F13">
        <f>C10*B6</f>
        <v>379.98628369316225</v>
      </c>
      <c r="G13" s="67" t="s">
        <v>108</v>
      </c>
      <c r="H13">
        <v>380</v>
      </c>
    </row>
    <row r="14" spans="1:9" ht="18">
      <c r="A14" s="23" t="s">
        <v>22</v>
      </c>
      <c r="B14" s="24"/>
      <c r="C14" s="24"/>
    </row>
    <row r="15" spans="1:9" ht="18">
      <c r="A15" s="25" t="s">
        <v>27</v>
      </c>
      <c r="B15" s="26"/>
      <c r="C15" s="26"/>
    </row>
    <row r="16" spans="1:9" ht="15">
      <c r="A16" s="27" t="s">
        <v>43</v>
      </c>
      <c r="B16" s="28"/>
      <c r="C16" s="28"/>
    </row>
  </sheetData>
  <mergeCells count="4">
    <mergeCell ref="A4:A5"/>
    <mergeCell ref="B4:B5"/>
    <mergeCell ref="C4:D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6" sqref="B26"/>
    </sheetView>
  </sheetViews>
  <sheetFormatPr defaultRowHeight="14.25"/>
  <cols>
    <col min="1" max="1" width="6.625" customWidth="1"/>
    <col min="2" max="2" width="16" customWidth="1"/>
  </cols>
  <sheetData>
    <row r="1" spans="1:2">
      <c r="A1" t="s">
        <v>24</v>
      </c>
    </row>
    <row r="3" spans="1:2" ht="28.5">
      <c r="A3" s="15" t="s">
        <v>6</v>
      </c>
      <c r="B3" s="15" t="s">
        <v>25</v>
      </c>
    </row>
    <row r="4" spans="1:2">
      <c r="A4" s="14">
        <v>1</v>
      </c>
      <c r="B4" s="14">
        <v>100</v>
      </c>
    </row>
    <row r="5" spans="1:2">
      <c r="A5" s="14">
        <v>2</v>
      </c>
      <c r="B5" s="14">
        <v>98</v>
      </c>
    </row>
    <row r="6" spans="1:2">
      <c r="A6" s="14">
        <v>3</v>
      </c>
      <c r="B6" s="14">
        <v>103</v>
      </c>
    </row>
    <row r="7" spans="1:2">
      <c r="A7" s="14">
        <v>4</v>
      </c>
      <c r="B7" s="14">
        <v>109</v>
      </c>
    </row>
    <row r="8" spans="1:2">
      <c r="A8" s="14">
        <v>5</v>
      </c>
      <c r="B8" s="14">
        <v>118</v>
      </c>
    </row>
    <row r="9" spans="1:2">
      <c r="A9" s="14">
        <v>6</v>
      </c>
      <c r="B9" s="14">
        <v>102</v>
      </c>
    </row>
    <row r="10" spans="1:2">
      <c r="A10" s="14">
        <v>7</v>
      </c>
      <c r="B10" s="14">
        <v>96</v>
      </c>
    </row>
    <row r="12" spans="1:2">
      <c r="A1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G13" sqref="G13"/>
    </sheetView>
  </sheetViews>
  <sheetFormatPr defaultRowHeight="14.25"/>
  <sheetData>
    <row r="1" spans="1:10">
      <c r="A1" s="52" t="s">
        <v>23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52"/>
      <c r="B2" s="52"/>
      <c r="C2" s="52"/>
      <c r="D2" s="52"/>
      <c r="E2" s="52"/>
      <c r="F2" s="52"/>
      <c r="G2" s="52"/>
      <c r="H2" s="52"/>
      <c r="I2" s="52"/>
      <c r="J2" s="52"/>
    </row>
  </sheetData>
  <mergeCells count="1">
    <mergeCell ref="A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defaultRowHeight="14.25"/>
  <cols>
    <col min="1" max="1" width="13" customWidth="1"/>
  </cols>
  <sheetData>
    <row r="1" spans="1:5">
      <c r="A1" t="s">
        <v>59</v>
      </c>
    </row>
    <row r="2" spans="1:5" ht="15" thickBot="1"/>
    <row r="3" spans="1:5">
      <c r="A3" s="56" t="s">
        <v>58</v>
      </c>
      <c r="B3" s="53" t="s">
        <v>57</v>
      </c>
      <c r="C3" s="54"/>
      <c r="D3" s="53" t="s">
        <v>56</v>
      </c>
      <c r="E3" s="55"/>
    </row>
    <row r="4" spans="1:5">
      <c r="A4" s="57"/>
      <c r="B4" s="14" t="s">
        <v>55</v>
      </c>
      <c r="C4" s="14" t="s">
        <v>54</v>
      </c>
      <c r="D4" s="14" t="s">
        <v>55</v>
      </c>
      <c r="E4" s="32" t="s">
        <v>54</v>
      </c>
    </row>
    <row r="5" spans="1:5">
      <c r="A5" s="33" t="s">
        <v>53</v>
      </c>
      <c r="B5" s="14">
        <v>30</v>
      </c>
      <c r="C5" s="14">
        <v>6</v>
      </c>
      <c r="D5" s="14">
        <v>35</v>
      </c>
      <c r="E5" s="32">
        <v>7</v>
      </c>
    </row>
    <row r="6" spans="1:5">
      <c r="A6" s="33" t="s">
        <v>52</v>
      </c>
      <c r="B6" s="14">
        <v>20</v>
      </c>
      <c r="C6" s="14">
        <v>5</v>
      </c>
      <c r="D6" s="14">
        <v>30</v>
      </c>
      <c r="E6" s="32">
        <v>4</v>
      </c>
    </row>
    <row r="7" spans="1:5">
      <c r="A7" s="33" t="s">
        <v>51</v>
      </c>
      <c r="B7" s="14">
        <v>10</v>
      </c>
      <c r="C7" s="14">
        <v>4</v>
      </c>
      <c r="D7" s="14">
        <v>15</v>
      </c>
      <c r="E7" s="32">
        <v>5</v>
      </c>
    </row>
    <row r="8" spans="1:5" ht="15" thickBot="1">
      <c r="A8" s="31" t="s">
        <v>50</v>
      </c>
      <c r="B8" s="30">
        <v>20</v>
      </c>
      <c r="C8" s="30">
        <v>5</v>
      </c>
      <c r="D8" s="30">
        <v>25</v>
      </c>
      <c r="E8" s="29">
        <v>5</v>
      </c>
    </row>
    <row r="10" spans="1:5">
      <c r="A10" t="s">
        <v>49</v>
      </c>
    </row>
    <row r="11" spans="1:5">
      <c r="A11" t="s">
        <v>48</v>
      </c>
    </row>
    <row r="12" spans="1:5">
      <c r="A12" t="s">
        <v>47</v>
      </c>
    </row>
    <row r="13" spans="1:5">
      <c r="A13" t="s">
        <v>46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40" zoomScaleNormal="140" workbookViewId="0">
      <selection activeCell="I10" sqref="I10"/>
    </sheetView>
  </sheetViews>
  <sheetFormatPr defaultRowHeight="14.25"/>
  <sheetData>
    <row r="1" spans="1:14">
      <c r="A1" s="58" t="s">
        <v>70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6" spans="1:14" ht="15" thickBot="1"/>
    <row r="7" spans="1:14" ht="18.75" thickBot="1">
      <c r="A7" s="35" t="s">
        <v>69</v>
      </c>
      <c r="B7" s="34" t="s">
        <v>68</v>
      </c>
      <c r="C7" s="34" t="s">
        <v>67</v>
      </c>
      <c r="D7" s="34" t="s">
        <v>66</v>
      </c>
      <c r="E7" s="34" t="s">
        <v>65</v>
      </c>
      <c r="F7" s="34" t="s">
        <v>64</v>
      </c>
    </row>
    <row r="8" spans="1:14" ht="15.75" thickBot="1">
      <c r="A8" s="13">
        <v>1</v>
      </c>
      <c r="B8" s="12" t="s">
        <v>63</v>
      </c>
      <c r="C8" s="12">
        <v>10</v>
      </c>
      <c r="D8" s="12">
        <v>10</v>
      </c>
      <c r="E8" s="12">
        <v>6</v>
      </c>
      <c r="F8" s="12">
        <v>8</v>
      </c>
    </row>
    <row r="9" spans="1:14" ht="15.75" thickBot="1">
      <c r="A9" s="13">
        <v>2</v>
      </c>
      <c r="B9" s="12" t="s">
        <v>62</v>
      </c>
      <c r="C9" s="12">
        <v>5</v>
      </c>
      <c r="D9" s="12">
        <v>10</v>
      </c>
      <c r="E9" s="12">
        <v>5</v>
      </c>
      <c r="F9" s="12">
        <v>6</v>
      </c>
    </row>
    <row r="10" spans="1:14" ht="15.75" thickBot="1">
      <c r="A10" s="13">
        <v>3</v>
      </c>
      <c r="B10" s="12" t="s">
        <v>61</v>
      </c>
      <c r="C10" s="12">
        <v>6</v>
      </c>
      <c r="D10" s="12">
        <v>2</v>
      </c>
      <c r="E10" s="12">
        <v>4</v>
      </c>
      <c r="F10" s="12">
        <v>8</v>
      </c>
    </row>
    <row r="11" spans="1:14" ht="15.75" thickBot="1">
      <c r="A11" s="13">
        <v>4</v>
      </c>
      <c r="B11" s="12" t="s">
        <v>60</v>
      </c>
      <c r="C11" s="12">
        <v>15</v>
      </c>
      <c r="D11" s="12">
        <v>12</v>
      </c>
      <c r="E11" s="12">
        <v>4</v>
      </c>
      <c r="F11" s="12">
        <v>5</v>
      </c>
    </row>
  </sheetData>
  <mergeCells count="1">
    <mergeCell ref="A1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1" sqref="E21"/>
    </sheetView>
  </sheetViews>
  <sheetFormatPr defaultRowHeight="14.25"/>
  <cols>
    <col min="2" max="2" width="13.25" customWidth="1"/>
  </cols>
  <sheetData>
    <row r="1" spans="1:9">
      <c r="A1" s="52" t="s">
        <v>76</v>
      </c>
      <c r="B1" s="52"/>
      <c r="C1" s="52"/>
      <c r="D1" s="52"/>
      <c r="E1" s="52"/>
      <c r="F1" s="52"/>
      <c r="G1" s="52"/>
      <c r="H1" s="52"/>
      <c r="I1" s="52"/>
    </row>
    <row r="2" spans="1:9">
      <c r="A2" s="52"/>
      <c r="B2" s="52"/>
      <c r="C2" s="52"/>
      <c r="D2" s="52"/>
      <c r="E2" s="52"/>
      <c r="F2" s="52"/>
      <c r="G2" s="52"/>
      <c r="H2" s="52"/>
      <c r="I2" s="52"/>
    </row>
    <row r="3" spans="1:9">
      <c r="A3" s="52"/>
      <c r="B3" s="52"/>
      <c r="C3" s="52"/>
      <c r="D3" s="52"/>
      <c r="E3" s="52"/>
      <c r="F3" s="52"/>
      <c r="G3" s="52"/>
      <c r="H3" s="52"/>
      <c r="I3" s="52"/>
    </row>
    <row r="4" spans="1:9">
      <c r="A4" s="52"/>
      <c r="B4" s="52"/>
      <c r="C4" s="52"/>
      <c r="D4" s="52"/>
      <c r="E4" s="52"/>
      <c r="F4" s="52"/>
      <c r="G4" s="52"/>
      <c r="H4" s="52"/>
      <c r="I4" s="52"/>
    </row>
    <row r="5" spans="1:9">
      <c r="A5" s="52"/>
      <c r="B5" s="52"/>
      <c r="C5" s="52"/>
      <c r="D5" s="52"/>
      <c r="E5" s="52"/>
      <c r="F5" s="52"/>
      <c r="G5" s="52"/>
      <c r="H5" s="52"/>
      <c r="I5" s="52"/>
    </row>
    <row r="6" spans="1:9">
      <c r="A6" s="52"/>
      <c r="B6" s="52"/>
      <c r="C6" s="52"/>
      <c r="D6" s="52"/>
      <c r="E6" s="52"/>
      <c r="F6" s="52"/>
      <c r="G6" s="52"/>
      <c r="H6" s="52"/>
      <c r="I6" s="52"/>
    </row>
    <row r="7" spans="1:9">
      <c r="A7" s="52"/>
      <c r="B7" s="52"/>
      <c r="C7" s="52"/>
      <c r="D7" s="52"/>
      <c r="E7" s="52"/>
      <c r="F7" s="52"/>
      <c r="G7" s="52"/>
      <c r="H7" s="52"/>
      <c r="I7" s="52"/>
    </row>
    <row r="10" spans="1:9" ht="15" thickBot="1"/>
    <row r="11" spans="1:9" ht="15" thickBot="1">
      <c r="A11" s="44" t="s">
        <v>75</v>
      </c>
      <c r="B11" s="36" t="s">
        <v>68</v>
      </c>
    </row>
    <row r="12" spans="1:9">
      <c r="A12" s="43">
        <v>1</v>
      </c>
      <c r="B12" s="42" t="s">
        <v>74</v>
      </c>
    </row>
    <row r="13" spans="1:9">
      <c r="A13" s="41">
        <v>2</v>
      </c>
      <c r="B13" s="40" t="s">
        <v>73</v>
      </c>
    </row>
    <row r="14" spans="1:9" ht="15" thickBot="1">
      <c r="A14" s="39">
        <v>3</v>
      </c>
      <c r="B14" s="38" t="s">
        <v>72</v>
      </c>
    </row>
    <row r="15" spans="1:9" ht="15.75" thickBot="1">
      <c r="A15" s="37" t="s">
        <v>71</v>
      </c>
      <c r="B15" s="36" t="s">
        <v>8</v>
      </c>
    </row>
  </sheetData>
  <mergeCells count="1">
    <mergeCell ref="A1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</vt:lpstr>
      <vt:lpstr>Zad 3</vt:lpstr>
      <vt:lpstr>Zad 4</vt:lpstr>
      <vt:lpstr>Zad 5</vt:lpstr>
      <vt:lpstr>Zad 6</vt:lpstr>
      <vt:lpstr>Zad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Student</cp:lastModifiedBy>
  <dcterms:created xsi:type="dcterms:W3CDTF">2017-05-18T08:58:57Z</dcterms:created>
  <dcterms:modified xsi:type="dcterms:W3CDTF">2025-01-07T11:54:03Z</dcterms:modified>
</cp:coreProperties>
</file>