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baouaissoufou/Documents/CH Pop/CH mars 2015/"/>
    </mc:Choice>
  </mc:AlternateContent>
  <xr:revisionPtr revIDLastSave="0" documentId="10_ncr:8100000_{98AA5BD8-A11D-1744-88E3-BEEF8A4B78C9}" xr6:coauthVersionLast="32" xr6:coauthVersionMax="32" xr10:uidLastSave="{00000000-0000-0000-0000-000000000000}"/>
  <bookViews>
    <workbookView xWindow="0" yWindow="0" windowWidth="28800" windowHeight="18000" xr2:uid="{00000000-000D-0000-FFFF-FFFF00000000}"/>
  </bookViews>
  <sheets>
    <sheet name="Burkina Faso" sheetId="1" r:id="rId1"/>
  </sheets>
  <externalReferences>
    <externalReference r:id="rId2"/>
  </externalReferences>
  <definedNames>
    <definedName name="_xlnm.Print_Area" localSheetId="0">'Burkina Faso'!$B$2:$P$52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1" i="1" l="1"/>
  <c r="Z51" i="1"/>
  <c r="F50" i="1"/>
  <c r="D50" i="1"/>
  <c r="AA50" i="1" s="1"/>
  <c r="F49" i="1"/>
  <c r="D49" i="1"/>
  <c r="AA49" i="1" s="1"/>
  <c r="F48" i="1"/>
  <c r="D48" i="1"/>
  <c r="O48" i="1" s="1"/>
  <c r="F47" i="1"/>
  <c r="D47" i="1"/>
  <c r="N47" i="1" s="1"/>
  <c r="AA46" i="1"/>
  <c r="F46" i="1"/>
  <c r="D46" i="1"/>
  <c r="W46" i="1" s="1"/>
  <c r="F45" i="1"/>
  <c r="D45" i="1"/>
  <c r="O45" i="1" s="1"/>
  <c r="F44" i="1"/>
  <c r="D44" i="1"/>
  <c r="Z44" i="1" s="1"/>
  <c r="F43" i="1"/>
  <c r="D43" i="1"/>
  <c r="N43" i="1" s="1"/>
  <c r="F42" i="1"/>
  <c r="D42" i="1"/>
  <c r="Y42" i="1" s="1"/>
  <c r="AA41" i="1"/>
  <c r="Z41" i="1"/>
  <c r="Y41" i="1"/>
  <c r="AB41" i="1" s="1"/>
  <c r="X41" i="1"/>
  <c r="W41" i="1"/>
  <c r="O41" i="1"/>
  <c r="N41" i="1"/>
  <c r="M41" i="1"/>
  <c r="L41" i="1"/>
  <c r="K41" i="1"/>
  <c r="AA40" i="1"/>
  <c r="Z40" i="1"/>
  <c r="Y40" i="1"/>
  <c r="X40" i="1"/>
  <c r="W40" i="1"/>
  <c r="O40" i="1"/>
  <c r="N40" i="1"/>
  <c r="M40" i="1"/>
  <c r="L40" i="1"/>
  <c r="K40" i="1"/>
  <c r="AA39" i="1"/>
  <c r="Z39" i="1"/>
  <c r="Y39" i="1"/>
  <c r="AB39" i="1" s="1"/>
  <c r="X39" i="1"/>
  <c r="W39" i="1"/>
  <c r="O39" i="1"/>
  <c r="N39" i="1"/>
  <c r="M39" i="1"/>
  <c r="L39" i="1"/>
  <c r="K39" i="1"/>
  <c r="AA38" i="1"/>
  <c r="AB38" i="1" s="1"/>
  <c r="Z38" i="1"/>
  <c r="Y38" i="1"/>
  <c r="X38" i="1"/>
  <c r="W38" i="1"/>
  <c r="O38" i="1"/>
  <c r="N38" i="1"/>
  <c r="M38" i="1"/>
  <c r="L38" i="1"/>
  <c r="K38" i="1"/>
  <c r="O37" i="1"/>
  <c r="F37" i="1"/>
  <c r="D37" i="1"/>
  <c r="W37" i="1" s="1"/>
  <c r="F36" i="1"/>
  <c r="D36" i="1"/>
  <c r="Y36" i="1" s="1"/>
  <c r="F35" i="1"/>
  <c r="D35" i="1"/>
  <c r="L34" i="1"/>
  <c r="F34" i="1"/>
  <c r="D34" i="1"/>
  <c r="K34" i="1" s="1"/>
  <c r="M33" i="1"/>
  <c r="F33" i="1"/>
  <c r="D33" i="1"/>
  <c r="X33" i="1" s="1"/>
  <c r="Z32" i="1"/>
  <c r="F32" i="1"/>
  <c r="D32" i="1"/>
  <c r="O32" i="1" s="1"/>
  <c r="F31" i="1"/>
  <c r="D31" i="1"/>
  <c r="N31" i="1" s="1"/>
  <c r="F30" i="1"/>
  <c r="D30" i="1"/>
  <c r="W30" i="1" s="1"/>
  <c r="F29" i="1"/>
  <c r="D29" i="1"/>
  <c r="O29" i="1" s="1"/>
  <c r="F28" i="1"/>
  <c r="D28" i="1"/>
  <c r="Z28" i="1" s="1"/>
  <c r="F27" i="1"/>
  <c r="D27" i="1"/>
  <c r="N27" i="1" s="1"/>
  <c r="F26" i="1"/>
  <c r="D26" i="1"/>
  <c r="Y26" i="1" s="1"/>
  <c r="F25" i="1"/>
  <c r="D25" i="1"/>
  <c r="AA25" i="1" s="1"/>
  <c r="Z24" i="1"/>
  <c r="F24" i="1"/>
  <c r="K24" i="1" s="1"/>
  <c r="D24" i="1"/>
  <c r="Y24" i="1" s="1"/>
  <c r="D23" i="1"/>
  <c r="D22" i="1"/>
  <c r="D21" i="1"/>
  <c r="X21" i="1" s="1"/>
  <c r="Y20" i="1"/>
  <c r="M20" i="1"/>
  <c r="L20" i="1"/>
  <c r="D20" i="1"/>
  <c r="X20" i="1" s="1"/>
  <c r="F19" i="1"/>
  <c r="D19" i="1"/>
  <c r="M19" i="1" s="1"/>
  <c r="F18" i="1"/>
  <c r="D18" i="1"/>
  <c r="AA18" i="1" s="1"/>
  <c r="F17" i="1"/>
  <c r="D17" i="1"/>
  <c r="W17" i="1" s="1"/>
  <c r="X16" i="1"/>
  <c r="D16" i="1"/>
  <c r="N16" i="1" s="1"/>
  <c r="D15" i="1"/>
  <c r="X15" i="1" s="1"/>
  <c r="N14" i="1"/>
  <c r="M14" i="1"/>
  <c r="D14" i="1"/>
  <c r="Z14" i="1" s="1"/>
  <c r="D13" i="1"/>
  <c r="Z13" i="1" s="1"/>
  <c r="D12" i="1"/>
  <c r="AA12" i="1" s="1"/>
  <c r="D11" i="1"/>
  <c r="X11" i="1" s="1"/>
  <c r="D10" i="1"/>
  <c r="Y10" i="1" s="1"/>
  <c r="F9" i="1"/>
  <c r="D9" i="1"/>
  <c r="Z9" i="1" s="1"/>
  <c r="F8" i="1"/>
  <c r="D8" i="1"/>
  <c r="X8" i="1" s="1"/>
  <c r="F7" i="1"/>
  <c r="D7" i="1"/>
  <c r="Z7" i="1" s="1"/>
  <c r="L6" i="1"/>
  <c r="F6" i="1"/>
  <c r="D6" i="1"/>
  <c r="Z6" i="1" s="1"/>
  <c r="K21" i="1" l="1"/>
  <c r="M10" i="1"/>
  <c r="Z11" i="1"/>
  <c r="W13" i="1"/>
  <c r="L21" i="1"/>
  <c r="K8" i="1"/>
  <c r="L8" i="1"/>
  <c r="AA10" i="1"/>
  <c r="Z20" i="1"/>
  <c r="N21" i="1"/>
  <c r="AA33" i="1"/>
  <c r="X37" i="1"/>
  <c r="AB40" i="1"/>
  <c r="Y21" i="1"/>
  <c r="K28" i="1"/>
  <c r="AA31" i="1"/>
  <c r="K37" i="1"/>
  <c r="AA37" i="1"/>
  <c r="K44" i="1"/>
  <c r="K46" i="1"/>
  <c r="Y8" i="1"/>
  <c r="Z8" i="1"/>
  <c r="L10" i="1"/>
  <c r="M11" i="1"/>
  <c r="M13" i="1"/>
  <c r="M24" i="1"/>
  <c r="O25" i="1"/>
  <c r="M28" i="1"/>
  <c r="M37" i="1"/>
  <c r="L46" i="1"/>
  <c r="Y47" i="1"/>
  <c r="AB20" i="1"/>
  <c r="W29" i="1"/>
  <c r="W45" i="1"/>
  <c r="W25" i="1"/>
  <c r="AA27" i="1"/>
  <c r="K29" i="1"/>
  <c r="X29" i="1"/>
  <c r="O33" i="1"/>
  <c r="W34" i="1"/>
  <c r="AA43" i="1"/>
  <c r="M44" i="1"/>
  <c r="K45" i="1"/>
  <c r="X45" i="1"/>
  <c r="K49" i="1"/>
  <c r="Y49" i="1"/>
  <c r="W50" i="1"/>
  <c r="O15" i="1"/>
  <c r="AA15" i="1"/>
  <c r="Y43" i="1"/>
  <c r="O11" i="1"/>
  <c r="AA11" i="1"/>
  <c r="K15" i="1"/>
  <c r="W15" i="1"/>
  <c r="Y6" i="1"/>
  <c r="O8" i="1"/>
  <c r="W10" i="1"/>
  <c r="K11" i="1"/>
  <c r="W11" i="1"/>
  <c r="AA13" i="1"/>
  <c r="X14" i="1"/>
  <c r="L15" i="1"/>
  <c r="Y15" i="1"/>
  <c r="L16" i="1"/>
  <c r="L18" i="1"/>
  <c r="Y18" i="1"/>
  <c r="L19" i="1"/>
  <c r="O20" i="1"/>
  <c r="AA20" i="1"/>
  <c r="K25" i="1"/>
  <c r="X25" i="1"/>
  <c r="L26" i="1"/>
  <c r="M27" i="1"/>
  <c r="Y28" i="1"/>
  <c r="M29" i="1"/>
  <c r="AA29" i="1"/>
  <c r="W33" i="1"/>
  <c r="Y34" i="1"/>
  <c r="L42" i="1"/>
  <c r="M43" i="1"/>
  <c r="Y44" i="1"/>
  <c r="M45" i="1"/>
  <c r="AA45" i="1"/>
  <c r="N49" i="1"/>
  <c r="Z50" i="1"/>
  <c r="O18" i="1"/>
  <c r="W19" i="1"/>
  <c r="Y27" i="1"/>
  <c r="O6" i="1"/>
  <c r="Y16" i="1"/>
  <c r="K18" i="1"/>
  <c r="X18" i="1"/>
  <c r="X19" i="1"/>
  <c r="K6" i="1"/>
  <c r="Z10" i="1"/>
  <c r="AB10" i="1" s="1"/>
  <c r="L11" i="1"/>
  <c r="Y11" i="1"/>
  <c r="M15" i="1"/>
  <c r="Z15" i="1"/>
  <c r="N18" i="1"/>
  <c r="Z18" i="1"/>
  <c r="AB18" i="1" s="1"/>
  <c r="K20" i="1"/>
  <c r="W20" i="1"/>
  <c r="M25" i="1"/>
  <c r="M32" i="1"/>
  <c r="K33" i="1"/>
  <c r="M47" i="1"/>
  <c r="O49" i="1"/>
  <c r="X49" i="1"/>
  <c r="L50" i="1"/>
  <c r="M9" i="1"/>
  <c r="W9" i="1"/>
  <c r="AA9" i="1"/>
  <c r="N12" i="1"/>
  <c r="X12" i="1"/>
  <c r="N17" i="1"/>
  <c r="AA22" i="1"/>
  <c r="W22" i="1"/>
  <c r="M22" i="1"/>
  <c r="Y22" i="1"/>
  <c r="N22" i="1"/>
  <c r="Z23" i="1"/>
  <c r="L23" i="1"/>
  <c r="W23" i="1"/>
  <c r="K23" i="1"/>
  <c r="X23" i="1"/>
  <c r="Z35" i="1"/>
  <c r="L35" i="1"/>
  <c r="W35" i="1"/>
  <c r="K35" i="1"/>
  <c r="O35" i="1"/>
  <c r="O36" i="1"/>
  <c r="AA36" i="1"/>
  <c r="N7" i="1"/>
  <c r="X9" i="1"/>
  <c r="K12" i="1"/>
  <c r="Y12" i="1"/>
  <c r="X26" i="1"/>
  <c r="N26" i="1"/>
  <c r="Z26" i="1"/>
  <c r="O26" i="1"/>
  <c r="AA26" i="1"/>
  <c r="Z31" i="1"/>
  <c r="L31" i="1"/>
  <c r="W31" i="1"/>
  <c r="K31" i="1"/>
  <c r="O31" i="1"/>
  <c r="X48" i="1"/>
  <c r="N48" i="1"/>
  <c r="W48" i="1"/>
  <c r="L48" i="1"/>
  <c r="AA48" i="1"/>
  <c r="K48" i="1"/>
  <c r="Y48" i="1"/>
  <c r="X10" i="1"/>
  <c r="Z12" i="1"/>
  <c r="K13" i="1"/>
  <c r="O13" i="1"/>
  <c r="Y13" i="1"/>
  <c r="AA16" i="1"/>
  <c r="W16" i="1"/>
  <c r="M16" i="1"/>
  <c r="O16" i="1"/>
  <c r="Z16" i="1"/>
  <c r="AB16" i="1" s="1"/>
  <c r="L17" i="1"/>
  <c r="Z27" i="1"/>
  <c r="AB27" i="1" s="1"/>
  <c r="L27" i="1"/>
  <c r="W27" i="1"/>
  <c r="K27" i="1"/>
  <c r="O27" i="1"/>
  <c r="P27" i="1" s="1"/>
  <c r="X28" i="1"/>
  <c r="N28" i="1"/>
  <c r="W28" i="1"/>
  <c r="L28" i="1"/>
  <c r="O28" i="1"/>
  <c r="AA28" i="1"/>
  <c r="AB28" i="1" s="1"/>
  <c r="K30" i="1"/>
  <c r="X31" i="1"/>
  <c r="M35" i="1"/>
  <c r="Y35" i="1"/>
  <c r="K36" i="1"/>
  <c r="P38" i="1"/>
  <c r="Z43" i="1"/>
  <c r="L43" i="1"/>
  <c r="W43" i="1"/>
  <c r="K43" i="1"/>
  <c r="O43" i="1"/>
  <c r="X44" i="1"/>
  <c r="N44" i="1"/>
  <c r="W44" i="1"/>
  <c r="L44" i="1"/>
  <c r="O44" i="1"/>
  <c r="AA44" i="1"/>
  <c r="AB44" i="1" s="1"/>
  <c r="Z48" i="1"/>
  <c r="M7" i="1"/>
  <c r="W7" i="1"/>
  <c r="AA7" i="1"/>
  <c r="Y17" i="1"/>
  <c r="O17" i="1"/>
  <c r="K17" i="1"/>
  <c r="Z17" i="1"/>
  <c r="X30" i="1"/>
  <c r="N30" i="1"/>
  <c r="Z30" i="1"/>
  <c r="O30" i="1"/>
  <c r="M30" i="1"/>
  <c r="AA30" i="1"/>
  <c r="X36" i="1"/>
  <c r="N36" i="1"/>
  <c r="W36" i="1"/>
  <c r="L36" i="1"/>
  <c r="X7" i="1"/>
  <c r="N9" i="1"/>
  <c r="O12" i="1"/>
  <c r="N13" i="1"/>
  <c r="X13" i="1"/>
  <c r="AA17" i="1"/>
  <c r="K22" i="1"/>
  <c r="X22" i="1"/>
  <c r="M23" i="1"/>
  <c r="Y23" i="1"/>
  <c r="M26" i="1"/>
  <c r="X32" i="1"/>
  <c r="N32" i="1"/>
  <c r="P32" i="1" s="1"/>
  <c r="W32" i="1"/>
  <c r="L32" i="1"/>
  <c r="AA32" i="1"/>
  <c r="X35" i="1"/>
  <c r="P39" i="1"/>
  <c r="X42" i="1"/>
  <c r="N42" i="1"/>
  <c r="Z42" i="1"/>
  <c r="AB42" i="1" s="1"/>
  <c r="O42" i="1"/>
  <c r="M42" i="1"/>
  <c r="AA42" i="1"/>
  <c r="D52" i="1"/>
  <c r="P31" i="1"/>
  <c r="M6" i="1"/>
  <c r="W6" i="1"/>
  <c r="AA6" i="1"/>
  <c r="K7" i="1"/>
  <c r="O7" i="1"/>
  <c r="Y7" i="1"/>
  <c r="M8" i="1"/>
  <c r="W8" i="1"/>
  <c r="AA8" i="1"/>
  <c r="AB8" i="1" s="1"/>
  <c r="K9" i="1"/>
  <c r="O9" i="1"/>
  <c r="Y9" i="1"/>
  <c r="AB9" i="1" s="1"/>
  <c r="N10" i="1"/>
  <c r="L12" i="1"/>
  <c r="Y14" i="1"/>
  <c r="AB14" i="1" s="1"/>
  <c r="O14" i="1"/>
  <c r="P14" i="1" s="1"/>
  <c r="K14" i="1"/>
  <c r="AA14" i="1"/>
  <c r="Y19" i="1"/>
  <c r="O19" i="1"/>
  <c r="P19" i="1" s="1"/>
  <c r="K19" i="1"/>
  <c r="N19" i="1"/>
  <c r="Z19" i="1"/>
  <c r="L22" i="1"/>
  <c r="Z22" i="1"/>
  <c r="N23" i="1"/>
  <c r="AA23" i="1"/>
  <c r="N6" i="1"/>
  <c r="X6" i="1"/>
  <c r="L7" i="1"/>
  <c r="N8" i="1"/>
  <c r="L9" i="1"/>
  <c r="K10" i="1"/>
  <c r="O10" i="1"/>
  <c r="N11" i="1"/>
  <c r="M12" i="1"/>
  <c r="W12" i="1"/>
  <c r="L13" i="1"/>
  <c r="L14" i="1"/>
  <c r="W14" i="1"/>
  <c r="K16" i="1"/>
  <c r="M17" i="1"/>
  <c r="X17" i="1"/>
  <c r="AA19" i="1"/>
  <c r="AA21" i="1"/>
  <c r="W21" i="1"/>
  <c r="M21" i="1"/>
  <c r="O21" i="1"/>
  <c r="Z21" i="1"/>
  <c r="AB21" i="1" s="1"/>
  <c r="O22" i="1"/>
  <c r="O23" i="1"/>
  <c r="X24" i="1"/>
  <c r="N24" i="1"/>
  <c r="W24" i="1"/>
  <c r="L24" i="1"/>
  <c r="O24" i="1"/>
  <c r="AA24" i="1"/>
  <c r="AB24" i="1" s="1"/>
  <c r="K26" i="1"/>
  <c r="W26" i="1"/>
  <c r="X27" i="1"/>
  <c r="L30" i="1"/>
  <c r="Y30" i="1"/>
  <c r="M31" i="1"/>
  <c r="Y31" i="1"/>
  <c r="K32" i="1"/>
  <c r="Y32" i="1"/>
  <c r="AB32" i="1" s="1"/>
  <c r="X34" i="1"/>
  <c r="N34" i="1"/>
  <c r="Z34" i="1"/>
  <c r="O34" i="1"/>
  <c r="M34" i="1"/>
  <c r="AA34" i="1"/>
  <c r="N35" i="1"/>
  <c r="AA35" i="1"/>
  <c r="M36" i="1"/>
  <c r="Z36" i="1"/>
  <c r="P40" i="1"/>
  <c r="K42" i="1"/>
  <c r="W42" i="1"/>
  <c r="X43" i="1"/>
  <c r="Z47" i="1"/>
  <c r="L47" i="1"/>
  <c r="W47" i="1"/>
  <c r="K47" i="1"/>
  <c r="AA47" i="1"/>
  <c r="O47" i="1"/>
  <c r="X47" i="1"/>
  <c r="M48" i="1"/>
  <c r="X46" i="1"/>
  <c r="N46" i="1"/>
  <c r="M46" i="1"/>
  <c r="Y46" i="1"/>
  <c r="M50" i="1"/>
  <c r="N15" i="1"/>
  <c r="M18" i="1"/>
  <c r="P18" i="1" s="1"/>
  <c r="W18" i="1"/>
  <c r="N20" i="1"/>
  <c r="P20" i="1" s="1"/>
  <c r="Z25" i="1"/>
  <c r="L25" i="1"/>
  <c r="N25" i="1"/>
  <c r="P25" i="1" s="1"/>
  <c r="Y25" i="1"/>
  <c r="Z29" i="1"/>
  <c r="L29" i="1"/>
  <c r="N29" i="1"/>
  <c r="P29" i="1" s="1"/>
  <c r="Y29" i="1"/>
  <c r="Z33" i="1"/>
  <c r="L33" i="1"/>
  <c r="N33" i="1"/>
  <c r="Y33" i="1"/>
  <c r="Z37" i="1"/>
  <c r="L37" i="1"/>
  <c r="N37" i="1"/>
  <c r="P37" i="1" s="1"/>
  <c r="Y37" i="1"/>
  <c r="P41" i="1"/>
  <c r="Z45" i="1"/>
  <c r="L45" i="1"/>
  <c r="N45" i="1"/>
  <c r="P45" i="1" s="1"/>
  <c r="Y45" i="1"/>
  <c r="O46" i="1"/>
  <c r="Z46" i="1"/>
  <c r="Y50" i="1"/>
  <c r="AB50" i="1" s="1"/>
  <c r="O50" i="1"/>
  <c r="K50" i="1"/>
  <c r="X50" i="1"/>
  <c r="N50" i="1"/>
  <c r="L49" i="1"/>
  <c r="Z49" i="1"/>
  <c r="AB49" i="1" s="1"/>
  <c r="M49" i="1"/>
  <c r="W49" i="1"/>
  <c r="AB47" i="1" l="1"/>
  <c r="P49" i="1"/>
  <c r="AB31" i="1"/>
  <c r="P6" i="1"/>
  <c r="P42" i="1"/>
  <c r="AB15" i="1"/>
  <c r="AB6" i="1"/>
  <c r="P11" i="1"/>
  <c r="P8" i="1"/>
  <c r="AB26" i="1"/>
  <c r="P47" i="1"/>
  <c r="P43" i="1"/>
  <c r="AB43" i="1"/>
  <c r="P16" i="1"/>
  <c r="AB13" i="1"/>
  <c r="P33" i="1"/>
  <c r="AB36" i="1"/>
  <c r="AB34" i="1"/>
  <c r="P10" i="1"/>
  <c r="L52" i="1"/>
  <c r="P9" i="1"/>
  <c r="AB11" i="1"/>
  <c r="K52" i="1"/>
  <c r="P46" i="1"/>
  <c r="P21" i="1"/>
  <c r="AB17" i="1"/>
  <c r="AB48" i="1"/>
  <c r="Z52" i="1"/>
  <c r="P50" i="1"/>
  <c r="P15" i="1"/>
  <c r="AB30" i="1"/>
  <c r="P48" i="1"/>
  <c r="AB45" i="1"/>
  <c r="P24" i="1"/>
  <c r="AB19" i="1"/>
  <c r="AA52" i="1"/>
  <c r="P12" i="1"/>
  <c r="P30" i="1"/>
  <c r="AB12" i="1"/>
  <c r="AB37" i="1"/>
  <c r="AB33" i="1"/>
  <c r="AB29" i="1"/>
  <c r="AB25" i="1"/>
  <c r="P34" i="1"/>
  <c r="P23" i="1"/>
  <c r="X52" i="1"/>
  <c r="AB7" i="1"/>
  <c r="W52" i="1"/>
  <c r="AB23" i="1"/>
  <c r="P28" i="1"/>
  <c r="P36" i="1"/>
  <c r="AB22" i="1"/>
  <c r="Y52" i="1"/>
  <c r="P26" i="1"/>
  <c r="O51" i="1"/>
  <c r="X51" i="1" s="1"/>
  <c r="AB46" i="1"/>
  <c r="P22" i="1"/>
  <c r="N51" i="1"/>
  <c r="P7" i="1"/>
  <c r="M52" i="1"/>
  <c r="P17" i="1"/>
  <c r="P44" i="1"/>
  <c r="AB35" i="1"/>
  <c r="P13" i="1"/>
  <c r="P35" i="1"/>
  <c r="P51" i="1" l="1"/>
  <c r="AB52" i="1"/>
  <c r="P52" i="1"/>
  <c r="Y51" i="1"/>
  <c r="AB51" i="1" s="1"/>
</calcChain>
</file>

<file path=xl/sharedStrings.xml><?xml version="1.0" encoding="utf-8"?>
<sst xmlns="http://schemas.openxmlformats.org/spreadsheetml/2006/main" count="94" uniqueCount="79">
  <si>
    <r>
      <t>2</t>
    </r>
    <r>
      <rPr>
        <vertAlign val="superscript"/>
        <sz val="12"/>
        <color indexed="8"/>
        <rFont val="Calibri"/>
        <family val="2"/>
      </rPr>
      <t>ème</t>
    </r>
    <r>
      <rPr>
        <sz val="12"/>
        <color indexed="8"/>
        <rFont val="Calibri"/>
        <family val="2"/>
      </rPr>
      <t xml:space="preserve"> niveau administratif</t>
    </r>
  </si>
  <si>
    <r>
      <t>3</t>
    </r>
    <r>
      <rPr>
        <vertAlign val="superscript"/>
        <sz val="12"/>
        <color indexed="8"/>
        <rFont val="Calibri"/>
        <family val="2"/>
      </rPr>
      <t>ème</t>
    </r>
    <r>
      <rPr>
        <sz val="12"/>
        <color indexed="8"/>
        <rFont val="Calibri"/>
        <family val="2"/>
      </rPr>
      <t xml:space="preserve"> niveau administratif</t>
    </r>
  </si>
  <si>
    <t>Population totale</t>
  </si>
  <si>
    <t>SITUATION COURANTE</t>
  </si>
  <si>
    <t>Classification de la zone</t>
  </si>
  <si>
    <t xml:space="preserve">Pourcentage de ménages affectés par chaque phase </t>
  </si>
  <si>
    <t>Population en phase 1</t>
  </si>
  <si>
    <t>Population totale en Phase 2</t>
  </si>
  <si>
    <t>Population totale en Phase 3</t>
  </si>
  <si>
    <t>Population totale en Phase 4</t>
  </si>
  <si>
    <t>Population totale en Phase 5</t>
  </si>
  <si>
    <t>Population totale en Phase 3 à 5</t>
  </si>
  <si>
    <r>
      <t xml:space="preserve">Période : </t>
    </r>
    <r>
      <rPr>
        <b/>
        <sz val="12"/>
        <color indexed="8"/>
        <rFont val="Calibri"/>
        <family val="2"/>
      </rPr>
      <t>Mars 2015</t>
    </r>
  </si>
  <si>
    <r>
      <t xml:space="preserve">Période : </t>
    </r>
    <r>
      <rPr>
        <b/>
        <sz val="12"/>
        <color indexed="8"/>
        <rFont val="Calibri"/>
        <family val="2"/>
      </rPr>
      <t>Avril_septembre 2015</t>
    </r>
  </si>
  <si>
    <t>Ph1</t>
  </si>
  <si>
    <t>Ph2</t>
  </si>
  <si>
    <t>Ph3</t>
  </si>
  <si>
    <t>Ph4</t>
  </si>
  <si>
    <t>Ph5</t>
  </si>
  <si>
    <t>CENTRE</t>
  </si>
  <si>
    <t>Kadiogo</t>
  </si>
  <si>
    <t>PLATEAU CENTRAL</t>
  </si>
  <si>
    <t xml:space="preserve"> Ganzourgou </t>
  </si>
  <si>
    <t xml:space="preserve"> Oubritenga </t>
  </si>
  <si>
    <t xml:space="preserve"> Kourwéogo </t>
  </si>
  <si>
    <t>CENTRE-NORD</t>
  </si>
  <si>
    <t xml:space="preserve"> Bam </t>
  </si>
  <si>
    <t xml:space="preserve"> Namentenga </t>
  </si>
  <si>
    <t xml:space="preserve"> Sanmatenga </t>
  </si>
  <si>
    <t>CENTRE-OUEST</t>
  </si>
  <si>
    <t xml:space="preserve"> Boulkièmdé </t>
  </si>
  <si>
    <t xml:space="preserve"> Sanguié </t>
  </si>
  <si>
    <t xml:space="preserve"> Sissili </t>
  </si>
  <si>
    <t xml:space="preserve"> Ziro </t>
  </si>
  <si>
    <t>CENTRE-SUD</t>
  </si>
  <si>
    <t xml:space="preserve"> Bazèga </t>
  </si>
  <si>
    <t xml:space="preserve"> Nahouri </t>
  </si>
  <si>
    <t xml:space="preserve"> Zoundweogo </t>
  </si>
  <si>
    <t>SAHEL</t>
  </si>
  <si>
    <t xml:space="preserve"> Oudalan </t>
  </si>
  <si>
    <t xml:space="preserve"> Séno </t>
  </si>
  <si>
    <t xml:space="preserve"> Soum </t>
  </si>
  <si>
    <t xml:space="preserve"> Yagha </t>
  </si>
  <si>
    <t>MOUHOUN</t>
  </si>
  <si>
    <t xml:space="preserve"> Kossi </t>
  </si>
  <si>
    <t xml:space="preserve"> Mouhoun </t>
  </si>
  <si>
    <t xml:space="preserve"> Sourou </t>
  </si>
  <si>
    <t xml:space="preserve"> Balé </t>
  </si>
  <si>
    <t xml:space="preserve"> Banwa </t>
  </si>
  <si>
    <t xml:space="preserve"> Nayala </t>
  </si>
  <si>
    <t>EST</t>
  </si>
  <si>
    <t xml:space="preserve"> Gnagna </t>
  </si>
  <si>
    <t xml:space="preserve"> Gourma </t>
  </si>
  <si>
    <t xml:space="preserve"> Tapoa </t>
  </si>
  <si>
    <t xml:space="preserve"> Komandjoari </t>
  </si>
  <si>
    <t xml:space="preserve"> </t>
  </si>
  <si>
    <t xml:space="preserve"> Kompienga </t>
  </si>
  <si>
    <t>CENTRE-EST</t>
  </si>
  <si>
    <t xml:space="preserve"> Boulgou </t>
  </si>
  <si>
    <t xml:space="preserve"> Kouritenga </t>
  </si>
  <si>
    <t xml:space="preserve"> Koulpélgo </t>
  </si>
  <si>
    <t>NORD</t>
  </si>
  <si>
    <t>Lorum</t>
  </si>
  <si>
    <t>Passore</t>
  </si>
  <si>
    <t>Yatenga</t>
  </si>
  <si>
    <t>Zondoma</t>
  </si>
  <si>
    <t>SUD-OUEST</t>
  </si>
  <si>
    <t xml:space="preserve"> Bougouriba </t>
  </si>
  <si>
    <t xml:space="preserve"> Poni </t>
  </si>
  <si>
    <t xml:space="preserve"> Ioba </t>
  </si>
  <si>
    <t xml:space="preserve"> Noumbiel </t>
  </si>
  <si>
    <t>HAUTS-BASSINS</t>
  </si>
  <si>
    <t xml:space="preserve"> Houet </t>
  </si>
  <si>
    <t xml:space="preserve"> Kénédougou </t>
  </si>
  <si>
    <t xml:space="preserve"> Tuy </t>
  </si>
  <si>
    <t>CASCADES</t>
  </si>
  <si>
    <t xml:space="preserve"> Comoé </t>
  </si>
  <si>
    <t xml:space="preserve"> Léraba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</si>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</sst>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2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indexed="8"/>
      <name val="Calibri"/>
      <family val="2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00C86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C46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lightTrellis">
        <bgColor rgb="FFCACACA"/>
      </patternFill>
    </fill>
  </fills>
  <borders count="40">
    <border>
      <left/>
      <right/>
      <top/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 style="thick">
        <color rgb="FFF2F2F2"/>
      </right>
      <top/>
      <bottom/>
      <diagonal/>
    </border>
    <border>
      <left style="thick">
        <color rgb="FFF2F2F2"/>
      </left>
      <right/>
      <top/>
      <bottom style="mediumDashed">
        <color rgb="FFD9D9D9"/>
      </bottom>
      <diagonal/>
    </border>
    <border>
      <left/>
      <right/>
      <top/>
      <bottom style="mediumDashed">
        <color rgb="FFD9D9D9"/>
      </bottom>
      <diagonal/>
    </border>
    <border>
      <left/>
      <right style="mediumDashed">
        <color rgb="FFC2D69B"/>
      </right>
      <top/>
      <bottom style="mediumDashed">
        <color rgb="FFD9D9D9"/>
      </bottom>
      <diagonal/>
    </border>
    <border>
      <left style="thick">
        <color rgb="FFF2F2F2"/>
      </left>
      <right style="thick">
        <color rgb="FFD9D9D9"/>
      </right>
      <top style="mediumDashed">
        <color rgb="FFD9D9D9"/>
      </top>
      <bottom/>
      <diagonal/>
    </border>
    <border>
      <left style="thick">
        <color rgb="FFD9D9D9"/>
      </left>
      <right/>
      <top style="mediumDashed">
        <color rgb="FFD9D9D9"/>
      </top>
      <bottom/>
      <diagonal/>
    </border>
    <border>
      <left/>
      <right/>
      <top style="mediumDashed">
        <color rgb="FFD9D9D9"/>
      </top>
      <bottom/>
      <diagonal/>
    </border>
    <border>
      <left/>
      <right style="thick">
        <color rgb="FFD9D9D9"/>
      </right>
      <top style="mediumDashed">
        <color rgb="FFD9D9D9"/>
      </top>
      <bottom/>
      <diagonal/>
    </border>
    <border>
      <left style="thick">
        <color rgb="FFD9D9D9"/>
      </left>
      <right style="mediumDashed">
        <color rgb="FFC2D69B"/>
      </right>
      <top style="mediumDashed">
        <color rgb="FFD9D9D9"/>
      </top>
      <bottom/>
      <diagonal/>
    </border>
    <border>
      <left style="thick">
        <color rgb="FFF2F2F2"/>
      </left>
      <right style="thick">
        <color rgb="FFD9D9D9"/>
      </right>
      <top/>
      <bottom/>
      <diagonal/>
    </border>
    <border>
      <left style="thick">
        <color rgb="FFD9D9D9"/>
      </left>
      <right/>
      <top/>
      <bottom/>
      <diagonal/>
    </border>
    <border>
      <left/>
      <right style="thick">
        <color rgb="FFD9D9D9"/>
      </right>
      <top/>
      <bottom/>
      <diagonal/>
    </border>
    <border>
      <left style="thick">
        <color rgb="FFD9D9D9"/>
      </left>
      <right style="mediumDashed">
        <color rgb="FFC2D69B"/>
      </right>
      <top/>
      <bottom/>
      <diagonal/>
    </border>
    <border>
      <left/>
      <right style="thick">
        <color rgb="FFFFFFFF"/>
      </right>
      <top/>
      <bottom style="dotted">
        <color rgb="FFC2D69B"/>
      </bottom>
      <diagonal/>
    </border>
    <border>
      <left style="thick">
        <color rgb="FFFFFFFF"/>
      </left>
      <right style="thick">
        <color rgb="FFFFFFFF"/>
      </right>
      <top/>
      <bottom style="dotted">
        <color rgb="FFC2D69B"/>
      </bottom>
      <diagonal/>
    </border>
    <border>
      <left style="thick">
        <color rgb="FFFFFFFF"/>
      </left>
      <right style="thick">
        <color rgb="FFF2F2F2"/>
      </right>
      <top/>
      <bottom style="dotted">
        <color rgb="FFC2D69B"/>
      </bottom>
      <diagonal/>
    </border>
    <border>
      <left style="thick">
        <color rgb="FFF2F2F2"/>
      </left>
      <right style="thick">
        <color rgb="FFD9D9D9"/>
      </right>
      <top/>
      <bottom style="dotted">
        <color rgb="FFC2D69B"/>
      </bottom>
      <diagonal/>
    </border>
    <border>
      <left/>
      <right/>
      <top/>
      <bottom style="dotted">
        <color rgb="FFC2D69B"/>
      </bottom>
      <diagonal/>
    </border>
    <border>
      <left/>
      <right style="medium">
        <color rgb="FFC2D69B"/>
      </right>
      <top/>
      <bottom style="medium">
        <color rgb="FFC2D69B"/>
      </bottom>
      <diagonal/>
    </border>
    <border>
      <left/>
      <right style="thick">
        <color rgb="FFD9D9D9"/>
      </right>
      <top/>
      <bottom style="dotted">
        <color rgb="FFC2D69B"/>
      </bottom>
      <diagonal/>
    </border>
    <border>
      <left style="thick">
        <color rgb="FFD9D9D9"/>
      </left>
      <right style="mediumDashed">
        <color rgb="FFC2D69B"/>
      </right>
      <top/>
      <bottom style="dotted">
        <color rgb="FFC2D69B"/>
      </bottom>
      <diagonal/>
    </border>
    <border>
      <left/>
      <right style="medium">
        <color rgb="FFC2D69B"/>
      </right>
      <top style="dotted">
        <color rgb="FFC2D69B"/>
      </top>
      <bottom/>
      <diagonal/>
    </border>
    <border>
      <left/>
      <right style="medium">
        <color rgb="FFC2D69B"/>
      </right>
      <top/>
      <bottom/>
      <diagonal/>
    </border>
    <border>
      <left/>
      <right style="dotted">
        <color rgb="FFC2D69B"/>
      </right>
      <top/>
      <bottom style="medium">
        <color rgb="FFC2D69B"/>
      </bottom>
      <diagonal/>
    </border>
    <border>
      <left/>
      <right style="mediumDashed">
        <color rgb="FFC2D69B"/>
      </right>
      <top/>
      <bottom style="medium">
        <color rgb="FFC2D69B"/>
      </bottom>
      <diagonal/>
    </border>
    <border>
      <left style="medium">
        <color rgb="FFC2D69B"/>
      </left>
      <right/>
      <top style="medium">
        <color rgb="FFC2D69B"/>
      </top>
      <bottom/>
      <diagonal/>
    </border>
    <border>
      <left style="medium">
        <color rgb="FFC2D69B"/>
      </left>
      <right/>
      <top style="dotted">
        <color rgb="FFC2D69B"/>
      </top>
      <bottom style="medium">
        <color rgb="FFC2D69B"/>
      </bottom>
      <diagonal/>
    </border>
    <border>
      <left style="medium">
        <color rgb="FFC2D69B"/>
      </left>
      <right/>
      <top/>
      <bottom/>
      <diagonal/>
    </border>
    <border>
      <left/>
      <right style="medium">
        <color rgb="FFC2D69B"/>
      </right>
      <top/>
      <bottom style="double">
        <color rgb="FFC2D69B"/>
      </bottom>
      <diagonal/>
    </border>
    <border>
      <left style="medium">
        <color rgb="FFC2D69B"/>
      </left>
      <right/>
      <top/>
      <bottom style="medium">
        <color rgb="FFC2D69B"/>
      </bottom>
      <diagonal/>
    </border>
    <border>
      <left style="medium">
        <color rgb="FFC2D69B"/>
      </left>
      <right/>
      <top style="medium">
        <color rgb="FFC2D69B"/>
      </top>
      <bottom style="medium">
        <color rgb="FFC2D69B"/>
      </bottom>
      <diagonal/>
    </border>
    <border>
      <left style="medium">
        <color rgb="FFC2D69B"/>
      </left>
      <right/>
      <top style="medium">
        <color rgb="FFC2D69B"/>
      </top>
      <bottom style="double">
        <color rgb="FFC2D69B"/>
      </bottom>
      <diagonal/>
    </border>
    <border>
      <left/>
      <right style="medium">
        <color rgb="FFC2D69B"/>
      </right>
      <top style="thick">
        <color rgb="FFC2D69B"/>
      </top>
      <bottom/>
      <diagonal/>
    </border>
    <border>
      <left/>
      <right style="medium">
        <color rgb="FFC2D69B"/>
      </right>
      <top/>
      <bottom style="thick">
        <color rgb="FFC2D69B"/>
      </bottom>
      <diagonal/>
    </border>
    <border>
      <left/>
      <right/>
      <top style="thick">
        <color rgb="FFC2D69B"/>
      </top>
      <bottom style="thick">
        <color rgb="FFC2D69B"/>
      </bottom>
      <diagonal/>
    </border>
    <border>
      <left/>
      <right style="mediumDashed">
        <color rgb="FFC2D69B"/>
      </right>
      <top/>
      <bottom style="thick">
        <color rgb="FFC2D69B"/>
      </bottom>
      <diagonal/>
    </border>
    <border>
      <left/>
      <right style="dotted">
        <color rgb="FFC2D69B"/>
      </right>
      <top/>
      <bottom style="thick">
        <color rgb="FFC2D69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2" fillId="2" borderId="0" xfId="0" applyFont="1" applyFill="1" applyBorder="1"/>
    <xf numFmtId="165" fontId="2" fillId="2" borderId="0" xfId="1" applyNumberFormat="1" applyFont="1" applyFill="1" applyBorder="1"/>
    <xf numFmtId="0" fontId="2" fillId="0" borderId="0" xfId="0" applyFont="1"/>
    <xf numFmtId="165" fontId="2" fillId="0" borderId="0" xfId="1" applyNumberFormat="1" applyFont="1"/>
    <xf numFmtId="165" fontId="2" fillId="4" borderId="9" xfId="1" applyNumberFormat="1" applyFont="1" applyFill="1" applyBorder="1" applyAlignment="1">
      <alignment horizontal="center" vertical="center" wrapText="1"/>
    </xf>
    <xf numFmtId="165" fontId="2" fillId="4" borderId="0" xfId="1" applyNumberFormat="1" applyFont="1" applyFill="1" applyBorder="1" applyAlignment="1">
      <alignment horizontal="center" vertical="center" wrapText="1"/>
    </xf>
    <xf numFmtId="9" fontId="2" fillId="5" borderId="0" xfId="0" applyNumberFormat="1" applyFont="1" applyFill="1"/>
    <xf numFmtId="0" fontId="2" fillId="6" borderId="20" xfId="0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center" vertical="center" wrapText="1"/>
    </xf>
    <xf numFmtId="9" fontId="2" fillId="8" borderId="21" xfId="0" applyNumberFormat="1" applyFont="1" applyFill="1" applyBorder="1" applyAlignment="1">
      <alignment horizontal="center" vertical="center" wrapText="1"/>
    </xf>
    <xf numFmtId="0" fontId="2" fillId="9" borderId="22" xfId="0" applyFont="1" applyFill="1" applyBorder="1" applyAlignment="1">
      <alignment horizontal="center" vertical="center" wrapText="1"/>
    </xf>
    <xf numFmtId="9" fontId="2" fillId="10" borderId="0" xfId="0" applyNumberFormat="1" applyFont="1" applyFill="1"/>
    <xf numFmtId="165" fontId="2" fillId="10" borderId="0" xfId="1" applyNumberFormat="1" applyFont="1" applyFill="1"/>
    <xf numFmtId="0" fontId="5" fillId="3" borderId="24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vertical="center" wrapText="1"/>
    </xf>
    <xf numFmtId="3" fontId="2" fillId="0" borderId="0" xfId="0" applyNumberFormat="1" applyFont="1"/>
    <xf numFmtId="0" fontId="2" fillId="0" borderId="20" xfId="0" applyFont="1" applyFill="1" applyBorder="1" applyAlignment="1">
      <alignment horizontal="center" vertical="center" wrapText="1"/>
    </xf>
    <xf numFmtId="9" fontId="2" fillId="6" borderId="25" xfId="0" applyNumberFormat="1" applyFont="1" applyFill="1" applyBorder="1" applyAlignment="1">
      <alignment vertical="center" wrapText="1"/>
    </xf>
    <xf numFmtId="9" fontId="2" fillId="7" borderId="25" xfId="0" applyNumberFormat="1" applyFont="1" applyFill="1" applyBorder="1" applyAlignment="1">
      <alignment vertical="center" wrapText="1"/>
    </xf>
    <xf numFmtId="9" fontId="8" fillId="8" borderId="21" xfId="0" applyNumberFormat="1" applyFont="1" applyFill="1" applyBorder="1" applyAlignment="1">
      <alignment vertical="center" wrapText="1"/>
    </xf>
    <xf numFmtId="9" fontId="8" fillId="9" borderId="26" xfId="0" applyNumberFormat="1" applyFont="1" applyFill="1" applyBorder="1" applyAlignment="1">
      <alignment vertical="center" wrapText="1"/>
    </xf>
    <xf numFmtId="165" fontId="2" fillId="0" borderId="0" xfId="1" applyNumberFormat="1" applyFont="1" applyFill="1"/>
    <xf numFmtId="165" fontId="2" fillId="0" borderId="20" xfId="1" applyNumberFormat="1" applyFont="1" applyFill="1" applyBorder="1" applyAlignment="1">
      <alignment horizontal="center" vertical="center" wrapText="1"/>
    </xf>
    <xf numFmtId="165" fontId="2" fillId="0" borderId="27" xfId="1" applyNumberFormat="1" applyFont="1" applyFill="1" applyBorder="1" applyAlignment="1">
      <alignment vertical="center" wrapText="1"/>
    </xf>
    <xf numFmtId="165" fontId="9" fillId="0" borderId="21" xfId="1" applyNumberFormat="1" applyFont="1" applyFill="1" applyBorder="1" applyAlignment="1">
      <alignment vertical="center" wrapText="1"/>
    </xf>
    <xf numFmtId="9" fontId="2" fillId="6" borderId="28" xfId="0" applyNumberFormat="1" applyFont="1" applyFill="1" applyBorder="1" applyAlignment="1">
      <alignment vertical="center" wrapText="1"/>
    </xf>
    <xf numFmtId="165" fontId="2" fillId="0" borderId="21" xfId="1" applyNumberFormat="1" applyFont="1" applyFill="1" applyBorder="1" applyAlignment="1">
      <alignment horizontal="center" vertical="center" wrapText="1"/>
    </xf>
    <xf numFmtId="165" fontId="6" fillId="2" borderId="21" xfId="1" applyNumberFormat="1" applyFont="1" applyFill="1" applyBorder="1" applyAlignment="1">
      <alignment horizontal="center" vertical="center" wrapText="1"/>
    </xf>
    <xf numFmtId="9" fontId="2" fillId="6" borderId="21" xfId="0" applyNumberFormat="1" applyFont="1" applyFill="1" applyBorder="1" applyAlignment="1">
      <alignment vertical="center" wrapText="1"/>
    </xf>
    <xf numFmtId="9" fontId="2" fillId="7" borderId="21" xfId="0" applyNumberFormat="1" applyFont="1" applyFill="1" applyBorder="1" applyAlignment="1">
      <alignment vertical="center" wrapText="1"/>
    </xf>
    <xf numFmtId="9" fontId="2" fillId="6" borderId="29" xfId="0" applyNumberFormat="1" applyFont="1" applyFill="1" applyBorder="1" applyAlignment="1">
      <alignment vertical="center" wrapText="1"/>
    </xf>
    <xf numFmtId="0" fontId="2" fillId="11" borderId="21" xfId="0" applyFont="1" applyFill="1" applyBorder="1" applyAlignment="1">
      <alignment vertical="center" wrapText="1"/>
    </xf>
    <xf numFmtId="9" fontId="2" fillId="6" borderId="30" xfId="0" applyNumberFormat="1" applyFont="1" applyFill="1" applyBorder="1" applyAlignment="1">
      <alignment vertical="center" wrapText="1"/>
    </xf>
    <xf numFmtId="9" fontId="8" fillId="8" borderId="25" xfId="0" applyNumberFormat="1" applyFont="1" applyFill="1" applyBorder="1" applyAlignment="1">
      <alignment vertical="center" wrapText="1"/>
    </xf>
    <xf numFmtId="9" fontId="2" fillId="6" borderId="32" xfId="0" applyNumberFormat="1" applyFont="1" applyFill="1" applyBorder="1" applyAlignment="1">
      <alignment vertical="center" wrapText="1"/>
    </xf>
    <xf numFmtId="9" fontId="2" fillId="6" borderId="33" xfId="0" applyNumberFormat="1" applyFont="1" applyFill="1" applyBorder="1" applyAlignment="1">
      <alignment vertical="center" wrapText="1"/>
    </xf>
    <xf numFmtId="9" fontId="8" fillId="8" borderId="31" xfId="0" applyNumberFormat="1" applyFont="1" applyFill="1" applyBorder="1" applyAlignment="1">
      <alignment vertical="center" wrapText="1"/>
    </xf>
    <xf numFmtId="0" fontId="6" fillId="12" borderId="20" xfId="0" applyFont="1" applyFill="1" applyBorder="1" applyAlignment="1">
      <alignment horizontal="center" vertical="center" wrapText="1"/>
    </xf>
    <xf numFmtId="9" fontId="2" fillId="6" borderId="31" xfId="0" applyNumberFormat="1" applyFont="1" applyFill="1" applyBorder="1" applyAlignment="1">
      <alignment vertical="center" wrapText="1"/>
    </xf>
    <xf numFmtId="9" fontId="2" fillId="7" borderId="31" xfId="0" applyNumberFormat="1" applyFont="1" applyFill="1" applyBorder="1" applyAlignment="1">
      <alignment vertical="center" wrapText="1"/>
    </xf>
    <xf numFmtId="9" fontId="2" fillId="6" borderId="34" xfId="0" applyNumberFormat="1" applyFont="1" applyFill="1" applyBorder="1" applyAlignment="1">
      <alignment vertical="center" wrapText="1"/>
    </xf>
    <xf numFmtId="0" fontId="6" fillId="0" borderId="21" xfId="0" applyFont="1" applyBorder="1" applyAlignment="1">
      <alignment vertical="center" wrapText="1"/>
    </xf>
    <xf numFmtId="3" fontId="6" fillId="0" borderId="0" xfId="0" applyNumberFormat="1" applyFont="1"/>
    <xf numFmtId="0" fontId="6" fillId="0" borderId="20" xfId="0" applyFont="1" applyFill="1" applyBorder="1" applyAlignment="1">
      <alignment horizontal="center" vertical="center" wrapText="1"/>
    </xf>
    <xf numFmtId="9" fontId="6" fillId="5" borderId="0" xfId="0" applyNumberFormat="1" applyFont="1" applyFill="1"/>
    <xf numFmtId="9" fontId="6" fillId="6" borderId="21" xfId="0" applyNumberFormat="1" applyFont="1" applyFill="1" applyBorder="1" applyAlignment="1">
      <alignment vertical="center" wrapText="1"/>
    </xf>
    <xf numFmtId="9" fontId="6" fillId="7" borderId="20" xfId="2" applyFont="1" applyFill="1" applyBorder="1" applyAlignment="1">
      <alignment horizontal="center" vertical="center" wrapText="1"/>
    </xf>
    <xf numFmtId="165" fontId="6" fillId="0" borderId="0" xfId="1" applyNumberFormat="1" applyFont="1" applyFill="1"/>
    <xf numFmtId="165" fontId="6" fillId="0" borderId="20" xfId="1" applyNumberFormat="1" applyFont="1" applyFill="1" applyBorder="1" applyAlignment="1">
      <alignment horizontal="center" vertical="center" wrapText="1"/>
    </xf>
    <xf numFmtId="165" fontId="6" fillId="0" borderId="27" xfId="1" applyNumberFormat="1" applyFont="1" applyFill="1" applyBorder="1" applyAlignment="1">
      <alignment vertical="center" wrapText="1"/>
    </xf>
    <xf numFmtId="165" fontId="6" fillId="0" borderId="21" xfId="1" applyNumberFormat="1" applyFont="1" applyFill="1" applyBorder="1" applyAlignment="1">
      <alignment vertical="center" wrapText="1"/>
    </xf>
    <xf numFmtId="9" fontId="6" fillId="10" borderId="0" xfId="0" applyNumberFormat="1" applyFont="1" applyFill="1"/>
    <xf numFmtId="9" fontId="6" fillId="7" borderId="20" xfId="2" applyFont="1" applyFill="1" applyBorder="1" applyAlignment="1">
      <alignment horizontal="right" vertical="center" wrapText="1"/>
    </xf>
    <xf numFmtId="9" fontId="6" fillId="8" borderId="31" xfId="0" applyNumberFormat="1" applyFont="1" applyFill="1" applyBorder="1" applyAlignment="1">
      <alignment vertical="center" wrapText="1"/>
    </xf>
    <xf numFmtId="9" fontId="6" fillId="9" borderId="26" xfId="0" applyNumberFormat="1" applyFont="1" applyFill="1" applyBorder="1" applyAlignment="1">
      <alignment vertical="center" wrapText="1"/>
    </xf>
    <xf numFmtId="165" fontId="6" fillId="0" borderId="21" xfId="1" applyNumberFormat="1" applyFont="1" applyFill="1" applyBorder="1" applyAlignment="1">
      <alignment horizontal="center" vertical="center" wrapText="1"/>
    </xf>
    <xf numFmtId="0" fontId="6" fillId="0" borderId="0" xfId="0" applyFont="1"/>
    <xf numFmtId="9" fontId="9" fillId="6" borderId="21" xfId="0" applyNumberFormat="1" applyFont="1" applyFill="1" applyBorder="1" applyAlignment="1">
      <alignment vertical="center" wrapText="1"/>
    </xf>
    <xf numFmtId="9" fontId="9" fillId="7" borderId="20" xfId="2" applyFont="1" applyFill="1" applyBorder="1" applyAlignment="1">
      <alignment horizontal="center" vertical="center" wrapText="1"/>
    </xf>
    <xf numFmtId="9" fontId="2" fillId="7" borderId="20" xfId="2" applyFont="1" applyFill="1" applyBorder="1" applyAlignment="1">
      <alignment horizontal="right" vertical="center" wrapText="1"/>
    </xf>
    <xf numFmtId="9" fontId="2" fillId="7" borderId="20" xfId="2" applyFont="1" applyFill="1" applyBorder="1" applyAlignment="1">
      <alignment horizontal="center" vertical="center" wrapText="1"/>
    </xf>
    <xf numFmtId="1" fontId="2" fillId="0" borderId="21" xfId="0" applyNumberFormat="1" applyFont="1" applyBorder="1" applyAlignment="1">
      <alignment vertical="center" wrapText="1"/>
    </xf>
    <xf numFmtId="9" fontId="2" fillId="7" borderId="25" xfId="0" applyNumberFormat="1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1" fontId="2" fillId="0" borderId="25" xfId="0" applyNumberFormat="1" applyFont="1" applyBorder="1" applyAlignment="1">
      <alignment vertical="center" wrapText="1"/>
    </xf>
    <xf numFmtId="1" fontId="2" fillId="0" borderId="31" xfId="0" applyNumberFormat="1" applyFont="1" applyBorder="1" applyAlignment="1">
      <alignment vertical="center" wrapText="1"/>
    </xf>
    <xf numFmtId="9" fontId="2" fillId="6" borderId="0" xfId="2" applyFont="1" applyFill="1"/>
    <xf numFmtId="0" fontId="5" fillId="2" borderId="37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vertical="center" wrapText="1"/>
    </xf>
    <xf numFmtId="9" fontId="2" fillId="2" borderId="37" xfId="0" applyNumberFormat="1" applyFont="1" applyFill="1" applyBorder="1" applyAlignment="1">
      <alignment vertical="center" wrapText="1"/>
    </xf>
    <xf numFmtId="9" fontId="8" fillId="2" borderId="37" xfId="0" applyNumberFormat="1" applyFont="1" applyFill="1" applyBorder="1" applyAlignment="1">
      <alignment vertical="center" wrapText="1"/>
    </xf>
    <xf numFmtId="165" fontId="8" fillId="0" borderId="37" xfId="1" applyNumberFormat="1" applyFont="1" applyFill="1" applyBorder="1" applyAlignment="1">
      <alignment vertical="center" wrapText="1"/>
    </xf>
    <xf numFmtId="165" fontId="8" fillId="0" borderId="0" xfId="1" applyNumberFormat="1" applyFont="1" applyFill="1" applyBorder="1" applyAlignment="1">
      <alignment vertical="center" wrapText="1"/>
    </xf>
    <xf numFmtId="165" fontId="8" fillId="0" borderId="27" xfId="1" applyNumberFormat="1" applyFont="1" applyFill="1" applyBorder="1" applyAlignment="1">
      <alignment vertical="center" wrapText="1"/>
    </xf>
    <xf numFmtId="165" fontId="6" fillId="2" borderId="37" xfId="1" applyNumberFormat="1" applyFont="1" applyFill="1" applyBorder="1" applyAlignment="1">
      <alignment vertical="center" wrapText="1"/>
    </xf>
    <xf numFmtId="0" fontId="5" fillId="3" borderId="38" xfId="0" applyFont="1" applyFill="1" applyBorder="1" applyAlignment="1">
      <alignment vertical="center" wrapText="1"/>
    </xf>
    <xf numFmtId="0" fontId="2" fillId="13" borderId="39" xfId="0" applyFont="1" applyFill="1" applyBorder="1" applyAlignment="1">
      <alignment vertical="center" wrapText="1"/>
    </xf>
    <xf numFmtId="3" fontId="2" fillId="0" borderId="38" xfId="0" applyNumberFormat="1" applyFont="1" applyBorder="1" applyAlignment="1">
      <alignment vertical="center" wrapText="1"/>
    </xf>
    <xf numFmtId="0" fontId="2" fillId="13" borderId="36" xfId="0" applyFont="1" applyFill="1" applyBorder="1" applyAlignment="1">
      <alignment vertical="center" wrapText="1"/>
    </xf>
    <xf numFmtId="165" fontId="2" fillId="0" borderId="38" xfId="1" applyNumberFormat="1" applyFont="1" applyFill="1" applyBorder="1" applyAlignment="1">
      <alignment vertical="center" wrapText="1"/>
    </xf>
    <xf numFmtId="165" fontId="10" fillId="0" borderId="21" xfId="1" applyNumberFormat="1" applyFont="1" applyFill="1" applyBorder="1" applyAlignment="1">
      <alignment vertical="center" wrapText="1"/>
    </xf>
    <xf numFmtId="9" fontId="2" fillId="13" borderId="39" xfId="0" applyNumberFormat="1" applyFont="1" applyFill="1" applyBorder="1" applyAlignment="1">
      <alignment vertical="center" wrapText="1"/>
    </xf>
    <xf numFmtId="165" fontId="10" fillId="2" borderId="0" xfId="1" applyNumberFormat="1" applyFont="1" applyFill="1"/>
    <xf numFmtId="0" fontId="5" fillId="3" borderId="35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5" fillId="3" borderId="36" xfId="0" applyFont="1" applyFill="1" applyBorder="1" applyAlignment="1">
      <alignment horizontal="center" vertical="center" wrapText="1"/>
    </xf>
    <xf numFmtId="0" fontId="5" fillId="3" borderId="31" xfId="0" applyFont="1" applyFill="1" applyBorder="1" applyAlignment="1">
      <alignment horizontal="center" vertical="center" wrapText="1"/>
    </xf>
    <xf numFmtId="165" fontId="2" fillId="4" borderId="11" xfId="1" applyNumberFormat="1" applyFont="1" applyFill="1" applyBorder="1" applyAlignment="1">
      <alignment horizontal="center" vertical="center" wrapText="1"/>
    </xf>
    <xf numFmtId="165" fontId="2" fillId="4" borderId="15" xfId="1" applyNumberFormat="1" applyFont="1" applyFill="1" applyBorder="1" applyAlignment="1">
      <alignment horizontal="center" vertical="center" wrapText="1"/>
    </xf>
    <xf numFmtId="165" fontId="2" fillId="4" borderId="23" xfId="1" applyNumberFormat="1" applyFont="1" applyFill="1" applyBorder="1" applyAlignment="1">
      <alignment horizontal="center" vertical="center" wrapText="1"/>
    </xf>
    <xf numFmtId="165" fontId="6" fillId="4" borderId="11" xfId="1" applyNumberFormat="1" applyFont="1" applyFill="1" applyBorder="1" applyAlignment="1">
      <alignment horizontal="center" vertical="center" wrapText="1"/>
    </xf>
    <xf numFmtId="165" fontId="6" fillId="4" borderId="15" xfId="1" applyNumberFormat="1" applyFont="1" applyFill="1" applyBorder="1" applyAlignment="1">
      <alignment horizontal="center" vertical="center" wrapText="1"/>
    </xf>
    <xf numFmtId="165" fontId="6" fillId="4" borderId="23" xfId="1" applyNumberFormat="1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BAOUA%20Issoufou/Desktop/CH%20Burkina%20Faso%20Mars%202015/Tableau%204_BF%20mars%20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-courante"/>
      <sheetName val="Sit-projetee"/>
      <sheetName val="Feuil2"/>
      <sheetName val="courante "/>
      <sheetName val="situation courante"/>
      <sheetName val="Feuil4"/>
      <sheetName val="Projetee"/>
    </sheetNames>
    <sheetDataSet>
      <sheetData sheetId="0"/>
      <sheetData sheetId="1" refreshError="1"/>
      <sheetData sheetId="2">
        <row r="2">
          <cell r="A2" t="str">
            <v xml:space="preserve"> Bam </v>
          </cell>
          <cell r="B2">
            <v>353090</v>
          </cell>
        </row>
        <row r="3">
          <cell r="A3" t="str">
            <v xml:space="preserve"> Namentenga </v>
          </cell>
          <cell r="B3">
            <v>421925</v>
          </cell>
        </row>
        <row r="4">
          <cell r="A4" t="str">
            <v xml:space="preserve"> Sanmatenga </v>
          </cell>
          <cell r="B4">
            <v>764613</v>
          </cell>
        </row>
        <row r="5">
          <cell r="A5" t="str">
            <v xml:space="preserve"> Boulkièmdé </v>
          </cell>
          <cell r="B5">
            <v>627629</v>
          </cell>
        </row>
        <row r="6">
          <cell r="A6" t="str">
            <v xml:space="preserve"> Sanguié </v>
          </cell>
          <cell r="B6">
            <v>368021</v>
          </cell>
        </row>
        <row r="7">
          <cell r="A7" t="str">
            <v xml:space="preserve"> Sissili </v>
          </cell>
          <cell r="B7">
            <v>271329</v>
          </cell>
        </row>
        <row r="8">
          <cell r="A8" t="str">
            <v xml:space="preserve"> Ziro </v>
          </cell>
          <cell r="B8">
            <v>236211</v>
          </cell>
        </row>
        <row r="9">
          <cell r="A9" t="str">
            <v xml:space="preserve"> Oudalan </v>
          </cell>
          <cell r="B9">
            <v>260360</v>
          </cell>
        </row>
        <row r="10">
          <cell r="A10" t="str">
            <v xml:space="preserve"> Séno </v>
          </cell>
          <cell r="B10">
            <v>341132</v>
          </cell>
        </row>
        <row r="11">
          <cell r="A11" t="str">
            <v xml:space="preserve"> Soum </v>
          </cell>
          <cell r="B11">
            <v>454634</v>
          </cell>
        </row>
        <row r="12">
          <cell r="A12" t="str">
            <v xml:space="preserve"> Yagha </v>
          </cell>
          <cell r="B12">
            <v>209783</v>
          </cell>
        </row>
        <row r="13">
          <cell r="A13" t="str">
            <v xml:space="preserve"> Passoré </v>
          </cell>
          <cell r="B13">
            <v>400844</v>
          </cell>
        </row>
        <row r="14">
          <cell r="A14" t="str">
            <v xml:space="preserve"> Yatenga </v>
          </cell>
          <cell r="B14">
            <v>697830</v>
          </cell>
        </row>
        <row r="15">
          <cell r="A15" t="str">
            <v xml:space="preserve"> Loroum </v>
          </cell>
          <cell r="B15">
            <v>182296</v>
          </cell>
        </row>
        <row r="16">
          <cell r="A16" t="str">
            <v xml:space="preserve"> Zondoma </v>
          </cell>
          <cell r="B16">
            <v>213884</v>
          </cell>
        </row>
        <row r="17">
          <cell r="A17" t="str">
            <v>Kadiogo</v>
          </cell>
          <cell r="B17">
            <v>2519055</v>
          </cell>
        </row>
        <row r="18">
          <cell r="A18" t="str">
            <v xml:space="preserve"> Ganzourgou </v>
          </cell>
          <cell r="B18">
            <v>402798</v>
          </cell>
        </row>
        <row r="19">
          <cell r="A19" t="str">
            <v xml:space="preserve"> Oubritenga </v>
          </cell>
          <cell r="B19">
            <v>298163</v>
          </cell>
        </row>
        <row r="20">
          <cell r="A20" t="str">
            <v xml:space="preserve"> Kourwéogo </v>
          </cell>
          <cell r="B20">
            <v>170474</v>
          </cell>
        </row>
        <row r="21">
          <cell r="A21" t="str">
            <v xml:space="preserve"> Bazèga </v>
          </cell>
          <cell r="B21">
            <v>288399</v>
          </cell>
        </row>
        <row r="22">
          <cell r="A22" t="str">
            <v xml:space="preserve"> Nahouri </v>
          </cell>
          <cell r="B22">
            <v>201915</v>
          </cell>
        </row>
        <row r="23">
          <cell r="A23" t="str">
            <v xml:space="preserve"> Zoundweogo </v>
          </cell>
          <cell r="B23">
            <v>310289</v>
          </cell>
        </row>
        <row r="24">
          <cell r="A24" t="str">
            <v xml:space="preserve"> Kossi </v>
          </cell>
          <cell r="B24">
            <v>347424</v>
          </cell>
        </row>
        <row r="25">
          <cell r="A25" t="str">
            <v xml:space="preserve"> Mouhoun </v>
          </cell>
          <cell r="B25">
            <v>377211</v>
          </cell>
        </row>
        <row r="26">
          <cell r="A26" t="str">
            <v xml:space="preserve"> Sourou </v>
          </cell>
          <cell r="B26">
            <v>271970</v>
          </cell>
        </row>
        <row r="27">
          <cell r="A27" t="str">
            <v xml:space="preserve"> Balé </v>
          </cell>
          <cell r="B27">
            <v>271214</v>
          </cell>
        </row>
        <row r="28">
          <cell r="A28" t="str">
            <v xml:space="preserve"> Banwa </v>
          </cell>
          <cell r="B28">
            <v>340499</v>
          </cell>
        </row>
        <row r="29">
          <cell r="A29" t="str">
            <v xml:space="preserve"> Nayala </v>
          </cell>
          <cell r="B29">
            <v>203263</v>
          </cell>
        </row>
        <row r="30">
          <cell r="A30" t="str">
            <v xml:space="preserve"> Gnagna </v>
          </cell>
          <cell r="B30">
            <v>527798</v>
          </cell>
        </row>
        <row r="31">
          <cell r="A31" t="str">
            <v xml:space="preserve"> Gourma </v>
          </cell>
          <cell r="B31">
            <v>401701</v>
          </cell>
        </row>
        <row r="32">
          <cell r="A32" t="str">
            <v xml:space="preserve"> Tapoa </v>
          </cell>
          <cell r="B32">
            <v>457451</v>
          </cell>
        </row>
        <row r="33">
          <cell r="A33" t="str">
            <v xml:space="preserve"> Komandjoari </v>
          </cell>
          <cell r="B33">
            <v>109394</v>
          </cell>
        </row>
        <row r="34">
          <cell r="A34" t="str">
            <v xml:space="preserve"> Kompienga </v>
          </cell>
          <cell r="B34">
            <v>111076</v>
          </cell>
        </row>
        <row r="35">
          <cell r="A35" t="str">
            <v xml:space="preserve"> Boulgou </v>
          </cell>
          <cell r="B35">
            <v>698807</v>
          </cell>
        </row>
        <row r="36">
          <cell r="A36" t="str">
            <v xml:space="preserve"> Kouritenga </v>
          </cell>
          <cell r="B36">
            <v>425237</v>
          </cell>
        </row>
        <row r="37">
          <cell r="A37" t="str">
            <v xml:space="preserve"> Koulpélgo </v>
          </cell>
          <cell r="B37">
            <v>339316</v>
          </cell>
        </row>
        <row r="38">
          <cell r="A38" t="str">
            <v xml:space="preserve"> Bougouriba </v>
          </cell>
          <cell r="B38">
            <v>131076</v>
          </cell>
        </row>
        <row r="39">
          <cell r="A39" t="str">
            <v xml:space="preserve"> Poni </v>
          </cell>
          <cell r="B39">
            <v>330355</v>
          </cell>
        </row>
        <row r="40">
          <cell r="A40" t="str">
            <v xml:space="preserve"> Ioba </v>
          </cell>
          <cell r="B40">
            <v>238561</v>
          </cell>
        </row>
        <row r="41">
          <cell r="A41" t="str">
            <v xml:space="preserve"> Noumbiel </v>
          </cell>
          <cell r="B41">
            <v>91353</v>
          </cell>
        </row>
        <row r="42">
          <cell r="A42" t="str">
            <v xml:space="preserve"> Houet </v>
          </cell>
          <cell r="B42">
            <v>1267299</v>
          </cell>
        </row>
        <row r="43">
          <cell r="A43" t="str">
            <v xml:space="preserve"> Kénédougou </v>
          </cell>
          <cell r="B43">
            <v>380676</v>
          </cell>
        </row>
        <row r="44">
          <cell r="A44" t="str">
            <v xml:space="preserve"> Tuy </v>
          </cell>
          <cell r="B44">
            <v>303015</v>
          </cell>
        </row>
        <row r="45">
          <cell r="A45" t="str">
            <v xml:space="preserve"> Comoé </v>
          </cell>
          <cell r="B45">
            <v>575018</v>
          </cell>
        </row>
        <row r="46">
          <cell r="A46" t="str">
            <v xml:space="preserve"> Léraba </v>
          </cell>
          <cell r="B46">
            <v>160650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AB53"/>
  <sheetViews>
    <sheetView tabSelected="1" topLeftCell="F1" zoomScale="110" zoomScaleNormal="110" workbookViewId="0">
      <selection activeCell="W4" sqref="W4"/>
    </sheetView>
  </sheetViews>
  <sheetFormatPr baseColWidth="10" defaultColWidth="9.1640625" defaultRowHeight="16" x14ac:dyDescent="0.2"/>
  <cols>
    <col min="1" max="1" width="2" style="3" customWidth="1"/>
    <col min="2" max="2" width="12.1640625" style="3" customWidth="1"/>
    <col min="3" max="3" width="17.33203125" style="3" customWidth="1"/>
    <col min="4" max="9" width="11.6640625" style="3" customWidth="1"/>
    <col min="10" max="10" width="15" style="3" customWidth="1"/>
    <col min="11" max="11" width="13.33203125" style="4" customWidth="1"/>
    <col min="12" max="16" width="11.6640625" style="4" customWidth="1"/>
    <col min="17" max="22" width="9.1640625" style="3"/>
    <col min="23" max="23" width="15" style="4" bestFit="1" customWidth="1"/>
    <col min="24" max="24" width="13.6640625" style="4" bestFit="1" customWidth="1"/>
    <col min="25" max="25" width="18.6640625" style="4" bestFit="1" customWidth="1"/>
    <col min="26" max="26" width="10.83203125" style="4" bestFit="1" customWidth="1"/>
    <col min="27" max="27" width="9.33203125" style="4" bestFit="1" customWidth="1"/>
    <col min="28" max="28" width="18.6640625" style="4" bestFit="1" customWidth="1"/>
    <col min="29" max="256" width="9.1640625" style="3"/>
    <col min="257" max="257" width="2" style="3" customWidth="1"/>
    <col min="258" max="258" width="12.1640625" style="3" customWidth="1"/>
    <col min="259" max="259" width="17.33203125" style="3" customWidth="1"/>
    <col min="260" max="265" width="11.6640625" style="3" customWidth="1"/>
    <col min="266" max="266" width="15" style="3" customWidth="1"/>
    <col min="267" max="267" width="13.33203125" style="3" customWidth="1"/>
    <col min="268" max="272" width="11.6640625" style="3" customWidth="1"/>
    <col min="273" max="278" width="9.1640625" style="3"/>
    <col min="279" max="279" width="15" style="3" bestFit="1" customWidth="1"/>
    <col min="280" max="280" width="13.6640625" style="3" bestFit="1" customWidth="1"/>
    <col min="281" max="281" width="18.6640625" style="3" bestFit="1" customWidth="1"/>
    <col min="282" max="282" width="10.83203125" style="3" bestFit="1" customWidth="1"/>
    <col min="283" max="283" width="9.33203125" style="3" bestFit="1" customWidth="1"/>
    <col min="284" max="284" width="18.6640625" style="3" bestFit="1" customWidth="1"/>
    <col min="285" max="512" width="9.1640625" style="3"/>
    <col min="513" max="513" width="2" style="3" customWidth="1"/>
    <col min="514" max="514" width="12.1640625" style="3" customWidth="1"/>
    <col min="515" max="515" width="17.33203125" style="3" customWidth="1"/>
    <col min="516" max="521" width="11.6640625" style="3" customWidth="1"/>
    <col min="522" max="522" width="15" style="3" customWidth="1"/>
    <col min="523" max="523" width="13.33203125" style="3" customWidth="1"/>
    <col min="524" max="528" width="11.6640625" style="3" customWidth="1"/>
    <col min="529" max="534" width="9.1640625" style="3"/>
    <col min="535" max="535" width="15" style="3" bestFit="1" customWidth="1"/>
    <col min="536" max="536" width="13.6640625" style="3" bestFit="1" customWidth="1"/>
    <col min="537" max="537" width="18.6640625" style="3" bestFit="1" customWidth="1"/>
    <col min="538" max="538" width="10.83203125" style="3" bestFit="1" customWidth="1"/>
    <col min="539" max="539" width="9.33203125" style="3" bestFit="1" customWidth="1"/>
    <col min="540" max="540" width="18.6640625" style="3" bestFit="1" customWidth="1"/>
    <col min="541" max="768" width="9.1640625" style="3"/>
    <col min="769" max="769" width="2" style="3" customWidth="1"/>
    <col min="770" max="770" width="12.1640625" style="3" customWidth="1"/>
    <col min="771" max="771" width="17.33203125" style="3" customWidth="1"/>
    <col min="772" max="777" width="11.6640625" style="3" customWidth="1"/>
    <col min="778" max="778" width="15" style="3" customWidth="1"/>
    <col min="779" max="779" width="13.33203125" style="3" customWidth="1"/>
    <col min="780" max="784" width="11.6640625" style="3" customWidth="1"/>
    <col min="785" max="790" width="9.1640625" style="3"/>
    <col min="791" max="791" width="15" style="3" bestFit="1" customWidth="1"/>
    <col min="792" max="792" width="13.6640625" style="3" bestFit="1" customWidth="1"/>
    <col min="793" max="793" width="18.6640625" style="3" bestFit="1" customWidth="1"/>
    <col min="794" max="794" width="10.83203125" style="3" bestFit="1" customWidth="1"/>
    <col min="795" max="795" width="9.33203125" style="3" bestFit="1" customWidth="1"/>
    <col min="796" max="796" width="18.6640625" style="3" bestFit="1" customWidth="1"/>
    <col min="797" max="1024" width="9.1640625" style="3"/>
    <col min="1025" max="1025" width="2" style="3" customWidth="1"/>
    <col min="1026" max="1026" width="12.1640625" style="3" customWidth="1"/>
    <col min="1027" max="1027" width="17.33203125" style="3" customWidth="1"/>
    <col min="1028" max="1033" width="11.6640625" style="3" customWidth="1"/>
    <col min="1034" max="1034" width="15" style="3" customWidth="1"/>
    <col min="1035" max="1035" width="13.33203125" style="3" customWidth="1"/>
    <col min="1036" max="1040" width="11.6640625" style="3" customWidth="1"/>
    <col min="1041" max="1046" width="9.1640625" style="3"/>
    <col min="1047" max="1047" width="15" style="3" bestFit="1" customWidth="1"/>
    <col min="1048" max="1048" width="13.6640625" style="3" bestFit="1" customWidth="1"/>
    <col min="1049" max="1049" width="18.6640625" style="3" bestFit="1" customWidth="1"/>
    <col min="1050" max="1050" width="10.83203125" style="3" bestFit="1" customWidth="1"/>
    <col min="1051" max="1051" width="9.33203125" style="3" bestFit="1" customWidth="1"/>
    <col min="1052" max="1052" width="18.6640625" style="3" bestFit="1" customWidth="1"/>
    <col min="1053" max="1280" width="9.1640625" style="3"/>
    <col min="1281" max="1281" width="2" style="3" customWidth="1"/>
    <col min="1282" max="1282" width="12.1640625" style="3" customWidth="1"/>
    <col min="1283" max="1283" width="17.33203125" style="3" customWidth="1"/>
    <col min="1284" max="1289" width="11.6640625" style="3" customWidth="1"/>
    <col min="1290" max="1290" width="15" style="3" customWidth="1"/>
    <col min="1291" max="1291" width="13.33203125" style="3" customWidth="1"/>
    <col min="1292" max="1296" width="11.6640625" style="3" customWidth="1"/>
    <col min="1297" max="1302" width="9.1640625" style="3"/>
    <col min="1303" max="1303" width="15" style="3" bestFit="1" customWidth="1"/>
    <col min="1304" max="1304" width="13.6640625" style="3" bestFit="1" customWidth="1"/>
    <col min="1305" max="1305" width="18.6640625" style="3" bestFit="1" customWidth="1"/>
    <col min="1306" max="1306" width="10.83203125" style="3" bestFit="1" customWidth="1"/>
    <col min="1307" max="1307" width="9.33203125" style="3" bestFit="1" customWidth="1"/>
    <col min="1308" max="1308" width="18.6640625" style="3" bestFit="1" customWidth="1"/>
    <col min="1309" max="1536" width="9.1640625" style="3"/>
    <col min="1537" max="1537" width="2" style="3" customWidth="1"/>
    <col min="1538" max="1538" width="12.1640625" style="3" customWidth="1"/>
    <col min="1539" max="1539" width="17.33203125" style="3" customWidth="1"/>
    <col min="1540" max="1545" width="11.6640625" style="3" customWidth="1"/>
    <col min="1546" max="1546" width="15" style="3" customWidth="1"/>
    <col min="1547" max="1547" width="13.33203125" style="3" customWidth="1"/>
    <col min="1548" max="1552" width="11.6640625" style="3" customWidth="1"/>
    <col min="1553" max="1558" width="9.1640625" style="3"/>
    <col min="1559" max="1559" width="15" style="3" bestFit="1" customWidth="1"/>
    <col min="1560" max="1560" width="13.6640625" style="3" bestFit="1" customWidth="1"/>
    <col min="1561" max="1561" width="18.6640625" style="3" bestFit="1" customWidth="1"/>
    <col min="1562" max="1562" width="10.83203125" style="3" bestFit="1" customWidth="1"/>
    <col min="1563" max="1563" width="9.33203125" style="3" bestFit="1" customWidth="1"/>
    <col min="1564" max="1564" width="18.6640625" style="3" bestFit="1" customWidth="1"/>
    <col min="1565" max="1792" width="9.1640625" style="3"/>
    <col min="1793" max="1793" width="2" style="3" customWidth="1"/>
    <col min="1794" max="1794" width="12.1640625" style="3" customWidth="1"/>
    <col min="1795" max="1795" width="17.33203125" style="3" customWidth="1"/>
    <col min="1796" max="1801" width="11.6640625" style="3" customWidth="1"/>
    <col min="1802" max="1802" width="15" style="3" customWidth="1"/>
    <col min="1803" max="1803" width="13.33203125" style="3" customWidth="1"/>
    <col min="1804" max="1808" width="11.6640625" style="3" customWidth="1"/>
    <col min="1809" max="1814" width="9.1640625" style="3"/>
    <col min="1815" max="1815" width="15" style="3" bestFit="1" customWidth="1"/>
    <col min="1816" max="1816" width="13.6640625" style="3" bestFit="1" customWidth="1"/>
    <col min="1817" max="1817" width="18.6640625" style="3" bestFit="1" customWidth="1"/>
    <col min="1818" max="1818" width="10.83203125" style="3" bestFit="1" customWidth="1"/>
    <col min="1819" max="1819" width="9.33203125" style="3" bestFit="1" customWidth="1"/>
    <col min="1820" max="1820" width="18.6640625" style="3" bestFit="1" customWidth="1"/>
    <col min="1821" max="2048" width="9.1640625" style="3"/>
    <col min="2049" max="2049" width="2" style="3" customWidth="1"/>
    <col min="2050" max="2050" width="12.1640625" style="3" customWidth="1"/>
    <col min="2051" max="2051" width="17.33203125" style="3" customWidth="1"/>
    <col min="2052" max="2057" width="11.6640625" style="3" customWidth="1"/>
    <col min="2058" max="2058" width="15" style="3" customWidth="1"/>
    <col min="2059" max="2059" width="13.33203125" style="3" customWidth="1"/>
    <col min="2060" max="2064" width="11.6640625" style="3" customWidth="1"/>
    <col min="2065" max="2070" width="9.1640625" style="3"/>
    <col min="2071" max="2071" width="15" style="3" bestFit="1" customWidth="1"/>
    <col min="2072" max="2072" width="13.6640625" style="3" bestFit="1" customWidth="1"/>
    <col min="2073" max="2073" width="18.6640625" style="3" bestFit="1" customWidth="1"/>
    <col min="2074" max="2074" width="10.83203125" style="3" bestFit="1" customWidth="1"/>
    <col min="2075" max="2075" width="9.33203125" style="3" bestFit="1" customWidth="1"/>
    <col min="2076" max="2076" width="18.6640625" style="3" bestFit="1" customWidth="1"/>
    <col min="2077" max="2304" width="9.1640625" style="3"/>
    <col min="2305" max="2305" width="2" style="3" customWidth="1"/>
    <col min="2306" max="2306" width="12.1640625" style="3" customWidth="1"/>
    <col min="2307" max="2307" width="17.33203125" style="3" customWidth="1"/>
    <col min="2308" max="2313" width="11.6640625" style="3" customWidth="1"/>
    <col min="2314" max="2314" width="15" style="3" customWidth="1"/>
    <col min="2315" max="2315" width="13.33203125" style="3" customWidth="1"/>
    <col min="2316" max="2320" width="11.6640625" style="3" customWidth="1"/>
    <col min="2321" max="2326" width="9.1640625" style="3"/>
    <col min="2327" max="2327" width="15" style="3" bestFit="1" customWidth="1"/>
    <col min="2328" max="2328" width="13.6640625" style="3" bestFit="1" customWidth="1"/>
    <col min="2329" max="2329" width="18.6640625" style="3" bestFit="1" customWidth="1"/>
    <col min="2330" max="2330" width="10.83203125" style="3" bestFit="1" customWidth="1"/>
    <col min="2331" max="2331" width="9.33203125" style="3" bestFit="1" customWidth="1"/>
    <col min="2332" max="2332" width="18.6640625" style="3" bestFit="1" customWidth="1"/>
    <col min="2333" max="2560" width="9.1640625" style="3"/>
    <col min="2561" max="2561" width="2" style="3" customWidth="1"/>
    <col min="2562" max="2562" width="12.1640625" style="3" customWidth="1"/>
    <col min="2563" max="2563" width="17.33203125" style="3" customWidth="1"/>
    <col min="2564" max="2569" width="11.6640625" style="3" customWidth="1"/>
    <col min="2570" max="2570" width="15" style="3" customWidth="1"/>
    <col min="2571" max="2571" width="13.33203125" style="3" customWidth="1"/>
    <col min="2572" max="2576" width="11.6640625" style="3" customWidth="1"/>
    <col min="2577" max="2582" width="9.1640625" style="3"/>
    <col min="2583" max="2583" width="15" style="3" bestFit="1" customWidth="1"/>
    <col min="2584" max="2584" width="13.6640625" style="3" bestFit="1" customWidth="1"/>
    <col min="2585" max="2585" width="18.6640625" style="3" bestFit="1" customWidth="1"/>
    <col min="2586" max="2586" width="10.83203125" style="3" bestFit="1" customWidth="1"/>
    <col min="2587" max="2587" width="9.33203125" style="3" bestFit="1" customWidth="1"/>
    <col min="2588" max="2588" width="18.6640625" style="3" bestFit="1" customWidth="1"/>
    <col min="2589" max="2816" width="9.1640625" style="3"/>
    <col min="2817" max="2817" width="2" style="3" customWidth="1"/>
    <col min="2818" max="2818" width="12.1640625" style="3" customWidth="1"/>
    <col min="2819" max="2819" width="17.33203125" style="3" customWidth="1"/>
    <col min="2820" max="2825" width="11.6640625" style="3" customWidth="1"/>
    <col min="2826" max="2826" width="15" style="3" customWidth="1"/>
    <col min="2827" max="2827" width="13.33203125" style="3" customWidth="1"/>
    <col min="2828" max="2832" width="11.6640625" style="3" customWidth="1"/>
    <col min="2833" max="2838" width="9.1640625" style="3"/>
    <col min="2839" max="2839" width="15" style="3" bestFit="1" customWidth="1"/>
    <col min="2840" max="2840" width="13.6640625" style="3" bestFit="1" customWidth="1"/>
    <col min="2841" max="2841" width="18.6640625" style="3" bestFit="1" customWidth="1"/>
    <col min="2842" max="2842" width="10.83203125" style="3" bestFit="1" customWidth="1"/>
    <col min="2843" max="2843" width="9.33203125" style="3" bestFit="1" customWidth="1"/>
    <col min="2844" max="2844" width="18.6640625" style="3" bestFit="1" customWidth="1"/>
    <col min="2845" max="3072" width="9.1640625" style="3"/>
    <col min="3073" max="3073" width="2" style="3" customWidth="1"/>
    <col min="3074" max="3074" width="12.1640625" style="3" customWidth="1"/>
    <col min="3075" max="3075" width="17.33203125" style="3" customWidth="1"/>
    <col min="3076" max="3081" width="11.6640625" style="3" customWidth="1"/>
    <col min="3082" max="3082" width="15" style="3" customWidth="1"/>
    <col min="3083" max="3083" width="13.33203125" style="3" customWidth="1"/>
    <col min="3084" max="3088" width="11.6640625" style="3" customWidth="1"/>
    <col min="3089" max="3094" width="9.1640625" style="3"/>
    <col min="3095" max="3095" width="15" style="3" bestFit="1" customWidth="1"/>
    <col min="3096" max="3096" width="13.6640625" style="3" bestFit="1" customWidth="1"/>
    <col min="3097" max="3097" width="18.6640625" style="3" bestFit="1" customWidth="1"/>
    <col min="3098" max="3098" width="10.83203125" style="3" bestFit="1" customWidth="1"/>
    <col min="3099" max="3099" width="9.33203125" style="3" bestFit="1" customWidth="1"/>
    <col min="3100" max="3100" width="18.6640625" style="3" bestFit="1" customWidth="1"/>
    <col min="3101" max="3328" width="9.1640625" style="3"/>
    <col min="3329" max="3329" width="2" style="3" customWidth="1"/>
    <col min="3330" max="3330" width="12.1640625" style="3" customWidth="1"/>
    <col min="3331" max="3331" width="17.33203125" style="3" customWidth="1"/>
    <col min="3332" max="3337" width="11.6640625" style="3" customWidth="1"/>
    <col min="3338" max="3338" width="15" style="3" customWidth="1"/>
    <col min="3339" max="3339" width="13.33203125" style="3" customWidth="1"/>
    <col min="3340" max="3344" width="11.6640625" style="3" customWidth="1"/>
    <col min="3345" max="3350" width="9.1640625" style="3"/>
    <col min="3351" max="3351" width="15" style="3" bestFit="1" customWidth="1"/>
    <col min="3352" max="3352" width="13.6640625" style="3" bestFit="1" customWidth="1"/>
    <col min="3353" max="3353" width="18.6640625" style="3" bestFit="1" customWidth="1"/>
    <col min="3354" max="3354" width="10.83203125" style="3" bestFit="1" customWidth="1"/>
    <col min="3355" max="3355" width="9.33203125" style="3" bestFit="1" customWidth="1"/>
    <col min="3356" max="3356" width="18.6640625" style="3" bestFit="1" customWidth="1"/>
    <col min="3357" max="3584" width="9.1640625" style="3"/>
    <col min="3585" max="3585" width="2" style="3" customWidth="1"/>
    <col min="3586" max="3586" width="12.1640625" style="3" customWidth="1"/>
    <col min="3587" max="3587" width="17.33203125" style="3" customWidth="1"/>
    <col min="3588" max="3593" width="11.6640625" style="3" customWidth="1"/>
    <col min="3594" max="3594" width="15" style="3" customWidth="1"/>
    <col min="3595" max="3595" width="13.33203125" style="3" customWidth="1"/>
    <col min="3596" max="3600" width="11.6640625" style="3" customWidth="1"/>
    <col min="3601" max="3606" width="9.1640625" style="3"/>
    <col min="3607" max="3607" width="15" style="3" bestFit="1" customWidth="1"/>
    <col min="3608" max="3608" width="13.6640625" style="3" bestFit="1" customWidth="1"/>
    <col min="3609" max="3609" width="18.6640625" style="3" bestFit="1" customWidth="1"/>
    <col min="3610" max="3610" width="10.83203125" style="3" bestFit="1" customWidth="1"/>
    <col min="3611" max="3611" width="9.33203125" style="3" bestFit="1" customWidth="1"/>
    <col min="3612" max="3612" width="18.6640625" style="3" bestFit="1" customWidth="1"/>
    <col min="3613" max="3840" width="9.1640625" style="3"/>
    <col min="3841" max="3841" width="2" style="3" customWidth="1"/>
    <col min="3842" max="3842" width="12.1640625" style="3" customWidth="1"/>
    <col min="3843" max="3843" width="17.33203125" style="3" customWidth="1"/>
    <col min="3844" max="3849" width="11.6640625" style="3" customWidth="1"/>
    <col min="3850" max="3850" width="15" style="3" customWidth="1"/>
    <col min="3851" max="3851" width="13.33203125" style="3" customWidth="1"/>
    <col min="3852" max="3856" width="11.6640625" style="3" customWidth="1"/>
    <col min="3857" max="3862" width="9.1640625" style="3"/>
    <col min="3863" max="3863" width="15" style="3" bestFit="1" customWidth="1"/>
    <col min="3864" max="3864" width="13.6640625" style="3" bestFit="1" customWidth="1"/>
    <col min="3865" max="3865" width="18.6640625" style="3" bestFit="1" customWidth="1"/>
    <col min="3866" max="3866" width="10.83203125" style="3" bestFit="1" customWidth="1"/>
    <col min="3867" max="3867" width="9.33203125" style="3" bestFit="1" customWidth="1"/>
    <col min="3868" max="3868" width="18.6640625" style="3" bestFit="1" customWidth="1"/>
    <col min="3869" max="4096" width="9.1640625" style="3"/>
    <col min="4097" max="4097" width="2" style="3" customWidth="1"/>
    <col min="4098" max="4098" width="12.1640625" style="3" customWidth="1"/>
    <col min="4099" max="4099" width="17.33203125" style="3" customWidth="1"/>
    <col min="4100" max="4105" width="11.6640625" style="3" customWidth="1"/>
    <col min="4106" max="4106" width="15" style="3" customWidth="1"/>
    <col min="4107" max="4107" width="13.33203125" style="3" customWidth="1"/>
    <col min="4108" max="4112" width="11.6640625" style="3" customWidth="1"/>
    <col min="4113" max="4118" width="9.1640625" style="3"/>
    <col min="4119" max="4119" width="15" style="3" bestFit="1" customWidth="1"/>
    <col min="4120" max="4120" width="13.6640625" style="3" bestFit="1" customWidth="1"/>
    <col min="4121" max="4121" width="18.6640625" style="3" bestFit="1" customWidth="1"/>
    <col min="4122" max="4122" width="10.83203125" style="3" bestFit="1" customWidth="1"/>
    <col min="4123" max="4123" width="9.33203125" style="3" bestFit="1" customWidth="1"/>
    <col min="4124" max="4124" width="18.6640625" style="3" bestFit="1" customWidth="1"/>
    <col min="4125" max="4352" width="9.1640625" style="3"/>
    <col min="4353" max="4353" width="2" style="3" customWidth="1"/>
    <col min="4354" max="4354" width="12.1640625" style="3" customWidth="1"/>
    <col min="4355" max="4355" width="17.33203125" style="3" customWidth="1"/>
    <col min="4356" max="4361" width="11.6640625" style="3" customWidth="1"/>
    <col min="4362" max="4362" width="15" style="3" customWidth="1"/>
    <col min="4363" max="4363" width="13.33203125" style="3" customWidth="1"/>
    <col min="4364" max="4368" width="11.6640625" style="3" customWidth="1"/>
    <col min="4369" max="4374" width="9.1640625" style="3"/>
    <col min="4375" max="4375" width="15" style="3" bestFit="1" customWidth="1"/>
    <col min="4376" max="4376" width="13.6640625" style="3" bestFit="1" customWidth="1"/>
    <col min="4377" max="4377" width="18.6640625" style="3" bestFit="1" customWidth="1"/>
    <col min="4378" max="4378" width="10.83203125" style="3" bestFit="1" customWidth="1"/>
    <col min="4379" max="4379" width="9.33203125" style="3" bestFit="1" customWidth="1"/>
    <col min="4380" max="4380" width="18.6640625" style="3" bestFit="1" customWidth="1"/>
    <col min="4381" max="4608" width="9.1640625" style="3"/>
    <col min="4609" max="4609" width="2" style="3" customWidth="1"/>
    <col min="4610" max="4610" width="12.1640625" style="3" customWidth="1"/>
    <col min="4611" max="4611" width="17.33203125" style="3" customWidth="1"/>
    <col min="4612" max="4617" width="11.6640625" style="3" customWidth="1"/>
    <col min="4618" max="4618" width="15" style="3" customWidth="1"/>
    <col min="4619" max="4619" width="13.33203125" style="3" customWidth="1"/>
    <col min="4620" max="4624" width="11.6640625" style="3" customWidth="1"/>
    <col min="4625" max="4630" width="9.1640625" style="3"/>
    <col min="4631" max="4631" width="15" style="3" bestFit="1" customWidth="1"/>
    <col min="4632" max="4632" width="13.6640625" style="3" bestFit="1" customWidth="1"/>
    <col min="4633" max="4633" width="18.6640625" style="3" bestFit="1" customWidth="1"/>
    <col min="4634" max="4634" width="10.83203125" style="3" bestFit="1" customWidth="1"/>
    <col min="4635" max="4635" width="9.33203125" style="3" bestFit="1" customWidth="1"/>
    <col min="4636" max="4636" width="18.6640625" style="3" bestFit="1" customWidth="1"/>
    <col min="4637" max="4864" width="9.1640625" style="3"/>
    <col min="4865" max="4865" width="2" style="3" customWidth="1"/>
    <col min="4866" max="4866" width="12.1640625" style="3" customWidth="1"/>
    <col min="4867" max="4867" width="17.33203125" style="3" customWidth="1"/>
    <col min="4868" max="4873" width="11.6640625" style="3" customWidth="1"/>
    <col min="4874" max="4874" width="15" style="3" customWidth="1"/>
    <col min="4875" max="4875" width="13.33203125" style="3" customWidth="1"/>
    <col min="4876" max="4880" width="11.6640625" style="3" customWidth="1"/>
    <col min="4881" max="4886" width="9.1640625" style="3"/>
    <col min="4887" max="4887" width="15" style="3" bestFit="1" customWidth="1"/>
    <col min="4888" max="4888" width="13.6640625" style="3" bestFit="1" customWidth="1"/>
    <col min="4889" max="4889" width="18.6640625" style="3" bestFit="1" customWidth="1"/>
    <col min="4890" max="4890" width="10.83203125" style="3" bestFit="1" customWidth="1"/>
    <col min="4891" max="4891" width="9.33203125" style="3" bestFit="1" customWidth="1"/>
    <col min="4892" max="4892" width="18.6640625" style="3" bestFit="1" customWidth="1"/>
    <col min="4893" max="5120" width="9.1640625" style="3"/>
    <col min="5121" max="5121" width="2" style="3" customWidth="1"/>
    <col min="5122" max="5122" width="12.1640625" style="3" customWidth="1"/>
    <col min="5123" max="5123" width="17.33203125" style="3" customWidth="1"/>
    <col min="5124" max="5129" width="11.6640625" style="3" customWidth="1"/>
    <col min="5130" max="5130" width="15" style="3" customWidth="1"/>
    <col min="5131" max="5131" width="13.33203125" style="3" customWidth="1"/>
    <col min="5132" max="5136" width="11.6640625" style="3" customWidth="1"/>
    <col min="5137" max="5142" width="9.1640625" style="3"/>
    <col min="5143" max="5143" width="15" style="3" bestFit="1" customWidth="1"/>
    <col min="5144" max="5144" width="13.6640625" style="3" bestFit="1" customWidth="1"/>
    <col min="5145" max="5145" width="18.6640625" style="3" bestFit="1" customWidth="1"/>
    <col min="5146" max="5146" width="10.83203125" style="3" bestFit="1" customWidth="1"/>
    <col min="5147" max="5147" width="9.33203125" style="3" bestFit="1" customWidth="1"/>
    <col min="5148" max="5148" width="18.6640625" style="3" bestFit="1" customWidth="1"/>
    <col min="5149" max="5376" width="9.1640625" style="3"/>
    <col min="5377" max="5377" width="2" style="3" customWidth="1"/>
    <col min="5378" max="5378" width="12.1640625" style="3" customWidth="1"/>
    <col min="5379" max="5379" width="17.33203125" style="3" customWidth="1"/>
    <col min="5380" max="5385" width="11.6640625" style="3" customWidth="1"/>
    <col min="5386" max="5386" width="15" style="3" customWidth="1"/>
    <col min="5387" max="5387" width="13.33203125" style="3" customWidth="1"/>
    <col min="5388" max="5392" width="11.6640625" style="3" customWidth="1"/>
    <col min="5393" max="5398" width="9.1640625" style="3"/>
    <col min="5399" max="5399" width="15" style="3" bestFit="1" customWidth="1"/>
    <col min="5400" max="5400" width="13.6640625" style="3" bestFit="1" customWidth="1"/>
    <col min="5401" max="5401" width="18.6640625" style="3" bestFit="1" customWidth="1"/>
    <col min="5402" max="5402" width="10.83203125" style="3" bestFit="1" customWidth="1"/>
    <col min="5403" max="5403" width="9.33203125" style="3" bestFit="1" customWidth="1"/>
    <col min="5404" max="5404" width="18.6640625" style="3" bestFit="1" customWidth="1"/>
    <col min="5405" max="5632" width="9.1640625" style="3"/>
    <col min="5633" max="5633" width="2" style="3" customWidth="1"/>
    <col min="5634" max="5634" width="12.1640625" style="3" customWidth="1"/>
    <col min="5635" max="5635" width="17.33203125" style="3" customWidth="1"/>
    <col min="5636" max="5641" width="11.6640625" style="3" customWidth="1"/>
    <col min="5642" max="5642" width="15" style="3" customWidth="1"/>
    <col min="5643" max="5643" width="13.33203125" style="3" customWidth="1"/>
    <col min="5644" max="5648" width="11.6640625" style="3" customWidth="1"/>
    <col min="5649" max="5654" width="9.1640625" style="3"/>
    <col min="5655" max="5655" width="15" style="3" bestFit="1" customWidth="1"/>
    <col min="5656" max="5656" width="13.6640625" style="3" bestFit="1" customWidth="1"/>
    <col min="5657" max="5657" width="18.6640625" style="3" bestFit="1" customWidth="1"/>
    <col min="5658" max="5658" width="10.83203125" style="3" bestFit="1" customWidth="1"/>
    <col min="5659" max="5659" width="9.33203125" style="3" bestFit="1" customWidth="1"/>
    <col min="5660" max="5660" width="18.6640625" style="3" bestFit="1" customWidth="1"/>
    <col min="5661" max="5888" width="9.1640625" style="3"/>
    <col min="5889" max="5889" width="2" style="3" customWidth="1"/>
    <col min="5890" max="5890" width="12.1640625" style="3" customWidth="1"/>
    <col min="5891" max="5891" width="17.33203125" style="3" customWidth="1"/>
    <col min="5892" max="5897" width="11.6640625" style="3" customWidth="1"/>
    <col min="5898" max="5898" width="15" style="3" customWidth="1"/>
    <col min="5899" max="5899" width="13.33203125" style="3" customWidth="1"/>
    <col min="5900" max="5904" width="11.6640625" style="3" customWidth="1"/>
    <col min="5905" max="5910" width="9.1640625" style="3"/>
    <col min="5911" max="5911" width="15" style="3" bestFit="1" customWidth="1"/>
    <col min="5912" max="5912" width="13.6640625" style="3" bestFit="1" customWidth="1"/>
    <col min="5913" max="5913" width="18.6640625" style="3" bestFit="1" customWidth="1"/>
    <col min="5914" max="5914" width="10.83203125" style="3" bestFit="1" customWidth="1"/>
    <col min="5915" max="5915" width="9.33203125" style="3" bestFit="1" customWidth="1"/>
    <col min="5916" max="5916" width="18.6640625" style="3" bestFit="1" customWidth="1"/>
    <col min="5917" max="6144" width="9.1640625" style="3"/>
    <col min="6145" max="6145" width="2" style="3" customWidth="1"/>
    <col min="6146" max="6146" width="12.1640625" style="3" customWidth="1"/>
    <col min="6147" max="6147" width="17.33203125" style="3" customWidth="1"/>
    <col min="6148" max="6153" width="11.6640625" style="3" customWidth="1"/>
    <col min="6154" max="6154" width="15" style="3" customWidth="1"/>
    <col min="6155" max="6155" width="13.33203125" style="3" customWidth="1"/>
    <col min="6156" max="6160" width="11.6640625" style="3" customWidth="1"/>
    <col min="6161" max="6166" width="9.1640625" style="3"/>
    <col min="6167" max="6167" width="15" style="3" bestFit="1" customWidth="1"/>
    <col min="6168" max="6168" width="13.6640625" style="3" bestFit="1" customWidth="1"/>
    <col min="6169" max="6169" width="18.6640625" style="3" bestFit="1" customWidth="1"/>
    <col min="6170" max="6170" width="10.83203125" style="3" bestFit="1" customWidth="1"/>
    <col min="6171" max="6171" width="9.33203125" style="3" bestFit="1" customWidth="1"/>
    <col min="6172" max="6172" width="18.6640625" style="3" bestFit="1" customWidth="1"/>
    <col min="6173" max="6400" width="9.1640625" style="3"/>
    <col min="6401" max="6401" width="2" style="3" customWidth="1"/>
    <col min="6402" max="6402" width="12.1640625" style="3" customWidth="1"/>
    <col min="6403" max="6403" width="17.33203125" style="3" customWidth="1"/>
    <col min="6404" max="6409" width="11.6640625" style="3" customWidth="1"/>
    <col min="6410" max="6410" width="15" style="3" customWidth="1"/>
    <col min="6411" max="6411" width="13.33203125" style="3" customWidth="1"/>
    <col min="6412" max="6416" width="11.6640625" style="3" customWidth="1"/>
    <col min="6417" max="6422" width="9.1640625" style="3"/>
    <col min="6423" max="6423" width="15" style="3" bestFit="1" customWidth="1"/>
    <col min="6424" max="6424" width="13.6640625" style="3" bestFit="1" customWidth="1"/>
    <col min="6425" max="6425" width="18.6640625" style="3" bestFit="1" customWidth="1"/>
    <col min="6426" max="6426" width="10.83203125" style="3" bestFit="1" customWidth="1"/>
    <col min="6427" max="6427" width="9.33203125" style="3" bestFit="1" customWidth="1"/>
    <col min="6428" max="6428" width="18.6640625" style="3" bestFit="1" customWidth="1"/>
    <col min="6429" max="6656" width="9.1640625" style="3"/>
    <col min="6657" max="6657" width="2" style="3" customWidth="1"/>
    <col min="6658" max="6658" width="12.1640625" style="3" customWidth="1"/>
    <col min="6659" max="6659" width="17.33203125" style="3" customWidth="1"/>
    <col min="6660" max="6665" width="11.6640625" style="3" customWidth="1"/>
    <col min="6666" max="6666" width="15" style="3" customWidth="1"/>
    <col min="6667" max="6667" width="13.33203125" style="3" customWidth="1"/>
    <col min="6668" max="6672" width="11.6640625" style="3" customWidth="1"/>
    <col min="6673" max="6678" width="9.1640625" style="3"/>
    <col min="6679" max="6679" width="15" style="3" bestFit="1" customWidth="1"/>
    <col min="6680" max="6680" width="13.6640625" style="3" bestFit="1" customWidth="1"/>
    <col min="6681" max="6681" width="18.6640625" style="3" bestFit="1" customWidth="1"/>
    <col min="6682" max="6682" width="10.83203125" style="3" bestFit="1" customWidth="1"/>
    <col min="6683" max="6683" width="9.33203125" style="3" bestFit="1" customWidth="1"/>
    <col min="6684" max="6684" width="18.6640625" style="3" bestFit="1" customWidth="1"/>
    <col min="6685" max="6912" width="9.1640625" style="3"/>
    <col min="6913" max="6913" width="2" style="3" customWidth="1"/>
    <col min="6914" max="6914" width="12.1640625" style="3" customWidth="1"/>
    <col min="6915" max="6915" width="17.33203125" style="3" customWidth="1"/>
    <col min="6916" max="6921" width="11.6640625" style="3" customWidth="1"/>
    <col min="6922" max="6922" width="15" style="3" customWidth="1"/>
    <col min="6923" max="6923" width="13.33203125" style="3" customWidth="1"/>
    <col min="6924" max="6928" width="11.6640625" style="3" customWidth="1"/>
    <col min="6929" max="6934" width="9.1640625" style="3"/>
    <col min="6935" max="6935" width="15" style="3" bestFit="1" customWidth="1"/>
    <col min="6936" max="6936" width="13.6640625" style="3" bestFit="1" customWidth="1"/>
    <col min="6937" max="6937" width="18.6640625" style="3" bestFit="1" customWidth="1"/>
    <col min="6938" max="6938" width="10.83203125" style="3" bestFit="1" customWidth="1"/>
    <col min="6939" max="6939" width="9.33203125" style="3" bestFit="1" customWidth="1"/>
    <col min="6940" max="6940" width="18.6640625" style="3" bestFit="1" customWidth="1"/>
    <col min="6941" max="7168" width="9.1640625" style="3"/>
    <col min="7169" max="7169" width="2" style="3" customWidth="1"/>
    <col min="7170" max="7170" width="12.1640625" style="3" customWidth="1"/>
    <col min="7171" max="7171" width="17.33203125" style="3" customWidth="1"/>
    <col min="7172" max="7177" width="11.6640625" style="3" customWidth="1"/>
    <col min="7178" max="7178" width="15" style="3" customWidth="1"/>
    <col min="7179" max="7179" width="13.33203125" style="3" customWidth="1"/>
    <col min="7180" max="7184" width="11.6640625" style="3" customWidth="1"/>
    <col min="7185" max="7190" width="9.1640625" style="3"/>
    <col min="7191" max="7191" width="15" style="3" bestFit="1" customWidth="1"/>
    <col min="7192" max="7192" width="13.6640625" style="3" bestFit="1" customWidth="1"/>
    <col min="7193" max="7193" width="18.6640625" style="3" bestFit="1" customWidth="1"/>
    <col min="7194" max="7194" width="10.83203125" style="3" bestFit="1" customWidth="1"/>
    <col min="7195" max="7195" width="9.33203125" style="3" bestFit="1" customWidth="1"/>
    <col min="7196" max="7196" width="18.6640625" style="3" bestFit="1" customWidth="1"/>
    <col min="7197" max="7424" width="9.1640625" style="3"/>
    <col min="7425" max="7425" width="2" style="3" customWidth="1"/>
    <col min="7426" max="7426" width="12.1640625" style="3" customWidth="1"/>
    <col min="7427" max="7427" width="17.33203125" style="3" customWidth="1"/>
    <col min="7428" max="7433" width="11.6640625" style="3" customWidth="1"/>
    <col min="7434" max="7434" width="15" style="3" customWidth="1"/>
    <col min="7435" max="7435" width="13.33203125" style="3" customWidth="1"/>
    <col min="7436" max="7440" width="11.6640625" style="3" customWidth="1"/>
    <col min="7441" max="7446" width="9.1640625" style="3"/>
    <col min="7447" max="7447" width="15" style="3" bestFit="1" customWidth="1"/>
    <col min="7448" max="7448" width="13.6640625" style="3" bestFit="1" customWidth="1"/>
    <col min="7449" max="7449" width="18.6640625" style="3" bestFit="1" customWidth="1"/>
    <col min="7450" max="7450" width="10.83203125" style="3" bestFit="1" customWidth="1"/>
    <col min="7451" max="7451" width="9.33203125" style="3" bestFit="1" customWidth="1"/>
    <col min="7452" max="7452" width="18.6640625" style="3" bestFit="1" customWidth="1"/>
    <col min="7453" max="7680" width="9.1640625" style="3"/>
    <col min="7681" max="7681" width="2" style="3" customWidth="1"/>
    <col min="7682" max="7682" width="12.1640625" style="3" customWidth="1"/>
    <col min="7683" max="7683" width="17.33203125" style="3" customWidth="1"/>
    <col min="7684" max="7689" width="11.6640625" style="3" customWidth="1"/>
    <col min="7690" max="7690" width="15" style="3" customWidth="1"/>
    <col min="7691" max="7691" width="13.33203125" style="3" customWidth="1"/>
    <col min="7692" max="7696" width="11.6640625" style="3" customWidth="1"/>
    <col min="7697" max="7702" width="9.1640625" style="3"/>
    <col min="7703" max="7703" width="15" style="3" bestFit="1" customWidth="1"/>
    <col min="7704" max="7704" width="13.6640625" style="3" bestFit="1" customWidth="1"/>
    <col min="7705" max="7705" width="18.6640625" style="3" bestFit="1" customWidth="1"/>
    <col min="7706" max="7706" width="10.83203125" style="3" bestFit="1" customWidth="1"/>
    <col min="7707" max="7707" width="9.33203125" style="3" bestFit="1" customWidth="1"/>
    <col min="7708" max="7708" width="18.6640625" style="3" bestFit="1" customWidth="1"/>
    <col min="7709" max="7936" width="9.1640625" style="3"/>
    <col min="7937" max="7937" width="2" style="3" customWidth="1"/>
    <col min="7938" max="7938" width="12.1640625" style="3" customWidth="1"/>
    <col min="7939" max="7939" width="17.33203125" style="3" customWidth="1"/>
    <col min="7940" max="7945" width="11.6640625" style="3" customWidth="1"/>
    <col min="7946" max="7946" width="15" style="3" customWidth="1"/>
    <col min="7947" max="7947" width="13.33203125" style="3" customWidth="1"/>
    <col min="7948" max="7952" width="11.6640625" style="3" customWidth="1"/>
    <col min="7953" max="7958" width="9.1640625" style="3"/>
    <col min="7959" max="7959" width="15" style="3" bestFit="1" customWidth="1"/>
    <col min="7960" max="7960" width="13.6640625" style="3" bestFit="1" customWidth="1"/>
    <col min="7961" max="7961" width="18.6640625" style="3" bestFit="1" customWidth="1"/>
    <col min="7962" max="7962" width="10.83203125" style="3" bestFit="1" customWidth="1"/>
    <col min="7963" max="7963" width="9.33203125" style="3" bestFit="1" customWidth="1"/>
    <col min="7964" max="7964" width="18.6640625" style="3" bestFit="1" customWidth="1"/>
    <col min="7965" max="8192" width="9.1640625" style="3"/>
    <col min="8193" max="8193" width="2" style="3" customWidth="1"/>
    <col min="8194" max="8194" width="12.1640625" style="3" customWidth="1"/>
    <col min="8195" max="8195" width="17.33203125" style="3" customWidth="1"/>
    <col min="8196" max="8201" width="11.6640625" style="3" customWidth="1"/>
    <col min="8202" max="8202" width="15" style="3" customWidth="1"/>
    <col min="8203" max="8203" width="13.33203125" style="3" customWidth="1"/>
    <col min="8204" max="8208" width="11.6640625" style="3" customWidth="1"/>
    <col min="8209" max="8214" width="9.1640625" style="3"/>
    <col min="8215" max="8215" width="15" style="3" bestFit="1" customWidth="1"/>
    <col min="8216" max="8216" width="13.6640625" style="3" bestFit="1" customWidth="1"/>
    <col min="8217" max="8217" width="18.6640625" style="3" bestFit="1" customWidth="1"/>
    <col min="8218" max="8218" width="10.83203125" style="3" bestFit="1" customWidth="1"/>
    <col min="8219" max="8219" width="9.33203125" style="3" bestFit="1" customWidth="1"/>
    <col min="8220" max="8220" width="18.6640625" style="3" bestFit="1" customWidth="1"/>
    <col min="8221" max="8448" width="9.1640625" style="3"/>
    <col min="8449" max="8449" width="2" style="3" customWidth="1"/>
    <col min="8450" max="8450" width="12.1640625" style="3" customWidth="1"/>
    <col min="8451" max="8451" width="17.33203125" style="3" customWidth="1"/>
    <col min="8452" max="8457" width="11.6640625" style="3" customWidth="1"/>
    <col min="8458" max="8458" width="15" style="3" customWidth="1"/>
    <col min="8459" max="8459" width="13.33203125" style="3" customWidth="1"/>
    <col min="8460" max="8464" width="11.6640625" style="3" customWidth="1"/>
    <col min="8465" max="8470" width="9.1640625" style="3"/>
    <col min="8471" max="8471" width="15" style="3" bestFit="1" customWidth="1"/>
    <col min="8472" max="8472" width="13.6640625" style="3" bestFit="1" customWidth="1"/>
    <col min="8473" max="8473" width="18.6640625" style="3" bestFit="1" customWidth="1"/>
    <col min="8474" max="8474" width="10.83203125" style="3" bestFit="1" customWidth="1"/>
    <col min="8475" max="8475" width="9.33203125" style="3" bestFit="1" customWidth="1"/>
    <col min="8476" max="8476" width="18.6640625" style="3" bestFit="1" customWidth="1"/>
    <col min="8477" max="8704" width="9.1640625" style="3"/>
    <col min="8705" max="8705" width="2" style="3" customWidth="1"/>
    <col min="8706" max="8706" width="12.1640625" style="3" customWidth="1"/>
    <col min="8707" max="8707" width="17.33203125" style="3" customWidth="1"/>
    <col min="8708" max="8713" width="11.6640625" style="3" customWidth="1"/>
    <col min="8714" max="8714" width="15" style="3" customWidth="1"/>
    <col min="8715" max="8715" width="13.33203125" style="3" customWidth="1"/>
    <col min="8716" max="8720" width="11.6640625" style="3" customWidth="1"/>
    <col min="8721" max="8726" width="9.1640625" style="3"/>
    <col min="8727" max="8727" width="15" style="3" bestFit="1" customWidth="1"/>
    <col min="8728" max="8728" width="13.6640625" style="3" bestFit="1" customWidth="1"/>
    <col min="8729" max="8729" width="18.6640625" style="3" bestFit="1" customWidth="1"/>
    <col min="8730" max="8730" width="10.83203125" style="3" bestFit="1" customWidth="1"/>
    <col min="8731" max="8731" width="9.33203125" style="3" bestFit="1" customWidth="1"/>
    <col min="8732" max="8732" width="18.6640625" style="3" bestFit="1" customWidth="1"/>
    <col min="8733" max="8960" width="9.1640625" style="3"/>
    <col min="8961" max="8961" width="2" style="3" customWidth="1"/>
    <col min="8962" max="8962" width="12.1640625" style="3" customWidth="1"/>
    <col min="8963" max="8963" width="17.33203125" style="3" customWidth="1"/>
    <col min="8964" max="8969" width="11.6640625" style="3" customWidth="1"/>
    <col min="8970" max="8970" width="15" style="3" customWidth="1"/>
    <col min="8971" max="8971" width="13.33203125" style="3" customWidth="1"/>
    <col min="8972" max="8976" width="11.6640625" style="3" customWidth="1"/>
    <col min="8977" max="8982" width="9.1640625" style="3"/>
    <col min="8983" max="8983" width="15" style="3" bestFit="1" customWidth="1"/>
    <col min="8984" max="8984" width="13.6640625" style="3" bestFit="1" customWidth="1"/>
    <col min="8985" max="8985" width="18.6640625" style="3" bestFit="1" customWidth="1"/>
    <col min="8986" max="8986" width="10.83203125" style="3" bestFit="1" customWidth="1"/>
    <col min="8987" max="8987" width="9.33203125" style="3" bestFit="1" customWidth="1"/>
    <col min="8988" max="8988" width="18.6640625" style="3" bestFit="1" customWidth="1"/>
    <col min="8989" max="9216" width="9.1640625" style="3"/>
    <col min="9217" max="9217" width="2" style="3" customWidth="1"/>
    <col min="9218" max="9218" width="12.1640625" style="3" customWidth="1"/>
    <col min="9219" max="9219" width="17.33203125" style="3" customWidth="1"/>
    <col min="9220" max="9225" width="11.6640625" style="3" customWidth="1"/>
    <col min="9226" max="9226" width="15" style="3" customWidth="1"/>
    <col min="9227" max="9227" width="13.33203125" style="3" customWidth="1"/>
    <col min="9228" max="9232" width="11.6640625" style="3" customWidth="1"/>
    <col min="9233" max="9238" width="9.1640625" style="3"/>
    <col min="9239" max="9239" width="15" style="3" bestFit="1" customWidth="1"/>
    <col min="9240" max="9240" width="13.6640625" style="3" bestFit="1" customWidth="1"/>
    <col min="9241" max="9241" width="18.6640625" style="3" bestFit="1" customWidth="1"/>
    <col min="9242" max="9242" width="10.83203125" style="3" bestFit="1" customWidth="1"/>
    <col min="9243" max="9243" width="9.33203125" style="3" bestFit="1" customWidth="1"/>
    <col min="9244" max="9244" width="18.6640625" style="3" bestFit="1" customWidth="1"/>
    <col min="9245" max="9472" width="9.1640625" style="3"/>
    <col min="9473" max="9473" width="2" style="3" customWidth="1"/>
    <col min="9474" max="9474" width="12.1640625" style="3" customWidth="1"/>
    <col min="9475" max="9475" width="17.33203125" style="3" customWidth="1"/>
    <col min="9476" max="9481" width="11.6640625" style="3" customWidth="1"/>
    <col min="9482" max="9482" width="15" style="3" customWidth="1"/>
    <col min="9483" max="9483" width="13.33203125" style="3" customWidth="1"/>
    <col min="9484" max="9488" width="11.6640625" style="3" customWidth="1"/>
    <col min="9489" max="9494" width="9.1640625" style="3"/>
    <col min="9495" max="9495" width="15" style="3" bestFit="1" customWidth="1"/>
    <col min="9496" max="9496" width="13.6640625" style="3" bestFit="1" customWidth="1"/>
    <col min="9497" max="9497" width="18.6640625" style="3" bestFit="1" customWidth="1"/>
    <col min="9498" max="9498" width="10.83203125" style="3" bestFit="1" customWidth="1"/>
    <col min="9499" max="9499" width="9.33203125" style="3" bestFit="1" customWidth="1"/>
    <col min="9500" max="9500" width="18.6640625" style="3" bestFit="1" customWidth="1"/>
    <col min="9501" max="9728" width="9.1640625" style="3"/>
    <col min="9729" max="9729" width="2" style="3" customWidth="1"/>
    <col min="9730" max="9730" width="12.1640625" style="3" customWidth="1"/>
    <col min="9731" max="9731" width="17.33203125" style="3" customWidth="1"/>
    <col min="9732" max="9737" width="11.6640625" style="3" customWidth="1"/>
    <col min="9738" max="9738" width="15" style="3" customWidth="1"/>
    <col min="9739" max="9739" width="13.33203125" style="3" customWidth="1"/>
    <col min="9740" max="9744" width="11.6640625" style="3" customWidth="1"/>
    <col min="9745" max="9750" width="9.1640625" style="3"/>
    <col min="9751" max="9751" width="15" style="3" bestFit="1" customWidth="1"/>
    <col min="9752" max="9752" width="13.6640625" style="3" bestFit="1" customWidth="1"/>
    <col min="9753" max="9753" width="18.6640625" style="3" bestFit="1" customWidth="1"/>
    <col min="9754" max="9754" width="10.83203125" style="3" bestFit="1" customWidth="1"/>
    <col min="9755" max="9755" width="9.33203125" style="3" bestFit="1" customWidth="1"/>
    <col min="9756" max="9756" width="18.6640625" style="3" bestFit="1" customWidth="1"/>
    <col min="9757" max="9984" width="9.1640625" style="3"/>
    <col min="9985" max="9985" width="2" style="3" customWidth="1"/>
    <col min="9986" max="9986" width="12.1640625" style="3" customWidth="1"/>
    <col min="9987" max="9987" width="17.33203125" style="3" customWidth="1"/>
    <col min="9988" max="9993" width="11.6640625" style="3" customWidth="1"/>
    <col min="9994" max="9994" width="15" style="3" customWidth="1"/>
    <col min="9995" max="9995" width="13.33203125" style="3" customWidth="1"/>
    <col min="9996" max="10000" width="11.6640625" style="3" customWidth="1"/>
    <col min="10001" max="10006" width="9.1640625" style="3"/>
    <col min="10007" max="10007" width="15" style="3" bestFit="1" customWidth="1"/>
    <col min="10008" max="10008" width="13.6640625" style="3" bestFit="1" customWidth="1"/>
    <col min="10009" max="10009" width="18.6640625" style="3" bestFit="1" customWidth="1"/>
    <col min="10010" max="10010" width="10.83203125" style="3" bestFit="1" customWidth="1"/>
    <col min="10011" max="10011" width="9.33203125" style="3" bestFit="1" customWidth="1"/>
    <col min="10012" max="10012" width="18.6640625" style="3" bestFit="1" customWidth="1"/>
    <col min="10013" max="10240" width="9.1640625" style="3"/>
    <col min="10241" max="10241" width="2" style="3" customWidth="1"/>
    <col min="10242" max="10242" width="12.1640625" style="3" customWidth="1"/>
    <col min="10243" max="10243" width="17.33203125" style="3" customWidth="1"/>
    <col min="10244" max="10249" width="11.6640625" style="3" customWidth="1"/>
    <col min="10250" max="10250" width="15" style="3" customWidth="1"/>
    <col min="10251" max="10251" width="13.33203125" style="3" customWidth="1"/>
    <col min="10252" max="10256" width="11.6640625" style="3" customWidth="1"/>
    <col min="10257" max="10262" width="9.1640625" style="3"/>
    <col min="10263" max="10263" width="15" style="3" bestFit="1" customWidth="1"/>
    <col min="10264" max="10264" width="13.6640625" style="3" bestFit="1" customWidth="1"/>
    <col min="10265" max="10265" width="18.6640625" style="3" bestFit="1" customWidth="1"/>
    <col min="10266" max="10266" width="10.83203125" style="3" bestFit="1" customWidth="1"/>
    <col min="10267" max="10267" width="9.33203125" style="3" bestFit="1" customWidth="1"/>
    <col min="10268" max="10268" width="18.6640625" style="3" bestFit="1" customWidth="1"/>
    <col min="10269" max="10496" width="9.1640625" style="3"/>
    <col min="10497" max="10497" width="2" style="3" customWidth="1"/>
    <col min="10498" max="10498" width="12.1640625" style="3" customWidth="1"/>
    <col min="10499" max="10499" width="17.33203125" style="3" customWidth="1"/>
    <col min="10500" max="10505" width="11.6640625" style="3" customWidth="1"/>
    <col min="10506" max="10506" width="15" style="3" customWidth="1"/>
    <col min="10507" max="10507" width="13.33203125" style="3" customWidth="1"/>
    <col min="10508" max="10512" width="11.6640625" style="3" customWidth="1"/>
    <col min="10513" max="10518" width="9.1640625" style="3"/>
    <col min="10519" max="10519" width="15" style="3" bestFit="1" customWidth="1"/>
    <col min="10520" max="10520" width="13.6640625" style="3" bestFit="1" customWidth="1"/>
    <col min="10521" max="10521" width="18.6640625" style="3" bestFit="1" customWidth="1"/>
    <col min="10522" max="10522" width="10.83203125" style="3" bestFit="1" customWidth="1"/>
    <col min="10523" max="10523" width="9.33203125" style="3" bestFit="1" customWidth="1"/>
    <col min="10524" max="10524" width="18.6640625" style="3" bestFit="1" customWidth="1"/>
    <col min="10525" max="10752" width="9.1640625" style="3"/>
    <col min="10753" max="10753" width="2" style="3" customWidth="1"/>
    <col min="10754" max="10754" width="12.1640625" style="3" customWidth="1"/>
    <col min="10755" max="10755" width="17.33203125" style="3" customWidth="1"/>
    <col min="10756" max="10761" width="11.6640625" style="3" customWidth="1"/>
    <col min="10762" max="10762" width="15" style="3" customWidth="1"/>
    <col min="10763" max="10763" width="13.33203125" style="3" customWidth="1"/>
    <col min="10764" max="10768" width="11.6640625" style="3" customWidth="1"/>
    <col min="10769" max="10774" width="9.1640625" style="3"/>
    <col min="10775" max="10775" width="15" style="3" bestFit="1" customWidth="1"/>
    <col min="10776" max="10776" width="13.6640625" style="3" bestFit="1" customWidth="1"/>
    <col min="10777" max="10777" width="18.6640625" style="3" bestFit="1" customWidth="1"/>
    <col min="10778" max="10778" width="10.83203125" style="3" bestFit="1" customWidth="1"/>
    <col min="10779" max="10779" width="9.33203125" style="3" bestFit="1" customWidth="1"/>
    <col min="10780" max="10780" width="18.6640625" style="3" bestFit="1" customWidth="1"/>
    <col min="10781" max="11008" width="9.1640625" style="3"/>
    <col min="11009" max="11009" width="2" style="3" customWidth="1"/>
    <col min="11010" max="11010" width="12.1640625" style="3" customWidth="1"/>
    <col min="11011" max="11011" width="17.33203125" style="3" customWidth="1"/>
    <col min="11012" max="11017" width="11.6640625" style="3" customWidth="1"/>
    <col min="11018" max="11018" width="15" style="3" customWidth="1"/>
    <col min="11019" max="11019" width="13.33203125" style="3" customWidth="1"/>
    <col min="11020" max="11024" width="11.6640625" style="3" customWidth="1"/>
    <col min="11025" max="11030" width="9.1640625" style="3"/>
    <col min="11031" max="11031" width="15" style="3" bestFit="1" customWidth="1"/>
    <col min="11032" max="11032" width="13.6640625" style="3" bestFit="1" customWidth="1"/>
    <col min="11033" max="11033" width="18.6640625" style="3" bestFit="1" customWidth="1"/>
    <col min="11034" max="11034" width="10.83203125" style="3" bestFit="1" customWidth="1"/>
    <col min="11035" max="11035" width="9.33203125" style="3" bestFit="1" customWidth="1"/>
    <col min="11036" max="11036" width="18.6640625" style="3" bestFit="1" customWidth="1"/>
    <col min="11037" max="11264" width="9.1640625" style="3"/>
    <col min="11265" max="11265" width="2" style="3" customWidth="1"/>
    <col min="11266" max="11266" width="12.1640625" style="3" customWidth="1"/>
    <col min="11267" max="11267" width="17.33203125" style="3" customWidth="1"/>
    <col min="11268" max="11273" width="11.6640625" style="3" customWidth="1"/>
    <col min="11274" max="11274" width="15" style="3" customWidth="1"/>
    <col min="11275" max="11275" width="13.33203125" style="3" customWidth="1"/>
    <col min="11276" max="11280" width="11.6640625" style="3" customWidth="1"/>
    <col min="11281" max="11286" width="9.1640625" style="3"/>
    <col min="11287" max="11287" width="15" style="3" bestFit="1" customWidth="1"/>
    <col min="11288" max="11288" width="13.6640625" style="3" bestFit="1" customWidth="1"/>
    <col min="11289" max="11289" width="18.6640625" style="3" bestFit="1" customWidth="1"/>
    <col min="11290" max="11290" width="10.83203125" style="3" bestFit="1" customWidth="1"/>
    <col min="11291" max="11291" width="9.33203125" style="3" bestFit="1" customWidth="1"/>
    <col min="11292" max="11292" width="18.6640625" style="3" bestFit="1" customWidth="1"/>
    <col min="11293" max="11520" width="9.1640625" style="3"/>
    <col min="11521" max="11521" width="2" style="3" customWidth="1"/>
    <col min="11522" max="11522" width="12.1640625" style="3" customWidth="1"/>
    <col min="11523" max="11523" width="17.33203125" style="3" customWidth="1"/>
    <col min="11524" max="11529" width="11.6640625" style="3" customWidth="1"/>
    <col min="11530" max="11530" width="15" style="3" customWidth="1"/>
    <col min="11531" max="11531" width="13.33203125" style="3" customWidth="1"/>
    <col min="11532" max="11536" width="11.6640625" style="3" customWidth="1"/>
    <col min="11537" max="11542" width="9.1640625" style="3"/>
    <col min="11543" max="11543" width="15" style="3" bestFit="1" customWidth="1"/>
    <col min="11544" max="11544" width="13.6640625" style="3" bestFit="1" customWidth="1"/>
    <col min="11545" max="11545" width="18.6640625" style="3" bestFit="1" customWidth="1"/>
    <col min="11546" max="11546" width="10.83203125" style="3" bestFit="1" customWidth="1"/>
    <col min="11547" max="11547" width="9.33203125" style="3" bestFit="1" customWidth="1"/>
    <col min="11548" max="11548" width="18.6640625" style="3" bestFit="1" customWidth="1"/>
    <col min="11549" max="11776" width="9.1640625" style="3"/>
    <col min="11777" max="11777" width="2" style="3" customWidth="1"/>
    <col min="11778" max="11778" width="12.1640625" style="3" customWidth="1"/>
    <col min="11779" max="11779" width="17.33203125" style="3" customWidth="1"/>
    <col min="11780" max="11785" width="11.6640625" style="3" customWidth="1"/>
    <col min="11786" max="11786" width="15" style="3" customWidth="1"/>
    <col min="11787" max="11787" width="13.33203125" style="3" customWidth="1"/>
    <col min="11788" max="11792" width="11.6640625" style="3" customWidth="1"/>
    <col min="11793" max="11798" width="9.1640625" style="3"/>
    <col min="11799" max="11799" width="15" style="3" bestFit="1" customWidth="1"/>
    <col min="11800" max="11800" width="13.6640625" style="3" bestFit="1" customWidth="1"/>
    <col min="11801" max="11801" width="18.6640625" style="3" bestFit="1" customWidth="1"/>
    <col min="11802" max="11802" width="10.83203125" style="3" bestFit="1" customWidth="1"/>
    <col min="11803" max="11803" width="9.33203125" style="3" bestFit="1" customWidth="1"/>
    <col min="11804" max="11804" width="18.6640625" style="3" bestFit="1" customWidth="1"/>
    <col min="11805" max="12032" width="9.1640625" style="3"/>
    <col min="12033" max="12033" width="2" style="3" customWidth="1"/>
    <col min="12034" max="12034" width="12.1640625" style="3" customWidth="1"/>
    <col min="12035" max="12035" width="17.33203125" style="3" customWidth="1"/>
    <col min="12036" max="12041" width="11.6640625" style="3" customWidth="1"/>
    <col min="12042" max="12042" width="15" style="3" customWidth="1"/>
    <col min="12043" max="12043" width="13.33203125" style="3" customWidth="1"/>
    <col min="12044" max="12048" width="11.6640625" style="3" customWidth="1"/>
    <col min="12049" max="12054" width="9.1640625" style="3"/>
    <col min="12055" max="12055" width="15" style="3" bestFit="1" customWidth="1"/>
    <col min="12056" max="12056" width="13.6640625" style="3" bestFit="1" customWidth="1"/>
    <col min="12057" max="12057" width="18.6640625" style="3" bestFit="1" customWidth="1"/>
    <col min="12058" max="12058" width="10.83203125" style="3" bestFit="1" customWidth="1"/>
    <col min="12059" max="12059" width="9.33203125" style="3" bestFit="1" customWidth="1"/>
    <col min="12060" max="12060" width="18.6640625" style="3" bestFit="1" customWidth="1"/>
    <col min="12061" max="12288" width="9.1640625" style="3"/>
    <col min="12289" max="12289" width="2" style="3" customWidth="1"/>
    <col min="12290" max="12290" width="12.1640625" style="3" customWidth="1"/>
    <col min="12291" max="12291" width="17.33203125" style="3" customWidth="1"/>
    <col min="12292" max="12297" width="11.6640625" style="3" customWidth="1"/>
    <col min="12298" max="12298" width="15" style="3" customWidth="1"/>
    <col min="12299" max="12299" width="13.33203125" style="3" customWidth="1"/>
    <col min="12300" max="12304" width="11.6640625" style="3" customWidth="1"/>
    <col min="12305" max="12310" width="9.1640625" style="3"/>
    <col min="12311" max="12311" width="15" style="3" bestFit="1" customWidth="1"/>
    <col min="12312" max="12312" width="13.6640625" style="3" bestFit="1" customWidth="1"/>
    <col min="12313" max="12313" width="18.6640625" style="3" bestFit="1" customWidth="1"/>
    <col min="12314" max="12314" width="10.83203125" style="3" bestFit="1" customWidth="1"/>
    <col min="12315" max="12315" width="9.33203125" style="3" bestFit="1" customWidth="1"/>
    <col min="12316" max="12316" width="18.6640625" style="3" bestFit="1" customWidth="1"/>
    <col min="12317" max="12544" width="9.1640625" style="3"/>
    <col min="12545" max="12545" width="2" style="3" customWidth="1"/>
    <col min="12546" max="12546" width="12.1640625" style="3" customWidth="1"/>
    <col min="12547" max="12547" width="17.33203125" style="3" customWidth="1"/>
    <col min="12548" max="12553" width="11.6640625" style="3" customWidth="1"/>
    <col min="12554" max="12554" width="15" style="3" customWidth="1"/>
    <col min="12555" max="12555" width="13.33203125" style="3" customWidth="1"/>
    <col min="12556" max="12560" width="11.6640625" style="3" customWidth="1"/>
    <col min="12561" max="12566" width="9.1640625" style="3"/>
    <col min="12567" max="12567" width="15" style="3" bestFit="1" customWidth="1"/>
    <col min="12568" max="12568" width="13.6640625" style="3" bestFit="1" customWidth="1"/>
    <col min="12569" max="12569" width="18.6640625" style="3" bestFit="1" customWidth="1"/>
    <col min="12570" max="12570" width="10.83203125" style="3" bestFit="1" customWidth="1"/>
    <col min="12571" max="12571" width="9.33203125" style="3" bestFit="1" customWidth="1"/>
    <col min="12572" max="12572" width="18.6640625" style="3" bestFit="1" customWidth="1"/>
    <col min="12573" max="12800" width="9.1640625" style="3"/>
    <col min="12801" max="12801" width="2" style="3" customWidth="1"/>
    <col min="12802" max="12802" width="12.1640625" style="3" customWidth="1"/>
    <col min="12803" max="12803" width="17.33203125" style="3" customWidth="1"/>
    <col min="12804" max="12809" width="11.6640625" style="3" customWidth="1"/>
    <col min="12810" max="12810" width="15" style="3" customWidth="1"/>
    <col min="12811" max="12811" width="13.33203125" style="3" customWidth="1"/>
    <col min="12812" max="12816" width="11.6640625" style="3" customWidth="1"/>
    <col min="12817" max="12822" width="9.1640625" style="3"/>
    <col min="12823" max="12823" width="15" style="3" bestFit="1" customWidth="1"/>
    <col min="12824" max="12824" width="13.6640625" style="3" bestFit="1" customWidth="1"/>
    <col min="12825" max="12825" width="18.6640625" style="3" bestFit="1" customWidth="1"/>
    <col min="12826" max="12826" width="10.83203125" style="3" bestFit="1" customWidth="1"/>
    <col min="12827" max="12827" width="9.33203125" style="3" bestFit="1" customWidth="1"/>
    <col min="12828" max="12828" width="18.6640625" style="3" bestFit="1" customWidth="1"/>
    <col min="12829" max="13056" width="9.1640625" style="3"/>
    <col min="13057" max="13057" width="2" style="3" customWidth="1"/>
    <col min="13058" max="13058" width="12.1640625" style="3" customWidth="1"/>
    <col min="13059" max="13059" width="17.33203125" style="3" customWidth="1"/>
    <col min="13060" max="13065" width="11.6640625" style="3" customWidth="1"/>
    <col min="13066" max="13066" width="15" style="3" customWidth="1"/>
    <col min="13067" max="13067" width="13.33203125" style="3" customWidth="1"/>
    <col min="13068" max="13072" width="11.6640625" style="3" customWidth="1"/>
    <col min="13073" max="13078" width="9.1640625" style="3"/>
    <col min="13079" max="13079" width="15" style="3" bestFit="1" customWidth="1"/>
    <col min="13080" max="13080" width="13.6640625" style="3" bestFit="1" customWidth="1"/>
    <col min="13081" max="13081" width="18.6640625" style="3" bestFit="1" customWidth="1"/>
    <col min="13082" max="13082" width="10.83203125" style="3" bestFit="1" customWidth="1"/>
    <col min="13083" max="13083" width="9.33203125" style="3" bestFit="1" customWidth="1"/>
    <col min="13084" max="13084" width="18.6640625" style="3" bestFit="1" customWidth="1"/>
    <col min="13085" max="13312" width="9.1640625" style="3"/>
    <col min="13313" max="13313" width="2" style="3" customWidth="1"/>
    <col min="13314" max="13314" width="12.1640625" style="3" customWidth="1"/>
    <col min="13315" max="13315" width="17.33203125" style="3" customWidth="1"/>
    <col min="13316" max="13321" width="11.6640625" style="3" customWidth="1"/>
    <col min="13322" max="13322" width="15" style="3" customWidth="1"/>
    <col min="13323" max="13323" width="13.33203125" style="3" customWidth="1"/>
    <col min="13324" max="13328" width="11.6640625" style="3" customWidth="1"/>
    <col min="13329" max="13334" width="9.1640625" style="3"/>
    <col min="13335" max="13335" width="15" style="3" bestFit="1" customWidth="1"/>
    <col min="13336" max="13336" width="13.6640625" style="3" bestFit="1" customWidth="1"/>
    <col min="13337" max="13337" width="18.6640625" style="3" bestFit="1" customWidth="1"/>
    <col min="13338" max="13338" width="10.83203125" style="3" bestFit="1" customWidth="1"/>
    <col min="13339" max="13339" width="9.33203125" style="3" bestFit="1" customWidth="1"/>
    <col min="13340" max="13340" width="18.6640625" style="3" bestFit="1" customWidth="1"/>
    <col min="13341" max="13568" width="9.1640625" style="3"/>
    <col min="13569" max="13569" width="2" style="3" customWidth="1"/>
    <col min="13570" max="13570" width="12.1640625" style="3" customWidth="1"/>
    <col min="13571" max="13571" width="17.33203125" style="3" customWidth="1"/>
    <col min="13572" max="13577" width="11.6640625" style="3" customWidth="1"/>
    <col min="13578" max="13578" width="15" style="3" customWidth="1"/>
    <col min="13579" max="13579" width="13.33203125" style="3" customWidth="1"/>
    <col min="13580" max="13584" width="11.6640625" style="3" customWidth="1"/>
    <col min="13585" max="13590" width="9.1640625" style="3"/>
    <col min="13591" max="13591" width="15" style="3" bestFit="1" customWidth="1"/>
    <col min="13592" max="13592" width="13.6640625" style="3" bestFit="1" customWidth="1"/>
    <col min="13593" max="13593" width="18.6640625" style="3" bestFit="1" customWidth="1"/>
    <col min="13594" max="13594" width="10.83203125" style="3" bestFit="1" customWidth="1"/>
    <col min="13595" max="13595" width="9.33203125" style="3" bestFit="1" customWidth="1"/>
    <col min="13596" max="13596" width="18.6640625" style="3" bestFit="1" customWidth="1"/>
    <col min="13597" max="13824" width="9.1640625" style="3"/>
    <col min="13825" max="13825" width="2" style="3" customWidth="1"/>
    <col min="13826" max="13826" width="12.1640625" style="3" customWidth="1"/>
    <col min="13827" max="13827" width="17.33203125" style="3" customWidth="1"/>
    <col min="13828" max="13833" width="11.6640625" style="3" customWidth="1"/>
    <col min="13834" max="13834" width="15" style="3" customWidth="1"/>
    <col min="13835" max="13835" width="13.33203125" style="3" customWidth="1"/>
    <col min="13836" max="13840" width="11.6640625" style="3" customWidth="1"/>
    <col min="13841" max="13846" width="9.1640625" style="3"/>
    <col min="13847" max="13847" width="15" style="3" bestFit="1" customWidth="1"/>
    <col min="13848" max="13848" width="13.6640625" style="3" bestFit="1" customWidth="1"/>
    <col min="13849" max="13849" width="18.6640625" style="3" bestFit="1" customWidth="1"/>
    <col min="13850" max="13850" width="10.83203125" style="3" bestFit="1" customWidth="1"/>
    <col min="13851" max="13851" width="9.33203125" style="3" bestFit="1" customWidth="1"/>
    <col min="13852" max="13852" width="18.6640625" style="3" bestFit="1" customWidth="1"/>
    <col min="13853" max="14080" width="9.1640625" style="3"/>
    <col min="14081" max="14081" width="2" style="3" customWidth="1"/>
    <col min="14082" max="14082" width="12.1640625" style="3" customWidth="1"/>
    <col min="14083" max="14083" width="17.33203125" style="3" customWidth="1"/>
    <col min="14084" max="14089" width="11.6640625" style="3" customWidth="1"/>
    <col min="14090" max="14090" width="15" style="3" customWidth="1"/>
    <col min="14091" max="14091" width="13.33203125" style="3" customWidth="1"/>
    <col min="14092" max="14096" width="11.6640625" style="3" customWidth="1"/>
    <col min="14097" max="14102" width="9.1640625" style="3"/>
    <col min="14103" max="14103" width="15" style="3" bestFit="1" customWidth="1"/>
    <col min="14104" max="14104" width="13.6640625" style="3" bestFit="1" customWidth="1"/>
    <col min="14105" max="14105" width="18.6640625" style="3" bestFit="1" customWidth="1"/>
    <col min="14106" max="14106" width="10.83203125" style="3" bestFit="1" customWidth="1"/>
    <col min="14107" max="14107" width="9.33203125" style="3" bestFit="1" customWidth="1"/>
    <col min="14108" max="14108" width="18.6640625" style="3" bestFit="1" customWidth="1"/>
    <col min="14109" max="14336" width="9.1640625" style="3"/>
    <col min="14337" max="14337" width="2" style="3" customWidth="1"/>
    <col min="14338" max="14338" width="12.1640625" style="3" customWidth="1"/>
    <col min="14339" max="14339" width="17.33203125" style="3" customWidth="1"/>
    <col min="14340" max="14345" width="11.6640625" style="3" customWidth="1"/>
    <col min="14346" max="14346" width="15" style="3" customWidth="1"/>
    <col min="14347" max="14347" width="13.33203125" style="3" customWidth="1"/>
    <col min="14348" max="14352" width="11.6640625" style="3" customWidth="1"/>
    <col min="14353" max="14358" width="9.1640625" style="3"/>
    <col min="14359" max="14359" width="15" style="3" bestFit="1" customWidth="1"/>
    <col min="14360" max="14360" width="13.6640625" style="3" bestFit="1" customWidth="1"/>
    <col min="14361" max="14361" width="18.6640625" style="3" bestFit="1" customWidth="1"/>
    <col min="14362" max="14362" width="10.83203125" style="3" bestFit="1" customWidth="1"/>
    <col min="14363" max="14363" width="9.33203125" style="3" bestFit="1" customWidth="1"/>
    <col min="14364" max="14364" width="18.6640625" style="3" bestFit="1" customWidth="1"/>
    <col min="14365" max="14592" width="9.1640625" style="3"/>
    <col min="14593" max="14593" width="2" style="3" customWidth="1"/>
    <col min="14594" max="14594" width="12.1640625" style="3" customWidth="1"/>
    <col min="14595" max="14595" width="17.33203125" style="3" customWidth="1"/>
    <col min="14596" max="14601" width="11.6640625" style="3" customWidth="1"/>
    <col min="14602" max="14602" width="15" style="3" customWidth="1"/>
    <col min="14603" max="14603" width="13.33203125" style="3" customWidth="1"/>
    <col min="14604" max="14608" width="11.6640625" style="3" customWidth="1"/>
    <col min="14609" max="14614" width="9.1640625" style="3"/>
    <col min="14615" max="14615" width="15" style="3" bestFit="1" customWidth="1"/>
    <col min="14616" max="14616" width="13.6640625" style="3" bestFit="1" customWidth="1"/>
    <col min="14617" max="14617" width="18.6640625" style="3" bestFit="1" customWidth="1"/>
    <col min="14618" max="14618" width="10.83203125" style="3" bestFit="1" customWidth="1"/>
    <col min="14619" max="14619" width="9.33203125" style="3" bestFit="1" customWidth="1"/>
    <col min="14620" max="14620" width="18.6640625" style="3" bestFit="1" customWidth="1"/>
    <col min="14621" max="14848" width="9.1640625" style="3"/>
    <col min="14849" max="14849" width="2" style="3" customWidth="1"/>
    <col min="14850" max="14850" width="12.1640625" style="3" customWidth="1"/>
    <col min="14851" max="14851" width="17.33203125" style="3" customWidth="1"/>
    <col min="14852" max="14857" width="11.6640625" style="3" customWidth="1"/>
    <col min="14858" max="14858" width="15" style="3" customWidth="1"/>
    <col min="14859" max="14859" width="13.33203125" style="3" customWidth="1"/>
    <col min="14860" max="14864" width="11.6640625" style="3" customWidth="1"/>
    <col min="14865" max="14870" width="9.1640625" style="3"/>
    <col min="14871" max="14871" width="15" style="3" bestFit="1" customWidth="1"/>
    <col min="14872" max="14872" width="13.6640625" style="3" bestFit="1" customWidth="1"/>
    <col min="14873" max="14873" width="18.6640625" style="3" bestFit="1" customWidth="1"/>
    <col min="14874" max="14874" width="10.83203125" style="3" bestFit="1" customWidth="1"/>
    <col min="14875" max="14875" width="9.33203125" style="3" bestFit="1" customWidth="1"/>
    <col min="14876" max="14876" width="18.6640625" style="3" bestFit="1" customWidth="1"/>
    <col min="14877" max="15104" width="9.1640625" style="3"/>
    <col min="15105" max="15105" width="2" style="3" customWidth="1"/>
    <col min="15106" max="15106" width="12.1640625" style="3" customWidth="1"/>
    <col min="15107" max="15107" width="17.33203125" style="3" customWidth="1"/>
    <col min="15108" max="15113" width="11.6640625" style="3" customWidth="1"/>
    <col min="15114" max="15114" width="15" style="3" customWidth="1"/>
    <col min="15115" max="15115" width="13.33203125" style="3" customWidth="1"/>
    <col min="15116" max="15120" width="11.6640625" style="3" customWidth="1"/>
    <col min="15121" max="15126" width="9.1640625" style="3"/>
    <col min="15127" max="15127" width="15" style="3" bestFit="1" customWidth="1"/>
    <col min="15128" max="15128" width="13.6640625" style="3" bestFit="1" customWidth="1"/>
    <col min="15129" max="15129" width="18.6640625" style="3" bestFit="1" customWidth="1"/>
    <col min="15130" max="15130" width="10.83203125" style="3" bestFit="1" customWidth="1"/>
    <col min="15131" max="15131" width="9.33203125" style="3" bestFit="1" customWidth="1"/>
    <col min="15132" max="15132" width="18.6640625" style="3" bestFit="1" customWidth="1"/>
    <col min="15133" max="15360" width="9.1640625" style="3"/>
    <col min="15361" max="15361" width="2" style="3" customWidth="1"/>
    <col min="15362" max="15362" width="12.1640625" style="3" customWidth="1"/>
    <col min="15363" max="15363" width="17.33203125" style="3" customWidth="1"/>
    <col min="15364" max="15369" width="11.6640625" style="3" customWidth="1"/>
    <col min="15370" max="15370" width="15" style="3" customWidth="1"/>
    <col min="15371" max="15371" width="13.33203125" style="3" customWidth="1"/>
    <col min="15372" max="15376" width="11.6640625" style="3" customWidth="1"/>
    <col min="15377" max="15382" width="9.1640625" style="3"/>
    <col min="15383" max="15383" width="15" style="3" bestFit="1" customWidth="1"/>
    <col min="15384" max="15384" width="13.6640625" style="3" bestFit="1" customWidth="1"/>
    <col min="15385" max="15385" width="18.6640625" style="3" bestFit="1" customWidth="1"/>
    <col min="15386" max="15386" width="10.83203125" style="3" bestFit="1" customWidth="1"/>
    <col min="15387" max="15387" width="9.33203125" style="3" bestFit="1" customWidth="1"/>
    <col min="15388" max="15388" width="18.6640625" style="3" bestFit="1" customWidth="1"/>
    <col min="15389" max="15616" width="9.1640625" style="3"/>
    <col min="15617" max="15617" width="2" style="3" customWidth="1"/>
    <col min="15618" max="15618" width="12.1640625" style="3" customWidth="1"/>
    <col min="15619" max="15619" width="17.33203125" style="3" customWidth="1"/>
    <col min="15620" max="15625" width="11.6640625" style="3" customWidth="1"/>
    <col min="15626" max="15626" width="15" style="3" customWidth="1"/>
    <col min="15627" max="15627" width="13.33203125" style="3" customWidth="1"/>
    <col min="15628" max="15632" width="11.6640625" style="3" customWidth="1"/>
    <col min="15633" max="15638" width="9.1640625" style="3"/>
    <col min="15639" max="15639" width="15" style="3" bestFit="1" customWidth="1"/>
    <col min="15640" max="15640" width="13.6640625" style="3" bestFit="1" customWidth="1"/>
    <col min="15641" max="15641" width="18.6640625" style="3" bestFit="1" customWidth="1"/>
    <col min="15642" max="15642" width="10.83203125" style="3" bestFit="1" customWidth="1"/>
    <col min="15643" max="15643" width="9.33203125" style="3" bestFit="1" customWidth="1"/>
    <col min="15644" max="15644" width="18.6640625" style="3" bestFit="1" customWidth="1"/>
    <col min="15645" max="15872" width="9.1640625" style="3"/>
    <col min="15873" max="15873" width="2" style="3" customWidth="1"/>
    <col min="15874" max="15874" width="12.1640625" style="3" customWidth="1"/>
    <col min="15875" max="15875" width="17.33203125" style="3" customWidth="1"/>
    <col min="15876" max="15881" width="11.6640625" style="3" customWidth="1"/>
    <col min="15882" max="15882" width="15" style="3" customWidth="1"/>
    <col min="15883" max="15883" width="13.33203125" style="3" customWidth="1"/>
    <col min="15884" max="15888" width="11.6640625" style="3" customWidth="1"/>
    <col min="15889" max="15894" width="9.1640625" style="3"/>
    <col min="15895" max="15895" width="15" style="3" bestFit="1" customWidth="1"/>
    <col min="15896" max="15896" width="13.6640625" style="3" bestFit="1" customWidth="1"/>
    <col min="15897" max="15897" width="18.6640625" style="3" bestFit="1" customWidth="1"/>
    <col min="15898" max="15898" width="10.83203125" style="3" bestFit="1" customWidth="1"/>
    <col min="15899" max="15899" width="9.33203125" style="3" bestFit="1" customWidth="1"/>
    <col min="15900" max="15900" width="18.6640625" style="3" bestFit="1" customWidth="1"/>
    <col min="15901" max="16128" width="9.1640625" style="3"/>
    <col min="16129" max="16129" width="2" style="3" customWidth="1"/>
    <col min="16130" max="16130" width="12.1640625" style="3" customWidth="1"/>
    <col min="16131" max="16131" width="17.33203125" style="3" customWidth="1"/>
    <col min="16132" max="16137" width="11.6640625" style="3" customWidth="1"/>
    <col min="16138" max="16138" width="15" style="3" customWidth="1"/>
    <col min="16139" max="16139" width="13.33203125" style="3" customWidth="1"/>
    <col min="16140" max="16144" width="11.6640625" style="3" customWidth="1"/>
    <col min="16145" max="16150" width="9.1640625" style="3"/>
    <col min="16151" max="16151" width="15" style="3" bestFit="1" customWidth="1"/>
    <col min="16152" max="16152" width="13.6640625" style="3" bestFit="1" customWidth="1"/>
    <col min="16153" max="16153" width="18.6640625" style="3" bestFit="1" customWidth="1"/>
    <col min="16154" max="16154" width="10.83203125" style="3" bestFit="1" customWidth="1"/>
    <col min="16155" max="16155" width="9.33203125" style="3" bestFit="1" customWidth="1"/>
    <col min="16156" max="16156" width="18.6640625" style="3" bestFit="1" customWidth="1"/>
    <col min="16157" max="16384" width="9.1640625" style="3"/>
  </cols>
  <sheetData>
    <row r="1" spans="2:28" ht="8.25" customHeight="1" x14ac:dyDescent="0.2"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</row>
    <row r="2" spans="2:28" ht="26.25" customHeight="1" thickBot="1" x14ac:dyDescent="0.25">
      <c r="B2" s="103" t="s">
        <v>0</v>
      </c>
      <c r="C2" s="105" t="s">
        <v>1</v>
      </c>
      <c r="D2" s="107" t="s">
        <v>2</v>
      </c>
      <c r="E2" s="109" t="s">
        <v>3</v>
      </c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1"/>
      <c r="Q2" s="109" t="s">
        <v>3</v>
      </c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1"/>
    </row>
    <row r="3" spans="2:28" ht="38.25" customHeight="1" x14ac:dyDescent="0.2">
      <c r="B3" s="103"/>
      <c r="C3" s="105"/>
      <c r="D3" s="107"/>
      <c r="E3" s="97" t="s">
        <v>4</v>
      </c>
      <c r="F3" s="100" t="s">
        <v>5</v>
      </c>
      <c r="G3" s="101"/>
      <c r="H3" s="101"/>
      <c r="I3" s="101"/>
      <c r="J3" s="102"/>
      <c r="K3" s="5" t="s">
        <v>6</v>
      </c>
      <c r="L3" s="88" t="s">
        <v>7</v>
      </c>
      <c r="M3" s="88" t="s">
        <v>8</v>
      </c>
      <c r="N3" s="88" t="s">
        <v>9</v>
      </c>
      <c r="O3" s="88" t="s">
        <v>10</v>
      </c>
      <c r="P3" s="91" t="s">
        <v>11</v>
      </c>
      <c r="Q3" s="97" t="s">
        <v>4</v>
      </c>
      <c r="R3" s="100" t="s">
        <v>5</v>
      </c>
      <c r="S3" s="101"/>
      <c r="T3" s="101"/>
      <c r="U3" s="101"/>
      <c r="V3" s="102"/>
      <c r="W3" s="5" t="s">
        <v>6</v>
      </c>
      <c r="X3" s="88" t="s">
        <v>7</v>
      </c>
      <c r="Y3" s="88" t="s">
        <v>8</v>
      </c>
      <c r="Z3" s="88" t="s">
        <v>9</v>
      </c>
      <c r="AA3" s="88" t="s">
        <v>10</v>
      </c>
      <c r="AB3" s="91" t="s">
        <v>11</v>
      </c>
    </row>
    <row r="4" spans="2:28" x14ac:dyDescent="0.2">
      <c r="B4" s="103"/>
      <c r="C4" s="105"/>
      <c r="D4" s="107"/>
      <c r="E4" s="98"/>
      <c r="F4" s="94" t="s">
        <v>12</v>
      </c>
      <c r="G4" s="95"/>
      <c r="H4" s="95"/>
      <c r="I4" s="95"/>
      <c r="J4" s="96"/>
      <c r="K4" s="6"/>
      <c r="L4" s="89"/>
      <c r="M4" s="89"/>
      <c r="N4" s="89"/>
      <c r="O4" s="89"/>
      <c r="P4" s="92"/>
      <c r="Q4" s="98"/>
      <c r="R4" s="94" t="s">
        <v>13</v>
      </c>
      <c r="S4" s="95"/>
      <c r="T4" s="95"/>
      <c r="U4" s="95"/>
      <c r="V4" s="96"/>
      <c r="W4" s="6"/>
      <c r="X4" s="89"/>
      <c r="Y4" s="89"/>
      <c r="Z4" s="89"/>
      <c r="AA4" s="89"/>
      <c r="AB4" s="92"/>
    </row>
    <row r="5" spans="2:28" ht="15" customHeight="1" thickBot="1" x14ac:dyDescent="0.25">
      <c r="B5" s="104"/>
      <c r="C5" s="106"/>
      <c r="D5" s="108"/>
      <c r="E5" s="99"/>
      <c r="F5" s="7" t="s">
        <v>14</v>
      </c>
      <c r="G5" s="8" t="s">
        <v>15</v>
      </c>
      <c r="H5" s="9" t="s">
        <v>16</v>
      </c>
      <c r="I5" s="10" t="s">
        <v>17</v>
      </c>
      <c r="J5" s="11" t="s">
        <v>18</v>
      </c>
      <c r="K5" s="6"/>
      <c r="L5" s="90"/>
      <c r="M5" s="90"/>
      <c r="N5" s="90"/>
      <c r="O5" s="90"/>
      <c r="P5" s="93"/>
      <c r="Q5" s="99"/>
      <c r="R5" s="12" t="s">
        <v>14</v>
      </c>
      <c r="S5" s="8" t="s">
        <v>15</v>
      </c>
      <c r="T5" s="9" t="s">
        <v>16</v>
      </c>
      <c r="U5" s="10" t="s">
        <v>17</v>
      </c>
      <c r="V5" s="11" t="s">
        <v>18</v>
      </c>
      <c r="W5" s="13"/>
      <c r="X5" s="90"/>
      <c r="Y5" s="90"/>
      <c r="Z5" s="90"/>
      <c r="AA5" s="90"/>
      <c r="AB5" s="93"/>
    </row>
    <row r="6" spans="2:28" ht="17" thickBot="1" x14ac:dyDescent="0.25">
      <c r="B6" s="14" t="s">
        <v>19</v>
      </c>
      <c r="C6" s="15" t="s">
        <v>20</v>
      </c>
      <c r="D6" s="16">
        <f>VLOOKUP(C6,[1]Feuil2!$A$2:$B$46,2,FALSE)</f>
        <v>2519055</v>
      </c>
      <c r="E6" s="17">
        <v>1</v>
      </c>
      <c r="F6" s="7">
        <f>100%-(G6+H6)</f>
        <v>0.98655035043709116</v>
      </c>
      <c r="G6" s="18">
        <v>1.3449649562908795E-2</v>
      </c>
      <c r="H6" s="19">
        <v>0</v>
      </c>
      <c r="I6" s="20"/>
      <c r="J6" s="21"/>
      <c r="K6" s="22">
        <f>D6*F6</f>
        <v>2485174.5930203069</v>
      </c>
      <c r="L6" s="23">
        <f>D6*G6</f>
        <v>33880.406979693216</v>
      </c>
      <c r="M6" s="23">
        <f>D6*H6</f>
        <v>0</v>
      </c>
      <c r="N6" s="24">
        <f>I6*D6</f>
        <v>0</v>
      </c>
      <c r="O6" s="24">
        <f>J6*D6</f>
        <v>0</v>
      </c>
      <c r="P6" s="25">
        <f>O6+N6+M6</f>
        <v>0</v>
      </c>
      <c r="Q6" s="17">
        <v>1</v>
      </c>
      <c r="R6" s="12">
        <v>0.99</v>
      </c>
      <c r="S6" s="26">
        <v>0.01</v>
      </c>
      <c r="T6" s="19">
        <v>0</v>
      </c>
      <c r="U6" s="20">
        <v>0</v>
      </c>
      <c r="V6" s="21">
        <v>0</v>
      </c>
      <c r="W6" s="22">
        <f>R6*D6</f>
        <v>2493864.4500000002</v>
      </c>
      <c r="X6" s="23">
        <f>D6*S6</f>
        <v>25190.55</v>
      </c>
      <c r="Y6" s="23">
        <f>D6*T6</f>
        <v>0</v>
      </c>
      <c r="Z6" s="27">
        <f>U6*D6</f>
        <v>0</v>
      </c>
      <c r="AA6" s="24">
        <f>D6*V6</f>
        <v>0</v>
      </c>
      <c r="AB6" s="28">
        <f>Y6+Z6+AA6</f>
        <v>0</v>
      </c>
    </row>
    <row r="7" spans="2:28" ht="17" thickBot="1" x14ac:dyDescent="0.25">
      <c r="B7" s="85" t="s">
        <v>21</v>
      </c>
      <c r="C7" s="15" t="s">
        <v>22</v>
      </c>
      <c r="D7" s="16">
        <f>VLOOKUP(C7,[1]Feuil2!$A$2:$B$46,2,FALSE)</f>
        <v>402798</v>
      </c>
      <c r="E7" s="17">
        <v>1</v>
      </c>
      <c r="F7" s="7">
        <f>100%-(G7+H7)</f>
        <v>0.99</v>
      </c>
      <c r="G7" s="18">
        <v>0.01</v>
      </c>
      <c r="H7" s="19">
        <v>0</v>
      </c>
      <c r="I7" s="20">
        <v>0</v>
      </c>
      <c r="J7" s="21">
        <v>0</v>
      </c>
      <c r="K7" s="22">
        <f t="shared" ref="K7:K50" si="0">D7*F7</f>
        <v>398770.02</v>
      </c>
      <c r="L7" s="23">
        <f t="shared" ref="L7:L50" si="1">D7*G7</f>
        <v>4027.98</v>
      </c>
      <c r="M7" s="23">
        <f t="shared" ref="M7:M50" si="2">D7*H7</f>
        <v>0</v>
      </c>
      <c r="N7" s="24">
        <f t="shared" ref="N7:N50" si="3">I7*D7</f>
        <v>0</v>
      </c>
      <c r="O7" s="24">
        <f t="shared" ref="O7:O50" si="4">J7*D7</f>
        <v>0</v>
      </c>
      <c r="P7" s="25">
        <f t="shared" ref="P7:P50" si="5">O7+N7+M7</f>
        <v>0</v>
      </c>
      <c r="Q7" s="17">
        <v>1</v>
      </c>
      <c r="R7" s="12">
        <v>0.99</v>
      </c>
      <c r="S7" s="26">
        <v>0.01</v>
      </c>
      <c r="T7" s="19">
        <v>0</v>
      </c>
      <c r="U7" s="20">
        <v>0</v>
      </c>
      <c r="V7" s="21">
        <v>0</v>
      </c>
      <c r="W7" s="22">
        <f t="shared" ref="W7:W50" si="6">R7*D7</f>
        <v>398770.02</v>
      </c>
      <c r="X7" s="23">
        <f t="shared" ref="X7:X50" si="7">D7*S7</f>
        <v>4027.98</v>
      </c>
      <c r="Y7" s="23">
        <f t="shared" ref="Y7:Y50" si="8">D7*T7</f>
        <v>0</v>
      </c>
      <c r="Z7" s="27">
        <f t="shared" ref="Z7:Z50" si="9">U7*D7</f>
        <v>0</v>
      </c>
      <c r="AA7" s="24">
        <f t="shared" ref="AA7:AA50" si="10">D7*V7</f>
        <v>0</v>
      </c>
      <c r="AB7" s="28">
        <f t="shared" ref="AB7:AB51" si="11">Y7+Z7+AA7</f>
        <v>0</v>
      </c>
    </row>
    <row r="8" spans="2:28" ht="17" thickBot="1" x14ac:dyDescent="0.25">
      <c r="B8" s="85"/>
      <c r="C8" s="15" t="s">
        <v>23</v>
      </c>
      <c r="D8" s="16">
        <f>VLOOKUP(C8,[1]Feuil2!$A$2:$B$46,2,FALSE)</f>
        <v>298163</v>
      </c>
      <c r="E8" s="17">
        <v>1</v>
      </c>
      <c r="F8" s="7">
        <f>100%-(G8+H8)</f>
        <v>0.99401894768372889</v>
      </c>
      <c r="G8" s="18">
        <v>5.9810523162710646E-3</v>
      </c>
      <c r="H8" s="19">
        <v>0</v>
      </c>
      <c r="I8" s="20">
        <v>0</v>
      </c>
      <c r="J8" s="21">
        <v>0</v>
      </c>
      <c r="K8" s="22">
        <f t="shared" si="0"/>
        <v>296379.67149822367</v>
      </c>
      <c r="L8" s="23">
        <f t="shared" si="1"/>
        <v>1783.3285017763294</v>
      </c>
      <c r="M8" s="23">
        <f t="shared" si="2"/>
        <v>0</v>
      </c>
      <c r="N8" s="24">
        <f t="shared" si="3"/>
        <v>0</v>
      </c>
      <c r="O8" s="24">
        <f t="shared" si="4"/>
        <v>0</v>
      </c>
      <c r="P8" s="25">
        <f t="shared" si="5"/>
        <v>0</v>
      </c>
      <c r="Q8" s="17">
        <v>1</v>
      </c>
      <c r="R8" s="12">
        <v>0.99</v>
      </c>
      <c r="S8" s="26">
        <v>0.01</v>
      </c>
      <c r="T8" s="19">
        <v>0</v>
      </c>
      <c r="U8" s="20">
        <v>0</v>
      </c>
      <c r="V8" s="21">
        <v>0</v>
      </c>
      <c r="W8" s="22">
        <f t="shared" si="6"/>
        <v>295181.37</v>
      </c>
      <c r="X8" s="23">
        <f t="shared" si="7"/>
        <v>2981.63</v>
      </c>
      <c r="Y8" s="23">
        <f t="shared" si="8"/>
        <v>0</v>
      </c>
      <c r="Z8" s="27">
        <f t="shared" si="9"/>
        <v>0</v>
      </c>
      <c r="AA8" s="24">
        <f t="shared" si="10"/>
        <v>0</v>
      </c>
      <c r="AB8" s="28">
        <f t="shared" si="11"/>
        <v>0</v>
      </c>
    </row>
    <row r="9" spans="2:28" ht="17" thickBot="1" x14ac:dyDescent="0.25">
      <c r="B9" s="85"/>
      <c r="C9" s="15" t="s">
        <v>24</v>
      </c>
      <c r="D9" s="16">
        <f>VLOOKUP(C9,[1]Feuil2!$A$2:$B$46,2,FALSE)</f>
        <v>170474</v>
      </c>
      <c r="E9" s="17">
        <v>1</v>
      </c>
      <c r="F9" s="7">
        <f>100%-(G9+H9)</f>
        <v>0.97371785425600599</v>
      </c>
      <c r="G9" s="18">
        <v>2.628214574399404E-2</v>
      </c>
      <c r="H9" s="19">
        <v>0</v>
      </c>
      <c r="I9" s="20">
        <v>0</v>
      </c>
      <c r="J9" s="21">
        <v>0</v>
      </c>
      <c r="K9" s="22">
        <f t="shared" si="0"/>
        <v>165993.57748643836</v>
      </c>
      <c r="L9" s="23">
        <f t="shared" si="1"/>
        <v>4480.4225135616398</v>
      </c>
      <c r="M9" s="23">
        <f t="shared" si="2"/>
        <v>0</v>
      </c>
      <c r="N9" s="24">
        <f t="shared" si="3"/>
        <v>0</v>
      </c>
      <c r="O9" s="24">
        <f t="shared" si="4"/>
        <v>0</v>
      </c>
      <c r="P9" s="25">
        <f t="shared" si="5"/>
        <v>0</v>
      </c>
      <c r="Q9" s="17">
        <v>2</v>
      </c>
      <c r="R9" s="12">
        <v>0.77</v>
      </c>
      <c r="S9" s="26">
        <v>0.2</v>
      </c>
      <c r="T9" s="19">
        <v>0.03</v>
      </c>
      <c r="U9" s="20">
        <v>0</v>
      </c>
      <c r="V9" s="21">
        <v>0</v>
      </c>
      <c r="W9" s="22">
        <f t="shared" si="6"/>
        <v>131264.98000000001</v>
      </c>
      <c r="X9" s="23">
        <f t="shared" si="7"/>
        <v>34094.800000000003</v>
      </c>
      <c r="Y9" s="23">
        <f t="shared" si="8"/>
        <v>5114.22</v>
      </c>
      <c r="Z9" s="27">
        <f t="shared" si="9"/>
        <v>0</v>
      </c>
      <c r="AA9" s="24">
        <f t="shared" si="10"/>
        <v>0</v>
      </c>
      <c r="AB9" s="28">
        <f t="shared" si="11"/>
        <v>5114.22</v>
      </c>
    </row>
    <row r="10" spans="2:28" ht="17" thickBot="1" x14ac:dyDescent="0.25">
      <c r="B10" s="85" t="s">
        <v>25</v>
      </c>
      <c r="C10" s="15" t="s">
        <v>26</v>
      </c>
      <c r="D10" s="16">
        <f>VLOOKUP(C10,[1]Feuil2!$A$2:$B$46,2,FALSE)</f>
        <v>353090</v>
      </c>
      <c r="E10" s="17">
        <v>1</v>
      </c>
      <c r="F10" s="7">
        <v>0.99</v>
      </c>
      <c r="G10" s="29">
        <v>0.01</v>
      </c>
      <c r="H10" s="30">
        <v>0</v>
      </c>
      <c r="I10" s="20">
        <v>0</v>
      </c>
      <c r="J10" s="21">
        <v>0</v>
      </c>
      <c r="K10" s="22">
        <f t="shared" si="0"/>
        <v>349559.1</v>
      </c>
      <c r="L10" s="23">
        <f t="shared" si="1"/>
        <v>3530.9</v>
      </c>
      <c r="M10" s="23">
        <f t="shared" si="2"/>
        <v>0</v>
      </c>
      <c r="N10" s="24">
        <f t="shared" si="3"/>
        <v>0</v>
      </c>
      <c r="O10" s="24">
        <f t="shared" si="4"/>
        <v>0</v>
      </c>
      <c r="P10" s="25">
        <f t="shared" si="5"/>
        <v>0</v>
      </c>
      <c r="Q10" s="17">
        <v>2</v>
      </c>
      <c r="R10" s="12">
        <v>0.8</v>
      </c>
      <c r="S10" s="31">
        <v>0.19</v>
      </c>
      <c r="T10" s="30">
        <v>0.01</v>
      </c>
      <c r="U10" s="20">
        <v>0</v>
      </c>
      <c r="V10" s="21">
        <v>0</v>
      </c>
      <c r="W10" s="22">
        <f t="shared" si="6"/>
        <v>282472</v>
      </c>
      <c r="X10" s="23">
        <f t="shared" si="7"/>
        <v>67087.100000000006</v>
      </c>
      <c r="Y10" s="23">
        <f t="shared" si="8"/>
        <v>3530.9</v>
      </c>
      <c r="Z10" s="27">
        <f t="shared" si="9"/>
        <v>0</v>
      </c>
      <c r="AA10" s="24">
        <f t="shared" si="10"/>
        <v>0</v>
      </c>
      <c r="AB10" s="28">
        <f t="shared" si="11"/>
        <v>3530.9</v>
      </c>
    </row>
    <row r="11" spans="2:28" ht="17" thickBot="1" x14ac:dyDescent="0.25">
      <c r="B11" s="85"/>
      <c r="C11" s="32" t="s">
        <v>27</v>
      </c>
      <c r="D11" s="16">
        <f>VLOOKUP(C11,[1]Feuil2!$A$2:$B$46,2,FALSE)</f>
        <v>421925</v>
      </c>
      <c r="E11" s="17">
        <v>2</v>
      </c>
      <c r="F11" s="7">
        <v>0.8</v>
      </c>
      <c r="G11" s="18">
        <v>0.19</v>
      </c>
      <c r="H11" s="19">
        <v>0.01</v>
      </c>
      <c r="I11" s="20">
        <v>0</v>
      </c>
      <c r="J11" s="21">
        <v>0</v>
      </c>
      <c r="K11" s="22">
        <f t="shared" si="0"/>
        <v>337540</v>
      </c>
      <c r="L11" s="23">
        <f t="shared" si="1"/>
        <v>80165.75</v>
      </c>
      <c r="M11" s="23">
        <f t="shared" si="2"/>
        <v>4219.25</v>
      </c>
      <c r="N11" s="24">
        <f t="shared" si="3"/>
        <v>0</v>
      </c>
      <c r="O11" s="24">
        <f t="shared" si="4"/>
        <v>0</v>
      </c>
      <c r="P11" s="25">
        <f t="shared" si="5"/>
        <v>4219.25</v>
      </c>
      <c r="Q11" s="17">
        <v>2</v>
      </c>
      <c r="R11" s="12">
        <v>0.8</v>
      </c>
      <c r="S11" s="33">
        <v>0.17</v>
      </c>
      <c r="T11" s="19">
        <v>0.03</v>
      </c>
      <c r="U11" s="20">
        <v>0</v>
      </c>
      <c r="V11" s="21">
        <v>0</v>
      </c>
      <c r="W11" s="22">
        <f t="shared" si="6"/>
        <v>337540</v>
      </c>
      <c r="X11" s="23">
        <f t="shared" si="7"/>
        <v>71727.25</v>
      </c>
      <c r="Y11" s="23">
        <f t="shared" si="8"/>
        <v>12657.75</v>
      </c>
      <c r="Z11" s="27">
        <f t="shared" si="9"/>
        <v>0</v>
      </c>
      <c r="AA11" s="24">
        <f t="shared" si="10"/>
        <v>0</v>
      </c>
      <c r="AB11" s="28">
        <f t="shared" si="11"/>
        <v>12657.75</v>
      </c>
    </row>
    <row r="12" spans="2:28" ht="17" thickBot="1" x14ac:dyDescent="0.25">
      <c r="B12" s="87"/>
      <c r="C12" s="15" t="s">
        <v>28</v>
      </c>
      <c r="D12" s="16">
        <f>VLOOKUP(C12,[1]Feuil2!$A$2:$B$46,2,FALSE)</f>
        <v>764613</v>
      </c>
      <c r="E12" s="17">
        <v>1</v>
      </c>
      <c r="F12" s="7">
        <v>0.99</v>
      </c>
      <c r="G12" s="18">
        <v>0.01</v>
      </c>
      <c r="H12" s="19">
        <v>0</v>
      </c>
      <c r="I12" s="34">
        <v>0</v>
      </c>
      <c r="J12" s="21">
        <v>0</v>
      </c>
      <c r="K12" s="22">
        <f t="shared" si="0"/>
        <v>756966.87</v>
      </c>
      <c r="L12" s="23">
        <f t="shared" si="1"/>
        <v>7646.13</v>
      </c>
      <c r="M12" s="23">
        <f t="shared" si="2"/>
        <v>0</v>
      </c>
      <c r="N12" s="24">
        <f t="shared" si="3"/>
        <v>0</v>
      </c>
      <c r="O12" s="24">
        <f t="shared" si="4"/>
        <v>0</v>
      </c>
      <c r="P12" s="25">
        <f t="shared" si="5"/>
        <v>0</v>
      </c>
      <c r="Q12" s="17">
        <v>2</v>
      </c>
      <c r="R12" s="12">
        <v>0.8</v>
      </c>
      <c r="S12" s="26">
        <v>0.19</v>
      </c>
      <c r="T12" s="19">
        <v>0.01</v>
      </c>
      <c r="U12" s="20">
        <v>0</v>
      </c>
      <c r="V12" s="21">
        <v>0</v>
      </c>
      <c r="W12" s="22">
        <f t="shared" si="6"/>
        <v>611690.4</v>
      </c>
      <c r="X12" s="23">
        <f t="shared" si="7"/>
        <v>145276.47</v>
      </c>
      <c r="Y12" s="23">
        <f t="shared" si="8"/>
        <v>7646.13</v>
      </c>
      <c r="Z12" s="27">
        <f t="shared" si="9"/>
        <v>0</v>
      </c>
      <c r="AA12" s="24">
        <f t="shared" si="10"/>
        <v>0</v>
      </c>
      <c r="AB12" s="28">
        <f t="shared" si="11"/>
        <v>7646.13</v>
      </c>
    </row>
    <row r="13" spans="2:28" ht="18" thickTop="1" thickBot="1" x14ac:dyDescent="0.25">
      <c r="B13" s="85" t="s">
        <v>29</v>
      </c>
      <c r="C13" s="15" t="s">
        <v>30</v>
      </c>
      <c r="D13" s="16">
        <f>VLOOKUP(C13,[1]Feuil2!$A$2:$B$46,2,FALSE)</f>
        <v>627629</v>
      </c>
      <c r="E13" s="17">
        <v>1</v>
      </c>
      <c r="F13" s="7">
        <v>0.99</v>
      </c>
      <c r="G13" s="29">
        <v>0.01</v>
      </c>
      <c r="H13" s="30">
        <v>0</v>
      </c>
      <c r="I13" s="20">
        <v>0</v>
      </c>
      <c r="J13" s="21">
        <v>0</v>
      </c>
      <c r="K13" s="22">
        <f t="shared" si="0"/>
        <v>621352.71</v>
      </c>
      <c r="L13" s="23">
        <f t="shared" si="1"/>
        <v>6276.29</v>
      </c>
      <c r="M13" s="23">
        <f t="shared" si="2"/>
        <v>0</v>
      </c>
      <c r="N13" s="24">
        <f t="shared" si="3"/>
        <v>0</v>
      </c>
      <c r="O13" s="24">
        <f t="shared" si="4"/>
        <v>0</v>
      </c>
      <c r="P13" s="25">
        <f t="shared" si="5"/>
        <v>0</v>
      </c>
      <c r="Q13" s="17">
        <v>2</v>
      </c>
      <c r="R13" s="12">
        <v>0.99</v>
      </c>
      <c r="S13" s="35">
        <v>0.01</v>
      </c>
      <c r="T13" s="30">
        <v>0</v>
      </c>
      <c r="U13" s="20">
        <v>0</v>
      </c>
      <c r="V13" s="21">
        <v>0</v>
      </c>
      <c r="W13" s="22">
        <f t="shared" si="6"/>
        <v>621352.71</v>
      </c>
      <c r="X13" s="23">
        <f t="shared" si="7"/>
        <v>6276.29</v>
      </c>
      <c r="Y13" s="23">
        <f t="shared" si="8"/>
        <v>0</v>
      </c>
      <c r="Z13" s="27">
        <f t="shared" si="9"/>
        <v>0</v>
      </c>
      <c r="AA13" s="24">
        <f t="shared" si="10"/>
        <v>0</v>
      </c>
      <c r="AB13" s="28">
        <f t="shared" si="11"/>
        <v>0</v>
      </c>
    </row>
    <row r="14" spans="2:28" ht="17" thickBot="1" x14ac:dyDescent="0.25">
      <c r="B14" s="85"/>
      <c r="C14" s="15" t="s">
        <v>31</v>
      </c>
      <c r="D14" s="16">
        <f>VLOOKUP(C14,[1]Feuil2!$A$2:$B$46,2,FALSE)</f>
        <v>368021</v>
      </c>
      <c r="E14" s="17">
        <v>1</v>
      </c>
      <c r="F14" s="7">
        <v>0.98</v>
      </c>
      <c r="G14" s="29">
        <v>0.02</v>
      </c>
      <c r="H14" s="30">
        <v>0</v>
      </c>
      <c r="I14" s="20">
        <v>0</v>
      </c>
      <c r="J14" s="21">
        <v>0</v>
      </c>
      <c r="K14" s="22">
        <f t="shared" si="0"/>
        <v>360660.58</v>
      </c>
      <c r="L14" s="23">
        <f t="shared" si="1"/>
        <v>7360.42</v>
      </c>
      <c r="M14" s="23">
        <f t="shared" si="2"/>
        <v>0</v>
      </c>
      <c r="N14" s="24">
        <f t="shared" si="3"/>
        <v>0</v>
      </c>
      <c r="O14" s="24">
        <f t="shared" si="4"/>
        <v>0</v>
      </c>
      <c r="P14" s="25">
        <f t="shared" si="5"/>
        <v>0</v>
      </c>
      <c r="Q14" s="17">
        <v>1</v>
      </c>
      <c r="R14" s="12">
        <v>0.98</v>
      </c>
      <c r="S14" s="36">
        <v>0.02</v>
      </c>
      <c r="T14" s="30">
        <v>0</v>
      </c>
      <c r="U14" s="20">
        <v>0</v>
      </c>
      <c r="V14" s="21">
        <v>0</v>
      </c>
      <c r="W14" s="22">
        <f t="shared" si="6"/>
        <v>360660.58</v>
      </c>
      <c r="X14" s="23">
        <f t="shared" si="7"/>
        <v>7360.42</v>
      </c>
      <c r="Y14" s="23">
        <f t="shared" si="8"/>
        <v>0</v>
      </c>
      <c r="Z14" s="27">
        <f t="shared" si="9"/>
        <v>0</v>
      </c>
      <c r="AA14" s="24">
        <f t="shared" si="10"/>
        <v>0</v>
      </c>
      <c r="AB14" s="28">
        <f t="shared" si="11"/>
        <v>0</v>
      </c>
    </row>
    <row r="15" spans="2:28" ht="17" thickBot="1" x14ac:dyDescent="0.25">
      <c r="B15" s="85"/>
      <c r="C15" s="15" t="s">
        <v>32</v>
      </c>
      <c r="D15" s="16">
        <f>VLOOKUP(C15,[1]Feuil2!$A$2:$B$46,2,FALSE)</f>
        <v>271329</v>
      </c>
      <c r="E15" s="17">
        <v>1</v>
      </c>
      <c r="F15" s="7">
        <v>0.99</v>
      </c>
      <c r="G15" s="29">
        <v>0.01</v>
      </c>
      <c r="H15" s="30">
        <v>0</v>
      </c>
      <c r="I15" s="20">
        <v>0</v>
      </c>
      <c r="J15" s="21">
        <v>0</v>
      </c>
      <c r="K15" s="22">
        <f t="shared" si="0"/>
        <v>268615.71000000002</v>
      </c>
      <c r="L15" s="23">
        <f t="shared" si="1"/>
        <v>2713.29</v>
      </c>
      <c r="M15" s="23">
        <f t="shared" si="2"/>
        <v>0</v>
      </c>
      <c r="N15" s="24">
        <f t="shared" si="3"/>
        <v>0</v>
      </c>
      <c r="O15" s="24">
        <f t="shared" si="4"/>
        <v>0</v>
      </c>
      <c r="P15" s="25">
        <f t="shared" si="5"/>
        <v>0</v>
      </c>
      <c r="Q15" s="17">
        <v>1</v>
      </c>
      <c r="R15" s="12">
        <v>0.99</v>
      </c>
      <c r="S15" s="36">
        <v>0.01</v>
      </c>
      <c r="T15" s="30">
        <v>0</v>
      </c>
      <c r="U15" s="20">
        <v>0</v>
      </c>
      <c r="V15" s="21">
        <v>0</v>
      </c>
      <c r="W15" s="22">
        <f t="shared" si="6"/>
        <v>268615.71000000002</v>
      </c>
      <c r="X15" s="23">
        <f t="shared" si="7"/>
        <v>2713.29</v>
      </c>
      <c r="Y15" s="23">
        <f t="shared" si="8"/>
        <v>0</v>
      </c>
      <c r="Z15" s="27">
        <f t="shared" si="9"/>
        <v>0</v>
      </c>
      <c r="AA15" s="24">
        <f t="shared" si="10"/>
        <v>0</v>
      </c>
      <c r="AB15" s="28">
        <f t="shared" si="11"/>
        <v>0</v>
      </c>
    </row>
    <row r="16" spans="2:28" ht="17" thickBot="1" x14ac:dyDescent="0.25">
      <c r="B16" s="87"/>
      <c r="C16" s="15" t="s">
        <v>33</v>
      </c>
      <c r="D16" s="16">
        <f>VLOOKUP(C16,[1]Feuil2!$A$2:$B$46,2,FALSE)</f>
        <v>236211</v>
      </c>
      <c r="E16" s="17">
        <v>1</v>
      </c>
      <c r="F16" s="7">
        <v>0.97</v>
      </c>
      <c r="G16" s="18">
        <v>0.03</v>
      </c>
      <c r="H16" s="19">
        <v>0</v>
      </c>
      <c r="I16" s="20">
        <v>0</v>
      </c>
      <c r="J16" s="21">
        <v>0</v>
      </c>
      <c r="K16" s="22">
        <f t="shared" si="0"/>
        <v>229124.66999999998</v>
      </c>
      <c r="L16" s="23">
        <f t="shared" si="1"/>
        <v>7086.33</v>
      </c>
      <c r="M16" s="23">
        <f t="shared" si="2"/>
        <v>0</v>
      </c>
      <c r="N16" s="24">
        <f t="shared" si="3"/>
        <v>0</v>
      </c>
      <c r="O16" s="24">
        <f t="shared" si="4"/>
        <v>0</v>
      </c>
      <c r="P16" s="25">
        <f t="shared" si="5"/>
        <v>0</v>
      </c>
      <c r="Q16" s="17">
        <v>1</v>
      </c>
      <c r="R16" s="12">
        <v>0.97</v>
      </c>
      <c r="S16" s="26">
        <v>0.03</v>
      </c>
      <c r="T16" s="19">
        <v>0</v>
      </c>
      <c r="U16" s="20">
        <v>0</v>
      </c>
      <c r="V16" s="21">
        <v>0</v>
      </c>
      <c r="W16" s="22">
        <f t="shared" si="6"/>
        <v>229124.66999999998</v>
      </c>
      <c r="X16" s="23">
        <f t="shared" si="7"/>
        <v>7086.33</v>
      </c>
      <c r="Y16" s="23">
        <f t="shared" si="8"/>
        <v>0</v>
      </c>
      <c r="Z16" s="27">
        <f t="shared" si="9"/>
        <v>0</v>
      </c>
      <c r="AA16" s="24">
        <f t="shared" si="10"/>
        <v>0</v>
      </c>
      <c r="AB16" s="28">
        <f t="shared" si="11"/>
        <v>0</v>
      </c>
    </row>
    <row r="17" spans="2:28" ht="18" thickTop="1" thickBot="1" x14ac:dyDescent="0.25">
      <c r="B17" s="85" t="s">
        <v>34</v>
      </c>
      <c r="C17" s="15" t="s">
        <v>35</v>
      </c>
      <c r="D17" s="16">
        <f>VLOOKUP(C17,[1]Feuil2!$A$2:$B$46,2,FALSE)</f>
        <v>288399</v>
      </c>
      <c r="E17" s="17">
        <v>1</v>
      </c>
      <c r="F17" s="7">
        <f>100%-(G17+H17)</f>
        <v>0.94076348094879536</v>
      </c>
      <c r="G17" s="29">
        <v>4.9899505888461045E-2</v>
      </c>
      <c r="H17" s="19">
        <v>9.3370131627436327E-3</v>
      </c>
      <c r="I17" s="37"/>
      <c r="J17" s="21"/>
      <c r="K17" s="22">
        <f t="shared" si="0"/>
        <v>271315.24714215164</v>
      </c>
      <c r="L17" s="23">
        <f t="shared" si="1"/>
        <v>14390.967598726276</v>
      </c>
      <c r="M17" s="23">
        <f t="shared" si="2"/>
        <v>2692.7852591221008</v>
      </c>
      <c r="N17" s="24">
        <f t="shared" si="3"/>
        <v>0</v>
      </c>
      <c r="O17" s="24">
        <f t="shared" si="4"/>
        <v>0</v>
      </c>
      <c r="P17" s="25">
        <f t="shared" si="5"/>
        <v>2692.7852591221008</v>
      </c>
      <c r="Q17" s="17">
        <v>2</v>
      </c>
      <c r="R17" s="12">
        <v>0.75</v>
      </c>
      <c r="S17" s="26">
        <v>0.2</v>
      </c>
      <c r="T17" s="19">
        <v>0.05</v>
      </c>
      <c r="U17" s="37">
        <v>0</v>
      </c>
      <c r="V17" s="21">
        <v>0</v>
      </c>
      <c r="W17" s="22">
        <f t="shared" si="6"/>
        <v>216299.25</v>
      </c>
      <c r="X17" s="23">
        <f t="shared" si="7"/>
        <v>57679.8</v>
      </c>
      <c r="Y17" s="23">
        <f t="shared" si="8"/>
        <v>14419.95</v>
      </c>
      <c r="Z17" s="27">
        <f t="shared" si="9"/>
        <v>0</v>
      </c>
      <c r="AA17" s="24">
        <f t="shared" si="10"/>
        <v>0</v>
      </c>
      <c r="AB17" s="28">
        <f t="shared" si="11"/>
        <v>14419.95</v>
      </c>
    </row>
    <row r="18" spans="2:28" ht="17" thickBot="1" x14ac:dyDescent="0.25">
      <c r="B18" s="85"/>
      <c r="C18" s="15" t="s">
        <v>36</v>
      </c>
      <c r="D18" s="16">
        <f>VLOOKUP(C18,[1]Feuil2!$A$2:$B$46,2,FALSE)</f>
        <v>201915</v>
      </c>
      <c r="E18" s="17">
        <v>1</v>
      </c>
      <c r="F18" s="7">
        <f>100%-(G18+H18)</f>
        <v>0.98719513108697898</v>
      </c>
      <c r="G18" s="29">
        <v>1.2804868913021052E-2</v>
      </c>
      <c r="H18" s="19">
        <v>0</v>
      </c>
      <c r="I18" s="37"/>
      <c r="J18" s="21"/>
      <c r="K18" s="22">
        <f t="shared" si="0"/>
        <v>199329.50489342737</v>
      </c>
      <c r="L18" s="23">
        <f t="shared" si="1"/>
        <v>2585.4951065726455</v>
      </c>
      <c r="M18" s="23">
        <f t="shared" si="2"/>
        <v>0</v>
      </c>
      <c r="N18" s="24">
        <f t="shared" si="3"/>
        <v>0</v>
      </c>
      <c r="O18" s="24">
        <f t="shared" si="4"/>
        <v>0</v>
      </c>
      <c r="P18" s="25">
        <f t="shared" si="5"/>
        <v>0</v>
      </c>
      <c r="Q18" s="17">
        <v>2</v>
      </c>
      <c r="R18" s="12">
        <v>0.79</v>
      </c>
      <c r="S18" s="26">
        <v>0.2</v>
      </c>
      <c r="T18" s="19">
        <v>0.01</v>
      </c>
      <c r="U18" s="37">
        <v>0</v>
      </c>
      <c r="V18" s="21">
        <v>0</v>
      </c>
      <c r="W18" s="22">
        <f t="shared" si="6"/>
        <v>159512.85</v>
      </c>
      <c r="X18" s="23">
        <f t="shared" si="7"/>
        <v>40383</v>
      </c>
      <c r="Y18" s="23">
        <f t="shared" si="8"/>
        <v>2019.15</v>
      </c>
      <c r="Z18" s="27">
        <f t="shared" si="9"/>
        <v>0</v>
      </c>
      <c r="AA18" s="24">
        <f t="shared" si="10"/>
        <v>0</v>
      </c>
      <c r="AB18" s="28">
        <f t="shared" si="11"/>
        <v>2019.15</v>
      </c>
    </row>
    <row r="19" spans="2:28" ht="17" thickBot="1" x14ac:dyDescent="0.25">
      <c r="B19" s="87"/>
      <c r="C19" s="15" t="s">
        <v>37</v>
      </c>
      <c r="D19" s="16">
        <f>VLOOKUP(C19,[1]Feuil2!$A$2:$B$46,2,FALSE)</f>
        <v>310289</v>
      </c>
      <c r="E19" s="17">
        <v>1</v>
      </c>
      <c r="F19" s="7">
        <f>100%-(G19+H19)</f>
        <v>0.98322512387616701</v>
      </c>
      <c r="G19" s="29">
        <v>1.6581608037840874E-2</v>
      </c>
      <c r="H19" s="19">
        <v>1.9326808599210831E-4</v>
      </c>
      <c r="I19" s="37"/>
      <c r="J19" s="21"/>
      <c r="K19" s="22">
        <f t="shared" si="0"/>
        <v>305083.94046241196</v>
      </c>
      <c r="L19" s="23">
        <f t="shared" si="1"/>
        <v>5145.0905764536074</v>
      </c>
      <c r="M19" s="23">
        <f t="shared" si="2"/>
        <v>59.968961134405298</v>
      </c>
      <c r="N19" s="24">
        <f t="shared" si="3"/>
        <v>0</v>
      </c>
      <c r="O19" s="24">
        <f t="shared" si="4"/>
        <v>0</v>
      </c>
      <c r="P19" s="25">
        <f t="shared" si="5"/>
        <v>59.968961134405298</v>
      </c>
      <c r="Q19" s="17">
        <v>2</v>
      </c>
      <c r="R19" s="12">
        <v>0.78</v>
      </c>
      <c r="S19" s="26">
        <v>0.2</v>
      </c>
      <c r="T19" s="19">
        <v>0.02</v>
      </c>
      <c r="U19" s="37">
        <v>0</v>
      </c>
      <c r="V19" s="21">
        <v>0</v>
      </c>
      <c r="W19" s="22">
        <f t="shared" si="6"/>
        <v>242025.42</v>
      </c>
      <c r="X19" s="23">
        <f t="shared" si="7"/>
        <v>62057.8</v>
      </c>
      <c r="Y19" s="23">
        <f t="shared" si="8"/>
        <v>6205.78</v>
      </c>
      <c r="Z19" s="27">
        <f t="shared" si="9"/>
        <v>0</v>
      </c>
      <c r="AA19" s="24">
        <f t="shared" si="10"/>
        <v>0</v>
      </c>
      <c r="AB19" s="28">
        <f t="shared" si="11"/>
        <v>6205.78</v>
      </c>
    </row>
    <row r="20" spans="2:28" ht="18" thickTop="1" thickBot="1" x14ac:dyDescent="0.25">
      <c r="B20" s="85" t="s">
        <v>38</v>
      </c>
      <c r="C20" s="32" t="s">
        <v>39</v>
      </c>
      <c r="D20" s="16">
        <f>VLOOKUP(C20,[1]Feuil2!$A$2:$B$46,2,FALSE)</f>
        <v>260360</v>
      </c>
      <c r="E20" s="17">
        <v>2</v>
      </c>
      <c r="F20" s="7">
        <v>0.8</v>
      </c>
      <c r="G20" s="29">
        <v>0.15</v>
      </c>
      <c r="H20" s="30">
        <v>0.05</v>
      </c>
      <c r="I20" s="20">
        <v>0</v>
      </c>
      <c r="J20" s="21">
        <v>0</v>
      </c>
      <c r="K20" s="22">
        <f t="shared" si="0"/>
        <v>208288</v>
      </c>
      <c r="L20" s="23">
        <f t="shared" si="1"/>
        <v>39054</v>
      </c>
      <c r="M20" s="23">
        <f t="shared" si="2"/>
        <v>13018</v>
      </c>
      <c r="N20" s="24">
        <f t="shared" si="3"/>
        <v>0</v>
      </c>
      <c r="O20" s="24">
        <f t="shared" si="4"/>
        <v>0</v>
      </c>
      <c r="P20" s="25">
        <f t="shared" si="5"/>
        <v>13018</v>
      </c>
      <c r="Q20" s="17">
        <v>3</v>
      </c>
      <c r="R20" s="12">
        <v>0.21</v>
      </c>
      <c r="S20" s="35">
        <v>0.45</v>
      </c>
      <c r="T20" s="30">
        <v>0.3</v>
      </c>
      <c r="U20" s="37">
        <v>0.04</v>
      </c>
      <c r="V20" s="21">
        <v>0</v>
      </c>
      <c r="W20" s="22">
        <f t="shared" si="6"/>
        <v>54675.6</v>
      </c>
      <c r="X20" s="23">
        <f t="shared" si="7"/>
        <v>117162</v>
      </c>
      <c r="Y20" s="23">
        <f t="shared" si="8"/>
        <v>78108</v>
      </c>
      <c r="Z20" s="27">
        <f t="shared" si="9"/>
        <v>10414.4</v>
      </c>
      <c r="AA20" s="24">
        <f t="shared" si="10"/>
        <v>0</v>
      </c>
      <c r="AB20" s="28">
        <f t="shared" si="11"/>
        <v>88522.4</v>
      </c>
    </row>
    <row r="21" spans="2:28" ht="17" thickBot="1" x14ac:dyDescent="0.25">
      <c r="B21" s="85"/>
      <c r="C21" s="15" t="s">
        <v>40</v>
      </c>
      <c r="D21" s="16">
        <f>VLOOKUP(C21,[1]Feuil2!$A$2:$B$46,2,FALSE)</f>
        <v>341132</v>
      </c>
      <c r="E21" s="17">
        <v>1</v>
      </c>
      <c r="F21" s="7">
        <v>0.97</v>
      </c>
      <c r="G21" s="29">
        <v>0.02</v>
      </c>
      <c r="H21" s="30">
        <v>0.01</v>
      </c>
      <c r="I21" s="20">
        <v>0</v>
      </c>
      <c r="J21" s="21">
        <v>0</v>
      </c>
      <c r="K21" s="22">
        <f t="shared" si="0"/>
        <v>330898.03999999998</v>
      </c>
      <c r="L21" s="23">
        <f t="shared" si="1"/>
        <v>6822.64</v>
      </c>
      <c r="M21" s="23">
        <f t="shared" si="2"/>
        <v>3411.32</v>
      </c>
      <c r="N21" s="24">
        <f t="shared" si="3"/>
        <v>0</v>
      </c>
      <c r="O21" s="24">
        <f t="shared" si="4"/>
        <v>0</v>
      </c>
      <c r="P21" s="25">
        <f t="shared" si="5"/>
        <v>3411.32</v>
      </c>
      <c r="Q21" s="17">
        <v>2</v>
      </c>
      <c r="R21" s="12">
        <v>0.97</v>
      </c>
      <c r="S21" s="36">
        <v>0.02</v>
      </c>
      <c r="T21" s="30">
        <v>0.01</v>
      </c>
      <c r="U21" s="37">
        <v>0</v>
      </c>
      <c r="V21" s="21">
        <v>0</v>
      </c>
      <c r="W21" s="22">
        <f t="shared" si="6"/>
        <v>330898.03999999998</v>
      </c>
      <c r="X21" s="23">
        <f t="shared" si="7"/>
        <v>6822.64</v>
      </c>
      <c r="Y21" s="23">
        <f t="shared" si="8"/>
        <v>3411.32</v>
      </c>
      <c r="Z21" s="27">
        <f t="shared" si="9"/>
        <v>0</v>
      </c>
      <c r="AA21" s="24">
        <f t="shared" si="10"/>
        <v>0</v>
      </c>
      <c r="AB21" s="28">
        <f t="shared" si="11"/>
        <v>3411.32</v>
      </c>
    </row>
    <row r="22" spans="2:28" ht="17" thickBot="1" x14ac:dyDescent="0.25">
      <c r="B22" s="85"/>
      <c r="C22" s="32" t="s">
        <v>41</v>
      </c>
      <c r="D22" s="16">
        <f>VLOOKUP(C22,[1]Feuil2!$A$2:$B$46,2,FALSE)</f>
        <v>454634</v>
      </c>
      <c r="E22" s="17">
        <v>2</v>
      </c>
      <c r="F22" s="7">
        <v>0.7</v>
      </c>
      <c r="G22" s="18">
        <v>0.28000000000000003</v>
      </c>
      <c r="H22" s="19">
        <v>0.02</v>
      </c>
      <c r="I22" s="20">
        <v>0</v>
      </c>
      <c r="J22" s="21">
        <v>0</v>
      </c>
      <c r="K22" s="22">
        <f t="shared" si="0"/>
        <v>318243.8</v>
      </c>
      <c r="L22" s="23">
        <f t="shared" si="1"/>
        <v>127297.52000000002</v>
      </c>
      <c r="M22" s="23">
        <f t="shared" si="2"/>
        <v>9092.68</v>
      </c>
      <c r="N22" s="24">
        <f t="shared" si="3"/>
        <v>0</v>
      </c>
      <c r="O22" s="24">
        <f t="shared" si="4"/>
        <v>0</v>
      </c>
      <c r="P22" s="25">
        <f t="shared" si="5"/>
        <v>9092.68</v>
      </c>
      <c r="Q22" s="38">
        <v>3</v>
      </c>
      <c r="R22" s="12">
        <v>0.19</v>
      </c>
      <c r="S22" s="26">
        <v>0.45</v>
      </c>
      <c r="T22" s="19">
        <v>0.31</v>
      </c>
      <c r="U22" s="37">
        <v>0.05</v>
      </c>
      <c r="V22" s="21">
        <v>0</v>
      </c>
      <c r="W22" s="22">
        <f t="shared" si="6"/>
        <v>86380.46</v>
      </c>
      <c r="X22" s="23">
        <f t="shared" si="7"/>
        <v>204585.30000000002</v>
      </c>
      <c r="Y22" s="23">
        <f t="shared" si="8"/>
        <v>140936.54</v>
      </c>
      <c r="Z22" s="27">
        <f t="shared" si="9"/>
        <v>22731.7</v>
      </c>
      <c r="AA22" s="24">
        <f t="shared" si="10"/>
        <v>0</v>
      </c>
      <c r="AB22" s="28">
        <f t="shared" si="11"/>
        <v>163668.24000000002</v>
      </c>
    </row>
    <row r="23" spans="2:28" ht="17" thickBot="1" x14ac:dyDescent="0.25">
      <c r="B23" s="87"/>
      <c r="C23" s="15" t="s">
        <v>42</v>
      </c>
      <c r="D23" s="16">
        <f>VLOOKUP(C23,[1]Feuil2!$A$2:$B$46,2,FALSE)</f>
        <v>209783</v>
      </c>
      <c r="E23" s="17">
        <v>1</v>
      </c>
      <c r="F23" s="7">
        <v>0.99</v>
      </c>
      <c r="G23" s="39">
        <v>0.01</v>
      </c>
      <c r="H23" s="40">
        <v>0</v>
      </c>
      <c r="I23" s="20">
        <v>0</v>
      </c>
      <c r="J23" s="21">
        <v>0</v>
      </c>
      <c r="K23" s="22">
        <f t="shared" si="0"/>
        <v>207685.16999999998</v>
      </c>
      <c r="L23" s="23">
        <f t="shared" si="1"/>
        <v>2097.83</v>
      </c>
      <c r="M23" s="23">
        <f t="shared" si="2"/>
        <v>0</v>
      </c>
      <c r="N23" s="24">
        <f t="shared" si="3"/>
        <v>0</v>
      </c>
      <c r="O23" s="24">
        <f t="shared" si="4"/>
        <v>0</v>
      </c>
      <c r="P23" s="25">
        <f t="shared" si="5"/>
        <v>0</v>
      </c>
      <c r="Q23" s="17">
        <v>2</v>
      </c>
      <c r="R23" s="12">
        <v>0.99</v>
      </c>
      <c r="S23" s="41">
        <v>0.01</v>
      </c>
      <c r="T23" s="40">
        <v>0</v>
      </c>
      <c r="U23" s="37">
        <v>0</v>
      </c>
      <c r="V23" s="21">
        <v>0</v>
      </c>
      <c r="W23" s="22">
        <f t="shared" si="6"/>
        <v>207685.16999999998</v>
      </c>
      <c r="X23" s="23">
        <f t="shared" si="7"/>
        <v>2097.83</v>
      </c>
      <c r="Y23" s="23">
        <f t="shared" si="8"/>
        <v>0</v>
      </c>
      <c r="Z23" s="27">
        <f t="shared" si="9"/>
        <v>0</v>
      </c>
      <c r="AA23" s="24">
        <f t="shared" si="10"/>
        <v>0</v>
      </c>
      <c r="AB23" s="28">
        <f t="shared" si="11"/>
        <v>0</v>
      </c>
    </row>
    <row r="24" spans="2:28" s="57" customFormat="1" ht="18" thickTop="1" thickBot="1" x14ac:dyDescent="0.25">
      <c r="B24" s="85" t="s">
        <v>43</v>
      </c>
      <c r="C24" s="42" t="s">
        <v>44</v>
      </c>
      <c r="D24" s="43">
        <f>VLOOKUP(C24,[1]Feuil2!$A$2:$B$46,2,FALSE)</f>
        <v>347424</v>
      </c>
      <c r="E24" s="44">
        <v>1</v>
      </c>
      <c r="F24" s="45">
        <f t="shared" ref="F24:F37" si="12">100%-(G24+H24)</f>
        <v>0.91061849567567799</v>
      </c>
      <c r="G24" s="46">
        <v>8.9381504324321959E-2</v>
      </c>
      <c r="H24" s="47">
        <v>0</v>
      </c>
      <c r="I24" s="20">
        <v>0</v>
      </c>
      <c r="J24" s="21">
        <v>0</v>
      </c>
      <c r="K24" s="48">
        <f t="shared" si="0"/>
        <v>316370.72024162672</v>
      </c>
      <c r="L24" s="49">
        <f t="shared" si="1"/>
        <v>31053.279758373232</v>
      </c>
      <c r="M24" s="49">
        <f t="shared" si="2"/>
        <v>0</v>
      </c>
      <c r="N24" s="50">
        <f t="shared" si="3"/>
        <v>0</v>
      </c>
      <c r="O24" s="50">
        <f t="shared" si="4"/>
        <v>0</v>
      </c>
      <c r="P24" s="51">
        <f t="shared" si="5"/>
        <v>0</v>
      </c>
      <c r="Q24" s="44">
        <v>2</v>
      </c>
      <c r="R24" s="52">
        <v>0.8</v>
      </c>
      <c r="S24" s="46">
        <v>0.15</v>
      </c>
      <c r="T24" s="53">
        <v>0.05</v>
      </c>
      <c r="U24" s="54">
        <v>0</v>
      </c>
      <c r="V24" s="55">
        <v>0</v>
      </c>
      <c r="W24" s="48">
        <f t="shared" si="6"/>
        <v>277939.20000000001</v>
      </c>
      <c r="X24" s="49">
        <f t="shared" si="7"/>
        <v>52113.599999999999</v>
      </c>
      <c r="Y24" s="49">
        <f t="shared" si="8"/>
        <v>17371.2</v>
      </c>
      <c r="Z24" s="56">
        <f t="shared" si="9"/>
        <v>0</v>
      </c>
      <c r="AA24" s="50">
        <f t="shared" si="10"/>
        <v>0</v>
      </c>
      <c r="AB24" s="28">
        <f t="shared" si="11"/>
        <v>17371.2</v>
      </c>
    </row>
    <row r="25" spans="2:28" ht="17" thickBot="1" x14ac:dyDescent="0.25">
      <c r="B25" s="85"/>
      <c r="C25" s="15" t="s">
        <v>45</v>
      </c>
      <c r="D25" s="16">
        <f>VLOOKUP(C25,[1]Feuil2!$A$2:$B$46,2,FALSE)</f>
        <v>377211</v>
      </c>
      <c r="E25" s="17">
        <v>1</v>
      </c>
      <c r="F25" s="7">
        <f t="shared" si="12"/>
        <v>0.99</v>
      </c>
      <c r="G25" s="58">
        <v>0.01</v>
      </c>
      <c r="H25" s="59">
        <v>0</v>
      </c>
      <c r="I25" s="20">
        <v>0</v>
      </c>
      <c r="J25" s="20">
        <v>0</v>
      </c>
      <c r="K25" s="22">
        <f t="shared" si="0"/>
        <v>373438.89</v>
      </c>
      <c r="L25" s="23">
        <f t="shared" si="1"/>
        <v>3772.11</v>
      </c>
      <c r="M25" s="23">
        <f t="shared" si="2"/>
        <v>0</v>
      </c>
      <c r="N25" s="24">
        <f t="shared" si="3"/>
        <v>0</v>
      </c>
      <c r="O25" s="24">
        <f t="shared" si="4"/>
        <v>0</v>
      </c>
      <c r="P25" s="25">
        <f t="shared" si="5"/>
        <v>0</v>
      </c>
      <c r="Q25" s="17">
        <v>1</v>
      </c>
      <c r="R25" s="12">
        <v>0.98</v>
      </c>
      <c r="S25" s="29">
        <v>0.02</v>
      </c>
      <c r="T25" s="60">
        <v>0</v>
      </c>
      <c r="U25" s="37">
        <v>0</v>
      </c>
      <c r="V25" s="21">
        <v>0</v>
      </c>
      <c r="W25" s="22">
        <f t="shared" si="6"/>
        <v>369666.77999999997</v>
      </c>
      <c r="X25" s="23">
        <f t="shared" si="7"/>
        <v>7544.22</v>
      </c>
      <c r="Y25" s="23">
        <f t="shared" si="8"/>
        <v>0</v>
      </c>
      <c r="Z25" s="27">
        <f t="shared" si="9"/>
        <v>0</v>
      </c>
      <c r="AA25" s="24">
        <f t="shared" si="10"/>
        <v>0</v>
      </c>
      <c r="AB25" s="28">
        <f t="shared" si="11"/>
        <v>0</v>
      </c>
    </row>
    <row r="26" spans="2:28" ht="17" thickBot="1" x14ac:dyDescent="0.25">
      <c r="B26" s="85"/>
      <c r="C26" s="32" t="s">
        <v>46</v>
      </c>
      <c r="D26" s="16">
        <f>VLOOKUP(C26,[1]Feuil2!$A$2:$B$46,2,FALSE)</f>
        <v>271970</v>
      </c>
      <c r="E26" s="17">
        <v>2</v>
      </c>
      <c r="F26" s="7">
        <f t="shared" si="12"/>
        <v>0.8</v>
      </c>
      <c r="G26" s="58">
        <v>0.13</v>
      </c>
      <c r="H26" s="59">
        <v>7.0000000000000007E-2</v>
      </c>
      <c r="I26" s="20">
        <v>0</v>
      </c>
      <c r="J26" s="20">
        <v>0</v>
      </c>
      <c r="K26" s="22">
        <f t="shared" si="0"/>
        <v>217576</v>
      </c>
      <c r="L26" s="23">
        <f t="shared" si="1"/>
        <v>35356.1</v>
      </c>
      <c r="M26" s="23">
        <f t="shared" si="2"/>
        <v>19037.900000000001</v>
      </c>
      <c r="N26" s="24">
        <f t="shared" si="3"/>
        <v>0</v>
      </c>
      <c r="O26" s="24">
        <f t="shared" si="4"/>
        <v>0</v>
      </c>
      <c r="P26" s="25">
        <f t="shared" si="5"/>
        <v>19037.900000000001</v>
      </c>
      <c r="Q26" s="17">
        <v>2</v>
      </c>
      <c r="R26" s="12">
        <v>0.8</v>
      </c>
      <c r="S26" s="29">
        <v>0.13</v>
      </c>
      <c r="T26" s="60">
        <v>7.0000000000000007E-2</v>
      </c>
      <c r="U26" s="37">
        <v>0</v>
      </c>
      <c r="V26" s="21">
        <v>0</v>
      </c>
      <c r="W26" s="22">
        <f t="shared" si="6"/>
        <v>217576</v>
      </c>
      <c r="X26" s="23">
        <f t="shared" si="7"/>
        <v>35356.1</v>
      </c>
      <c r="Y26" s="23">
        <f t="shared" si="8"/>
        <v>19037.900000000001</v>
      </c>
      <c r="Z26" s="27">
        <f t="shared" si="9"/>
        <v>0</v>
      </c>
      <c r="AA26" s="24">
        <f t="shared" si="10"/>
        <v>0</v>
      </c>
      <c r="AB26" s="28">
        <f t="shared" si="11"/>
        <v>19037.900000000001</v>
      </c>
    </row>
    <row r="27" spans="2:28" ht="17" thickBot="1" x14ac:dyDescent="0.25">
      <c r="B27" s="85"/>
      <c r="C27" s="15" t="s">
        <v>47</v>
      </c>
      <c r="D27" s="16">
        <f>VLOOKUP(C27,[1]Feuil2!$A$2:$B$46,2,FALSE)</f>
        <v>271214</v>
      </c>
      <c r="E27" s="17">
        <v>1</v>
      </c>
      <c r="F27" s="7">
        <f t="shared" si="12"/>
        <v>0.98</v>
      </c>
      <c r="G27" s="58">
        <v>0.02</v>
      </c>
      <c r="H27" s="59">
        <v>0</v>
      </c>
      <c r="I27" s="20">
        <v>0</v>
      </c>
      <c r="J27" s="20">
        <v>0</v>
      </c>
      <c r="K27" s="22">
        <f t="shared" si="0"/>
        <v>265789.71999999997</v>
      </c>
      <c r="L27" s="23">
        <f t="shared" si="1"/>
        <v>5424.28</v>
      </c>
      <c r="M27" s="23">
        <f t="shared" si="2"/>
        <v>0</v>
      </c>
      <c r="N27" s="24">
        <f t="shared" si="3"/>
        <v>0</v>
      </c>
      <c r="O27" s="24">
        <f t="shared" si="4"/>
        <v>0</v>
      </c>
      <c r="P27" s="25">
        <f t="shared" si="5"/>
        <v>0</v>
      </c>
      <c r="Q27" s="17">
        <v>1</v>
      </c>
      <c r="R27" s="12">
        <v>0.98</v>
      </c>
      <c r="S27" s="29">
        <v>0.02</v>
      </c>
      <c r="T27" s="60">
        <v>0</v>
      </c>
      <c r="U27" s="37">
        <v>0</v>
      </c>
      <c r="V27" s="21">
        <v>0</v>
      </c>
      <c r="W27" s="22">
        <f t="shared" si="6"/>
        <v>265789.71999999997</v>
      </c>
      <c r="X27" s="23">
        <f t="shared" si="7"/>
        <v>5424.28</v>
      </c>
      <c r="Y27" s="23">
        <f t="shared" si="8"/>
        <v>0</v>
      </c>
      <c r="Z27" s="27">
        <f t="shared" si="9"/>
        <v>0</v>
      </c>
      <c r="AA27" s="24">
        <f t="shared" si="10"/>
        <v>0</v>
      </c>
      <c r="AB27" s="28">
        <f t="shared" si="11"/>
        <v>0</v>
      </c>
    </row>
    <row r="28" spans="2:28" ht="17" thickBot="1" x14ac:dyDescent="0.25">
      <c r="B28" s="85"/>
      <c r="C28" s="15" t="s">
        <v>48</v>
      </c>
      <c r="D28" s="16">
        <f>VLOOKUP(C28,[1]Feuil2!$A$2:$B$46,2,FALSE)</f>
        <v>340499</v>
      </c>
      <c r="E28" s="17">
        <v>1</v>
      </c>
      <c r="F28" s="7">
        <f t="shared" si="12"/>
        <v>0.97864196115239432</v>
      </c>
      <c r="G28" s="58">
        <v>2.1358038847605725E-2</v>
      </c>
      <c r="H28" s="59">
        <v>0</v>
      </c>
      <c r="I28" s="20">
        <v>0</v>
      </c>
      <c r="J28" s="20">
        <v>0</v>
      </c>
      <c r="K28" s="22">
        <f t="shared" si="0"/>
        <v>333226.6091304291</v>
      </c>
      <c r="L28" s="23">
        <f t="shared" si="1"/>
        <v>7272.3908695709015</v>
      </c>
      <c r="M28" s="23">
        <f t="shared" si="2"/>
        <v>0</v>
      </c>
      <c r="N28" s="24">
        <f t="shared" si="3"/>
        <v>0</v>
      </c>
      <c r="O28" s="24">
        <f t="shared" si="4"/>
        <v>0</v>
      </c>
      <c r="P28" s="25">
        <f t="shared" si="5"/>
        <v>0</v>
      </c>
      <c r="Q28" s="17">
        <v>1</v>
      </c>
      <c r="R28" s="12">
        <v>0.98</v>
      </c>
      <c r="S28" s="29">
        <v>0.02</v>
      </c>
      <c r="T28" s="60">
        <v>0</v>
      </c>
      <c r="U28" s="37">
        <v>0</v>
      </c>
      <c r="V28" s="21">
        <v>0</v>
      </c>
      <c r="W28" s="22">
        <f t="shared" si="6"/>
        <v>333689.02</v>
      </c>
      <c r="X28" s="23">
        <f t="shared" si="7"/>
        <v>6809.9800000000005</v>
      </c>
      <c r="Y28" s="23">
        <f t="shared" si="8"/>
        <v>0</v>
      </c>
      <c r="Z28" s="27">
        <f t="shared" si="9"/>
        <v>0</v>
      </c>
      <c r="AA28" s="24">
        <f t="shared" si="10"/>
        <v>0</v>
      </c>
      <c r="AB28" s="28">
        <f t="shared" si="11"/>
        <v>0</v>
      </c>
    </row>
    <row r="29" spans="2:28" ht="17" thickBot="1" x14ac:dyDescent="0.25">
      <c r="B29" s="87"/>
      <c r="C29" s="32" t="s">
        <v>49</v>
      </c>
      <c r="D29" s="16">
        <f>VLOOKUP(C29,[1]Feuil2!$A$2:$B$46,2,FALSE)</f>
        <v>203263</v>
      </c>
      <c r="E29" s="17">
        <v>2</v>
      </c>
      <c r="F29" s="7">
        <f t="shared" si="12"/>
        <v>0.8</v>
      </c>
      <c r="G29" s="58">
        <v>0.14000000000000001</v>
      </c>
      <c r="H29" s="59">
        <v>0.06</v>
      </c>
      <c r="I29" s="20">
        <v>0</v>
      </c>
      <c r="J29" s="20">
        <v>0</v>
      </c>
      <c r="K29" s="22">
        <f t="shared" si="0"/>
        <v>162610.40000000002</v>
      </c>
      <c r="L29" s="23">
        <f t="shared" si="1"/>
        <v>28456.820000000003</v>
      </c>
      <c r="M29" s="23">
        <f t="shared" si="2"/>
        <v>12195.779999999999</v>
      </c>
      <c r="N29" s="24">
        <f t="shared" si="3"/>
        <v>0</v>
      </c>
      <c r="O29" s="24">
        <f t="shared" si="4"/>
        <v>0</v>
      </c>
      <c r="P29" s="25">
        <f t="shared" si="5"/>
        <v>12195.779999999999</v>
      </c>
      <c r="Q29" s="17">
        <v>2</v>
      </c>
      <c r="R29" s="12">
        <v>0.8</v>
      </c>
      <c r="S29" s="29">
        <v>0.14000000000000001</v>
      </c>
      <c r="T29" s="60">
        <v>0.06</v>
      </c>
      <c r="U29" s="37">
        <v>0</v>
      </c>
      <c r="V29" s="21">
        <v>0</v>
      </c>
      <c r="W29" s="22">
        <f t="shared" si="6"/>
        <v>162610.40000000002</v>
      </c>
      <c r="X29" s="23">
        <f t="shared" si="7"/>
        <v>28456.820000000003</v>
      </c>
      <c r="Y29" s="23">
        <f t="shared" si="8"/>
        <v>12195.779999999999</v>
      </c>
      <c r="Z29" s="27">
        <f t="shared" si="9"/>
        <v>0</v>
      </c>
      <c r="AA29" s="24">
        <f t="shared" si="10"/>
        <v>0</v>
      </c>
      <c r="AB29" s="28">
        <f t="shared" si="11"/>
        <v>12195.779999999999</v>
      </c>
    </row>
    <row r="30" spans="2:28" ht="18" thickTop="1" thickBot="1" x14ac:dyDescent="0.25">
      <c r="B30" s="84" t="s">
        <v>50</v>
      </c>
      <c r="C30" s="32" t="s">
        <v>51</v>
      </c>
      <c r="D30" s="16">
        <f>VLOOKUP(C30,[1]Feuil2!$A$2:$B$46,2,FALSE)</f>
        <v>527798</v>
      </c>
      <c r="E30" s="17">
        <v>2</v>
      </c>
      <c r="F30" s="7">
        <f t="shared" si="12"/>
        <v>0.8</v>
      </c>
      <c r="G30" s="58">
        <v>0.19</v>
      </c>
      <c r="H30" s="59">
        <v>0.01</v>
      </c>
      <c r="I30" s="20">
        <v>0</v>
      </c>
      <c r="J30" s="20">
        <v>0</v>
      </c>
      <c r="K30" s="22">
        <f t="shared" si="0"/>
        <v>422238.4</v>
      </c>
      <c r="L30" s="23">
        <f t="shared" si="1"/>
        <v>100281.62</v>
      </c>
      <c r="M30" s="23">
        <f t="shared" si="2"/>
        <v>5277.9800000000005</v>
      </c>
      <c r="N30" s="24">
        <f t="shared" si="3"/>
        <v>0</v>
      </c>
      <c r="O30" s="24">
        <f t="shared" si="4"/>
        <v>0</v>
      </c>
      <c r="P30" s="25">
        <f t="shared" si="5"/>
        <v>5277.9800000000005</v>
      </c>
      <c r="Q30" s="17">
        <v>2</v>
      </c>
      <c r="R30" s="12">
        <v>0.8</v>
      </c>
      <c r="S30" s="29">
        <v>0.19</v>
      </c>
      <c r="T30" s="60">
        <v>0.01</v>
      </c>
      <c r="U30" s="37">
        <v>0</v>
      </c>
      <c r="V30" s="21">
        <v>0</v>
      </c>
      <c r="W30" s="22">
        <f t="shared" si="6"/>
        <v>422238.4</v>
      </c>
      <c r="X30" s="23">
        <f t="shared" si="7"/>
        <v>100281.62</v>
      </c>
      <c r="Y30" s="23">
        <f t="shared" si="8"/>
        <v>5277.9800000000005</v>
      </c>
      <c r="Z30" s="27">
        <f t="shared" si="9"/>
        <v>0</v>
      </c>
      <c r="AA30" s="24">
        <f t="shared" si="10"/>
        <v>0</v>
      </c>
      <c r="AB30" s="28">
        <f t="shared" si="11"/>
        <v>5277.9800000000005</v>
      </c>
    </row>
    <row r="31" spans="2:28" ht="17" thickBot="1" x14ac:dyDescent="0.25">
      <c r="B31" s="85"/>
      <c r="C31" s="15" t="s">
        <v>52</v>
      </c>
      <c r="D31" s="16">
        <f>VLOOKUP(C31,[1]Feuil2!$A$2:$B$46,2,FALSE)</f>
        <v>401701</v>
      </c>
      <c r="E31" s="17">
        <v>1</v>
      </c>
      <c r="F31" s="7">
        <f t="shared" si="12"/>
        <v>0.99491765287238387</v>
      </c>
      <c r="G31" s="58">
        <v>5.0823471276161001E-3</v>
      </c>
      <c r="H31" s="59">
        <v>0</v>
      </c>
      <c r="I31" s="20">
        <v>0</v>
      </c>
      <c r="J31" s="20">
        <v>0</v>
      </c>
      <c r="K31" s="22">
        <f t="shared" si="0"/>
        <v>399659.41607648949</v>
      </c>
      <c r="L31" s="23">
        <f t="shared" si="1"/>
        <v>2041.583923510515</v>
      </c>
      <c r="M31" s="23">
        <f t="shared" si="2"/>
        <v>0</v>
      </c>
      <c r="N31" s="24">
        <f t="shared" si="3"/>
        <v>0</v>
      </c>
      <c r="O31" s="24">
        <f t="shared" si="4"/>
        <v>0</v>
      </c>
      <c r="P31" s="25">
        <f>D6*U6</f>
        <v>0</v>
      </c>
      <c r="Q31" s="17">
        <v>1</v>
      </c>
      <c r="R31" s="12">
        <v>0.99</v>
      </c>
      <c r="S31" s="29">
        <v>0.01</v>
      </c>
      <c r="T31" s="60">
        <v>0</v>
      </c>
      <c r="U31" s="37">
        <v>0</v>
      </c>
      <c r="V31" s="21">
        <v>0</v>
      </c>
      <c r="W31" s="22">
        <f t="shared" si="6"/>
        <v>397683.99</v>
      </c>
      <c r="X31" s="23">
        <f t="shared" si="7"/>
        <v>4017.01</v>
      </c>
      <c r="Y31" s="23">
        <f t="shared" si="8"/>
        <v>0</v>
      </c>
      <c r="Z31" s="27">
        <f t="shared" si="9"/>
        <v>0</v>
      </c>
      <c r="AA31" s="24">
        <f t="shared" si="10"/>
        <v>0</v>
      </c>
      <c r="AB31" s="28">
        <f t="shared" si="11"/>
        <v>0</v>
      </c>
    </row>
    <row r="32" spans="2:28" ht="17" thickBot="1" x14ac:dyDescent="0.25">
      <c r="B32" s="85"/>
      <c r="C32" s="15" t="s">
        <v>53</v>
      </c>
      <c r="D32" s="16">
        <f>VLOOKUP(C32,[1]Feuil2!$A$2:$B$46,2,FALSE)</f>
        <v>457451</v>
      </c>
      <c r="E32" s="17">
        <v>1</v>
      </c>
      <c r="F32" s="7">
        <f t="shared" si="12"/>
        <v>0.96765341764032486</v>
      </c>
      <c r="G32" s="58">
        <v>3.2346582359675136E-2</v>
      </c>
      <c r="H32" s="59">
        <v>0</v>
      </c>
      <c r="I32" s="20">
        <v>0</v>
      </c>
      <c r="J32" s="20">
        <v>0</v>
      </c>
      <c r="K32" s="22">
        <f t="shared" si="0"/>
        <v>442654.02355298423</v>
      </c>
      <c r="L32" s="23">
        <f t="shared" si="1"/>
        <v>14796.97644701575</v>
      </c>
      <c r="M32" s="23">
        <f t="shared" si="2"/>
        <v>0</v>
      </c>
      <c r="N32" s="24">
        <f t="shared" si="3"/>
        <v>0</v>
      </c>
      <c r="O32" s="24">
        <f t="shared" si="4"/>
        <v>0</v>
      </c>
      <c r="P32" s="25">
        <f t="shared" si="5"/>
        <v>0</v>
      </c>
      <c r="Q32" s="17">
        <v>1</v>
      </c>
      <c r="R32" s="12">
        <v>0.97</v>
      </c>
      <c r="S32" s="29">
        <v>0.03</v>
      </c>
      <c r="T32" s="60">
        <v>0</v>
      </c>
      <c r="U32" s="37">
        <v>0</v>
      </c>
      <c r="V32" s="21">
        <v>0</v>
      </c>
      <c r="W32" s="22">
        <f t="shared" si="6"/>
        <v>443727.47</v>
      </c>
      <c r="X32" s="23">
        <f t="shared" si="7"/>
        <v>13723.529999999999</v>
      </c>
      <c r="Y32" s="23">
        <f t="shared" si="8"/>
        <v>0</v>
      </c>
      <c r="Z32" s="27">
        <f t="shared" si="9"/>
        <v>0</v>
      </c>
      <c r="AA32" s="24">
        <f t="shared" si="10"/>
        <v>0</v>
      </c>
      <c r="AB32" s="28">
        <f t="shared" si="11"/>
        <v>0</v>
      </c>
    </row>
    <row r="33" spans="1:28" ht="17" thickBot="1" x14ac:dyDescent="0.25">
      <c r="B33" s="85"/>
      <c r="C33" s="15" t="s">
        <v>54</v>
      </c>
      <c r="D33" s="16">
        <f>VLOOKUP(C33,[1]Feuil2!$A$2:$B$46,2,FALSE)</f>
        <v>109394</v>
      </c>
      <c r="E33" s="17">
        <v>1</v>
      </c>
      <c r="F33" s="7">
        <f t="shared" si="12"/>
        <v>0.99</v>
      </c>
      <c r="G33" s="58">
        <v>0.01</v>
      </c>
      <c r="H33" s="59">
        <v>0</v>
      </c>
      <c r="I33" s="20">
        <v>0</v>
      </c>
      <c r="J33" s="20">
        <v>0</v>
      </c>
      <c r="K33" s="22">
        <f t="shared" si="0"/>
        <v>108300.06</v>
      </c>
      <c r="L33" s="23">
        <f t="shared" si="1"/>
        <v>1093.94</v>
      </c>
      <c r="M33" s="23">
        <f t="shared" si="2"/>
        <v>0</v>
      </c>
      <c r="N33" s="24">
        <f t="shared" si="3"/>
        <v>0</v>
      </c>
      <c r="O33" s="24">
        <f t="shared" si="4"/>
        <v>0</v>
      </c>
      <c r="P33" s="25">
        <f t="shared" si="5"/>
        <v>0</v>
      </c>
      <c r="Q33" s="17">
        <v>1</v>
      </c>
      <c r="R33" s="12">
        <v>0.99</v>
      </c>
      <c r="S33" s="29">
        <v>0.01</v>
      </c>
      <c r="T33" s="60">
        <v>0</v>
      </c>
      <c r="U33" s="37">
        <v>0</v>
      </c>
      <c r="V33" s="21">
        <v>0</v>
      </c>
      <c r="W33" s="22">
        <f t="shared" si="6"/>
        <v>108300.06</v>
      </c>
      <c r="X33" s="23">
        <f t="shared" si="7"/>
        <v>1093.94</v>
      </c>
      <c r="Y33" s="23">
        <f t="shared" si="8"/>
        <v>0</v>
      </c>
      <c r="Z33" s="27">
        <f t="shared" si="9"/>
        <v>0</v>
      </c>
      <c r="AA33" s="24">
        <f t="shared" si="10"/>
        <v>0</v>
      </c>
      <c r="AB33" s="28">
        <f t="shared" si="11"/>
        <v>0</v>
      </c>
    </row>
    <row r="34" spans="1:28" ht="17" thickBot="1" x14ac:dyDescent="0.25">
      <c r="A34" s="3" t="s">
        <v>55</v>
      </c>
      <c r="B34" s="86"/>
      <c r="C34" s="15" t="s">
        <v>56</v>
      </c>
      <c r="D34" s="16">
        <f>VLOOKUP(C34,[1]Feuil2!$A$2:$B$46,2,FALSE)</f>
        <v>111076</v>
      </c>
      <c r="E34" s="17">
        <v>1</v>
      </c>
      <c r="F34" s="7">
        <f t="shared" si="12"/>
        <v>0.99</v>
      </c>
      <c r="G34" s="58">
        <v>0.01</v>
      </c>
      <c r="H34" s="59">
        <v>0</v>
      </c>
      <c r="I34" s="20">
        <v>0</v>
      </c>
      <c r="J34" s="20">
        <v>0</v>
      </c>
      <c r="K34" s="22">
        <f t="shared" si="0"/>
        <v>109965.24</v>
      </c>
      <c r="L34" s="23">
        <f t="shared" si="1"/>
        <v>1110.76</v>
      </c>
      <c r="M34" s="23">
        <f t="shared" si="2"/>
        <v>0</v>
      </c>
      <c r="N34" s="24">
        <f t="shared" si="3"/>
        <v>0</v>
      </c>
      <c r="O34" s="24">
        <f t="shared" si="4"/>
        <v>0</v>
      </c>
      <c r="P34" s="25">
        <f t="shared" si="5"/>
        <v>0</v>
      </c>
      <c r="Q34" s="17">
        <v>1</v>
      </c>
      <c r="R34" s="12">
        <v>0.99</v>
      </c>
      <c r="S34" s="29">
        <v>0.01</v>
      </c>
      <c r="T34" s="60">
        <v>0</v>
      </c>
      <c r="U34" s="37">
        <v>0</v>
      </c>
      <c r="V34" s="21">
        <v>0</v>
      </c>
      <c r="W34" s="22">
        <f t="shared" si="6"/>
        <v>109965.24</v>
      </c>
      <c r="X34" s="23">
        <f t="shared" si="7"/>
        <v>1110.76</v>
      </c>
      <c r="Y34" s="23">
        <f t="shared" si="8"/>
        <v>0</v>
      </c>
      <c r="Z34" s="27">
        <f t="shared" si="9"/>
        <v>0</v>
      </c>
      <c r="AA34" s="24">
        <f t="shared" si="10"/>
        <v>0</v>
      </c>
      <c r="AB34" s="28">
        <f t="shared" si="11"/>
        <v>0</v>
      </c>
    </row>
    <row r="35" spans="1:28" ht="18" thickTop="1" thickBot="1" x14ac:dyDescent="0.25">
      <c r="B35" s="84" t="s">
        <v>57</v>
      </c>
      <c r="C35" s="15" t="s">
        <v>58</v>
      </c>
      <c r="D35" s="16">
        <f>VLOOKUP(C35,[1]Feuil2!$A$2:$B$46,2,FALSE)</f>
        <v>698807</v>
      </c>
      <c r="E35" s="17">
        <v>1</v>
      </c>
      <c r="F35" s="7">
        <f t="shared" si="12"/>
        <v>0.99</v>
      </c>
      <c r="G35" s="29">
        <v>0.01</v>
      </c>
      <c r="H35" s="61">
        <v>0</v>
      </c>
      <c r="I35" s="20">
        <v>0</v>
      </c>
      <c r="J35" s="20">
        <v>0</v>
      </c>
      <c r="K35" s="22">
        <f t="shared" si="0"/>
        <v>691818.93</v>
      </c>
      <c r="L35" s="23">
        <f t="shared" si="1"/>
        <v>6988.07</v>
      </c>
      <c r="M35" s="23">
        <f t="shared" si="2"/>
        <v>0</v>
      </c>
      <c r="N35" s="24">
        <f t="shared" si="3"/>
        <v>0</v>
      </c>
      <c r="O35" s="24">
        <f t="shared" si="4"/>
        <v>0</v>
      </c>
      <c r="P35" s="25">
        <f t="shared" si="5"/>
        <v>0</v>
      </c>
      <c r="Q35" s="17">
        <v>1</v>
      </c>
      <c r="R35" s="12">
        <v>0.99</v>
      </c>
      <c r="S35" s="29">
        <v>0.01</v>
      </c>
      <c r="T35" s="30">
        <v>0</v>
      </c>
      <c r="U35" s="37">
        <v>0</v>
      </c>
      <c r="V35" s="21">
        <v>0</v>
      </c>
      <c r="W35" s="22">
        <f t="shared" si="6"/>
        <v>691818.93</v>
      </c>
      <c r="X35" s="23">
        <f t="shared" si="7"/>
        <v>6988.07</v>
      </c>
      <c r="Y35" s="23">
        <f t="shared" si="8"/>
        <v>0</v>
      </c>
      <c r="Z35" s="27">
        <f t="shared" si="9"/>
        <v>0</v>
      </c>
      <c r="AA35" s="24">
        <f t="shared" si="10"/>
        <v>0</v>
      </c>
      <c r="AB35" s="28">
        <f t="shared" si="11"/>
        <v>0</v>
      </c>
    </row>
    <row r="36" spans="1:28" ht="17" thickBot="1" x14ac:dyDescent="0.25">
      <c r="B36" s="85"/>
      <c r="C36" s="15" t="s">
        <v>59</v>
      </c>
      <c r="D36" s="16">
        <f>VLOOKUP(C36,[1]Feuil2!$A$2:$B$46,2,FALSE)</f>
        <v>425237</v>
      </c>
      <c r="E36" s="17">
        <v>1</v>
      </c>
      <c r="F36" s="7">
        <f t="shared" si="12"/>
        <v>0.99</v>
      </c>
      <c r="G36" s="29">
        <v>0.01</v>
      </c>
      <c r="H36" s="61">
        <v>0</v>
      </c>
      <c r="I36" s="20">
        <v>0</v>
      </c>
      <c r="J36" s="20">
        <v>0</v>
      </c>
      <c r="K36" s="22">
        <f t="shared" si="0"/>
        <v>420984.63</v>
      </c>
      <c r="L36" s="23">
        <f t="shared" si="1"/>
        <v>4252.37</v>
      </c>
      <c r="M36" s="23">
        <f t="shared" si="2"/>
        <v>0</v>
      </c>
      <c r="N36" s="24">
        <f t="shared" si="3"/>
        <v>0</v>
      </c>
      <c r="O36" s="24">
        <f t="shared" si="4"/>
        <v>0</v>
      </c>
      <c r="P36" s="25">
        <f t="shared" si="5"/>
        <v>0</v>
      </c>
      <c r="Q36" s="17">
        <v>1</v>
      </c>
      <c r="R36" s="12">
        <v>0.99</v>
      </c>
      <c r="S36" s="29">
        <v>0.01</v>
      </c>
      <c r="T36" s="30">
        <v>0</v>
      </c>
      <c r="U36" s="37">
        <v>0</v>
      </c>
      <c r="V36" s="21">
        <v>0</v>
      </c>
      <c r="W36" s="22">
        <f t="shared" si="6"/>
        <v>420984.63</v>
      </c>
      <c r="X36" s="23">
        <f t="shared" si="7"/>
        <v>4252.37</v>
      </c>
      <c r="Y36" s="23">
        <f t="shared" si="8"/>
        <v>0</v>
      </c>
      <c r="Z36" s="27">
        <f t="shared" si="9"/>
        <v>0</v>
      </c>
      <c r="AA36" s="24">
        <f t="shared" si="10"/>
        <v>0</v>
      </c>
      <c r="AB36" s="28">
        <f t="shared" si="11"/>
        <v>0</v>
      </c>
    </row>
    <row r="37" spans="1:28" ht="17" thickBot="1" x14ac:dyDescent="0.25">
      <c r="B37" s="86"/>
      <c r="C37" s="15" t="s">
        <v>60</v>
      </c>
      <c r="D37" s="16">
        <f>VLOOKUP(C37,[1]Feuil2!$A$2:$B$46,2,FALSE)</f>
        <v>339316</v>
      </c>
      <c r="E37" s="17">
        <v>1</v>
      </c>
      <c r="F37" s="7">
        <f t="shared" si="12"/>
        <v>0.99003602100610855</v>
      </c>
      <c r="G37" s="29">
        <v>9.9639789938914241E-3</v>
      </c>
      <c r="H37" s="61">
        <v>0</v>
      </c>
      <c r="I37" s="20">
        <v>0</v>
      </c>
      <c r="J37" s="20">
        <v>0</v>
      </c>
      <c r="K37" s="22">
        <f t="shared" si="0"/>
        <v>335935.0625037087</v>
      </c>
      <c r="L37" s="23">
        <f t="shared" si="1"/>
        <v>3380.9374962912625</v>
      </c>
      <c r="M37" s="23">
        <f t="shared" si="2"/>
        <v>0</v>
      </c>
      <c r="N37" s="24">
        <f t="shared" si="3"/>
        <v>0</v>
      </c>
      <c r="O37" s="24">
        <f t="shared" si="4"/>
        <v>0</v>
      </c>
      <c r="P37" s="25">
        <f t="shared" si="5"/>
        <v>0</v>
      </c>
      <c r="Q37" s="17">
        <v>1</v>
      </c>
      <c r="R37" s="12">
        <v>0.99</v>
      </c>
      <c r="S37" s="29">
        <v>0.01</v>
      </c>
      <c r="T37" s="30">
        <v>0</v>
      </c>
      <c r="U37" s="37">
        <v>0</v>
      </c>
      <c r="V37" s="21">
        <v>0</v>
      </c>
      <c r="W37" s="22">
        <f t="shared" si="6"/>
        <v>335922.84</v>
      </c>
      <c r="X37" s="23">
        <f t="shared" si="7"/>
        <v>3393.16</v>
      </c>
      <c r="Y37" s="23">
        <f t="shared" si="8"/>
        <v>0</v>
      </c>
      <c r="Z37" s="27">
        <f t="shared" si="9"/>
        <v>0</v>
      </c>
      <c r="AA37" s="24">
        <f t="shared" si="10"/>
        <v>0</v>
      </c>
      <c r="AB37" s="28">
        <f t="shared" si="11"/>
        <v>0</v>
      </c>
    </row>
    <row r="38" spans="1:28" ht="18" thickTop="1" thickBot="1" x14ac:dyDescent="0.25">
      <c r="B38" s="85" t="s">
        <v>61</v>
      </c>
      <c r="C38" s="15" t="s">
        <v>62</v>
      </c>
      <c r="D38" s="62">
        <v>182295.7881291541</v>
      </c>
      <c r="E38" s="17">
        <v>1</v>
      </c>
      <c r="F38" s="7">
        <v>0.99</v>
      </c>
      <c r="G38" s="29">
        <v>0.01</v>
      </c>
      <c r="H38" s="63">
        <v>0</v>
      </c>
      <c r="I38" s="20">
        <v>0</v>
      </c>
      <c r="J38" s="21">
        <v>0</v>
      </c>
      <c r="K38" s="22">
        <f t="shared" si="0"/>
        <v>180472.83024786256</v>
      </c>
      <c r="L38" s="23">
        <f t="shared" si="1"/>
        <v>1822.9578812915411</v>
      </c>
      <c r="M38" s="23">
        <f t="shared" si="2"/>
        <v>0</v>
      </c>
      <c r="N38" s="24">
        <f t="shared" si="3"/>
        <v>0</v>
      </c>
      <c r="O38" s="24">
        <f t="shared" si="4"/>
        <v>0</v>
      </c>
      <c r="P38" s="25">
        <f t="shared" si="5"/>
        <v>0</v>
      </c>
      <c r="Q38" s="17">
        <v>2</v>
      </c>
      <c r="R38" s="12">
        <v>0.99</v>
      </c>
      <c r="S38" s="35">
        <v>0.01</v>
      </c>
      <c r="T38" s="30">
        <v>0</v>
      </c>
      <c r="U38" s="37">
        <v>0</v>
      </c>
      <c r="V38" s="21">
        <v>0</v>
      </c>
      <c r="W38" s="22">
        <f t="shared" si="6"/>
        <v>180472.83024786256</v>
      </c>
      <c r="X38" s="23">
        <f t="shared" si="7"/>
        <v>1822.9578812915411</v>
      </c>
      <c r="Y38" s="23">
        <f t="shared" si="8"/>
        <v>0</v>
      </c>
      <c r="Z38" s="27">
        <f t="shared" si="9"/>
        <v>0</v>
      </c>
      <c r="AA38" s="24">
        <f t="shared" si="10"/>
        <v>0</v>
      </c>
      <c r="AB38" s="28">
        <f t="shared" si="11"/>
        <v>0</v>
      </c>
    </row>
    <row r="39" spans="1:28" ht="17" thickBot="1" x14ac:dyDescent="0.25">
      <c r="B39" s="85"/>
      <c r="C39" s="15" t="s">
        <v>63</v>
      </c>
      <c r="D39" s="62">
        <v>400844.38634489221</v>
      </c>
      <c r="E39" s="17">
        <v>1</v>
      </c>
      <c r="F39" s="7">
        <v>0.99</v>
      </c>
      <c r="G39" s="29">
        <v>0.01</v>
      </c>
      <c r="H39" s="63">
        <v>0</v>
      </c>
      <c r="I39" s="20">
        <v>0</v>
      </c>
      <c r="J39" s="21">
        <v>0</v>
      </c>
      <c r="K39" s="22">
        <f t="shared" si="0"/>
        <v>396835.94248144329</v>
      </c>
      <c r="L39" s="23">
        <f t="shared" si="1"/>
        <v>4008.443863448922</v>
      </c>
      <c r="M39" s="23">
        <f t="shared" si="2"/>
        <v>0</v>
      </c>
      <c r="N39" s="24">
        <f t="shared" si="3"/>
        <v>0</v>
      </c>
      <c r="O39" s="24">
        <f t="shared" si="4"/>
        <v>0</v>
      </c>
      <c r="P39" s="25">
        <f t="shared" si="5"/>
        <v>0</v>
      </c>
      <c r="Q39" s="17">
        <v>2</v>
      </c>
      <c r="R39" s="12">
        <v>0.99</v>
      </c>
      <c r="S39" s="36">
        <v>0.01</v>
      </c>
      <c r="T39" s="30">
        <v>0</v>
      </c>
      <c r="U39" s="37">
        <v>0</v>
      </c>
      <c r="V39" s="21">
        <v>0</v>
      </c>
      <c r="W39" s="22">
        <f t="shared" si="6"/>
        <v>396835.94248144329</v>
      </c>
      <c r="X39" s="23">
        <f t="shared" si="7"/>
        <v>4008.443863448922</v>
      </c>
      <c r="Y39" s="23">
        <f t="shared" si="8"/>
        <v>0</v>
      </c>
      <c r="Z39" s="27">
        <f t="shared" si="9"/>
        <v>0</v>
      </c>
      <c r="AA39" s="24">
        <f t="shared" si="10"/>
        <v>0</v>
      </c>
      <c r="AB39" s="28">
        <f t="shared" si="11"/>
        <v>0</v>
      </c>
    </row>
    <row r="40" spans="1:28" ht="17" thickBot="1" x14ac:dyDescent="0.25">
      <c r="B40" s="85"/>
      <c r="C40" s="64" t="s">
        <v>64</v>
      </c>
      <c r="D40" s="65">
        <v>697829.60492210183</v>
      </c>
      <c r="E40" s="17">
        <v>1</v>
      </c>
      <c r="F40" s="7">
        <v>0.99</v>
      </c>
      <c r="G40" s="29">
        <v>0.01</v>
      </c>
      <c r="H40" s="63">
        <v>0</v>
      </c>
      <c r="I40" s="20">
        <v>0</v>
      </c>
      <c r="J40" s="21">
        <v>0</v>
      </c>
      <c r="K40" s="22">
        <f t="shared" si="0"/>
        <v>690851.30887288076</v>
      </c>
      <c r="L40" s="23">
        <f t="shared" si="1"/>
        <v>6978.2960492210186</v>
      </c>
      <c r="M40" s="23">
        <f t="shared" si="2"/>
        <v>0</v>
      </c>
      <c r="N40" s="24">
        <f t="shared" si="3"/>
        <v>0</v>
      </c>
      <c r="O40" s="24">
        <f t="shared" si="4"/>
        <v>0</v>
      </c>
      <c r="P40" s="25">
        <f t="shared" si="5"/>
        <v>0</v>
      </c>
      <c r="Q40" s="17">
        <v>2</v>
      </c>
      <c r="R40" s="12">
        <v>0.99</v>
      </c>
      <c r="S40" s="26">
        <v>0.01</v>
      </c>
      <c r="T40" s="19">
        <v>0</v>
      </c>
      <c r="U40" s="37">
        <v>0</v>
      </c>
      <c r="V40" s="21">
        <v>0</v>
      </c>
      <c r="W40" s="22">
        <f t="shared" si="6"/>
        <v>690851.30887288076</v>
      </c>
      <c r="X40" s="23">
        <f t="shared" si="7"/>
        <v>6978.2960492210186</v>
      </c>
      <c r="Y40" s="23">
        <f t="shared" si="8"/>
        <v>0</v>
      </c>
      <c r="Z40" s="27">
        <f t="shared" si="9"/>
        <v>0</v>
      </c>
      <c r="AA40" s="24">
        <f t="shared" si="10"/>
        <v>0</v>
      </c>
      <c r="AB40" s="28">
        <f t="shared" si="11"/>
        <v>0</v>
      </c>
    </row>
    <row r="41" spans="1:28" ht="18" thickTop="1" thickBot="1" x14ac:dyDescent="0.25">
      <c r="A41" s="3" t="s">
        <v>55</v>
      </c>
      <c r="B41" s="85"/>
      <c r="C41" s="64" t="s">
        <v>65</v>
      </c>
      <c r="D41" s="66">
        <v>213883.74761308238</v>
      </c>
      <c r="E41" s="17">
        <v>1</v>
      </c>
      <c r="F41" s="7">
        <v>0.98</v>
      </c>
      <c r="G41" s="39">
        <v>0.02</v>
      </c>
      <c r="H41" s="63">
        <v>0</v>
      </c>
      <c r="I41" s="20">
        <v>0</v>
      </c>
      <c r="J41" s="21">
        <v>0</v>
      </c>
      <c r="K41" s="22">
        <f t="shared" si="0"/>
        <v>209606.07266082073</v>
      </c>
      <c r="L41" s="23">
        <f t="shared" si="1"/>
        <v>4277.6749522616474</v>
      </c>
      <c r="M41" s="23">
        <f t="shared" si="2"/>
        <v>0</v>
      </c>
      <c r="N41" s="24">
        <f t="shared" si="3"/>
        <v>0</v>
      </c>
      <c r="O41" s="24">
        <f t="shared" si="4"/>
        <v>0</v>
      </c>
      <c r="P41" s="25">
        <f t="shared" si="5"/>
        <v>0</v>
      </c>
      <c r="Q41" s="17">
        <v>2</v>
      </c>
      <c r="R41" s="12">
        <v>0.98</v>
      </c>
      <c r="S41" s="41">
        <v>0.02</v>
      </c>
      <c r="T41" s="40">
        <v>0</v>
      </c>
      <c r="U41" s="37">
        <v>0</v>
      </c>
      <c r="V41" s="21">
        <v>0</v>
      </c>
      <c r="W41" s="22">
        <f t="shared" si="6"/>
        <v>209606.07266082073</v>
      </c>
      <c r="X41" s="23">
        <f t="shared" si="7"/>
        <v>4277.6749522616474</v>
      </c>
      <c r="Y41" s="23">
        <f t="shared" si="8"/>
        <v>0</v>
      </c>
      <c r="Z41" s="27">
        <f t="shared" si="9"/>
        <v>0</v>
      </c>
      <c r="AA41" s="24">
        <f t="shared" si="10"/>
        <v>0</v>
      </c>
      <c r="AB41" s="28">
        <f t="shared" si="11"/>
        <v>0</v>
      </c>
    </row>
    <row r="42" spans="1:28" ht="18" thickTop="1" thickBot="1" x14ac:dyDescent="0.25">
      <c r="B42" s="85" t="s">
        <v>66</v>
      </c>
      <c r="C42" s="15" t="s">
        <v>67</v>
      </c>
      <c r="D42" s="16">
        <f>VLOOKUP(C42,[1]Feuil2!$A$2:$B$46,2,FALSE)</f>
        <v>131076</v>
      </c>
      <c r="E42" s="17">
        <v>1</v>
      </c>
      <c r="F42" s="7">
        <f t="shared" ref="F42:F50" si="13">100%-(G42+H42)</f>
        <v>0.96944918075580966</v>
      </c>
      <c r="G42" s="29">
        <v>3.0550819244190383E-2</v>
      </c>
      <c r="H42" s="61">
        <v>0</v>
      </c>
      <c r="I42" s="37">
        <v>0</v>
      </c>
      <c r="J42" s="21">
        <v>0</v>
      </c>
      <c r="K42" s="22">
        <f t="shared" si="0"/>
        <v>127071.52081674851</v>
      </c>
      <c r="L42" s="23">
        <f t="shared" si="1"/>
        <v>4004.4791832514989</v>
      </c>
      <c r="M42" s="23">
        <f t="shared" si="2"/>
        <v>0</v>
      </c>
      <c r="N42" s="24">
        <f t="shared" si="3"/>
        <v>0</v>
      </c>
      <c r="O42" s="24">
        <f t="shared" si="4"/>
        <v>0</v>
      </c>
      <c r="P42" s="25">
        <f t="shared" si="5"/>
        <v>0</v>
      </c>
      <c r="Q42" s="17">
        <v>1</v>
      </c>
      <c r="R42" s="12">
        <v>0.97</v>
      </c>
      <c r="S42" s="29">
        <v>0.03</v>
      </c>
      <c r="T42" s="60">
        <v>0</v>
      </c>
      <c r="U42" s="37">
        <v>0</v>
      </c>
      <c r="V42" s="21">
        <v>0</v>
      </c>
      <c r="W42" s="22">
        <f t="shared" si="6"/>
        <v>127143.72</v>
      </c>
      <c r="X42" s="23">
        <f t="shared" si="7"/>
        <v>3932.2799999999997</v>
      </c>
      <c r="Y42" s="23">
        <f t="shared" si="8"/>
        <v>0</v>
      </c>
      <c r="Z42" s="27">
        <f t="shared" si="9"/>
        <v>0</v>
      </c>
      <c r="AA42" s="24">
        <f t="shared" si="10"/>
        <v>0</v>
      </c>
      <c r="AB42" s="28">
        <f t="shared" si="11"/>
        <v>0</v>
      </c>
    </row>
    <row r="43" spans="1:28" ht="17" thickBot="1" x14ac:dyDescent="0.25">
      <c r="B43" s="85"/>
      <c r="C43" s="15" t="s">
        <v>68</v>
      </c>
      <c r="D43" s="16">
        <f>VLOOKUP(C43,[1]Feuil2!$A$2:$B$46,2,FALSE)</f>
        <v>330355</v>
      </c>
      <c r="E43" s="17">
        <v>1</v>
      </c>
      <c r="F43" s="7">
        <f t="shared" si="13"/>
        <v>0.95</v>
      </c>
      <c r="G43" s="29">
        <v>0.02</v>
      </c>
      <c r="H43" s="61">
        <v>0.03</v>
      </c>
      <c r="I43" s="37">
        <v>0</v>
      </c>
      <c r="J43" s="21">
        <v>0</v>
      </c>
      <c r="K43" s="22">
        <f t="shared" si="0"/>
        <v>313837.25</v>
      </c>
      <c r="L43" s="23">
        <f t="shared" si="1"/>
        <v>6607.1</v>
      </c>
      <c r="M43" s="23">
        <f t="shared" si="2"/>
        <v>9910.65</v>
      </c>
      <c r="N43" s="24">
        <f t="shared" si="3"/>
        <v>0</v>
      </c>
      <c r="O43" s="24">
        <f t="shared" si="4"/>
        <v>0</v>
      </c>
      <c r="P43" s="25">
        <f t="shared" si="5"/>
        <v>9910.65</v>
      </c>
      <c r="Q43" s="17">
        <v>1</v>
      </c>
      <c r="R43" s="12">
        <v>0.95</v>
      </c>
      <c r="S43" s="29">
        <v>0.02</v>
      </c>
      <c r="T43" s="60">
        <v>0.03</v>
      </c>
      <c r="U43" s="37">
        <v>0</v>
      </c>
      <c r="V43" s="21">
        <v>0</v>
      </c>
      <c r="W43" s="22">
        <f t="shared" si="6"/>
        <v>313837.25</v>
      </c>
      <c r="X43" s="23">
        <f t="shared" si="7"/>
        <v>6607.1</v>
      </c>
      <c r="Y43" s="23">
        <f t="shared" si="8"/>
        <v>9910.65</v>
      </c>
      <c r="Z43" s="27">
        <f t="shared" si="9"/>
        <v>0</v>
      </c>
      <c r="AA43" s="24">
        <f t="shared" si="10"/>
        <v>0</v>
      </c>
      <c r="AB43" s="28">
        <f t="shared" si="11"/>
        <v>9910.65</v>
      </c>
    </row>
    <row r="44" spans="1:28" ht="17" thickBot="1" x14ac:dyDescent="0.25">
      <c r="B44" s="85"/>
      <c r="C44" s="15" t="s">
        <v>69</v>
      </c>
      <c r="D44" s="16">
        <f>VLOOKUP(C44,[1]Feuil2!$A$2:$B$46,2,FALSE)</f>
        <v>238561</v>
      </c>
      <c r="E44" s="17">
        <v>1</v>
      </c>
      <c r="F44" s="7">
        <f t="shared" si="13"/>
        <v>0.9829021045609343</v>
      </c>
      <c r="G44" s="29">
        <v>1.7097895439065654E-2</v>
      </c>
      <c r="H44" s="61">
        <v>0</v>
      </c>
      <c r="I44" s="37">
        <v>0</v>
      </c>
      <c r="J44" s="21">
        <v>0</v>
      </c>
      <c r="K44" s="22">
        <f t="shared" si="0"/>
        <v>234482.10896616106</v>
      </c>
      <c r="L44" s="23">
        <f t="shared" si="1"/>
        <v>4078.8910338389414</v>
      </c>
      <c r="M44" s="23">
        <f t="shared" si="2"/>
        <v>0</v>
      </c>
      <c r="N44" s="24">
        <f t="shared" si="3"/>
        <v>0</v>
      </c>
      <c r="O44" s="24">
        <f t="shared" si="4"/>
        <v>0</v>
      </c>
      <c r="P44" s="25">
        <f t="shared" si="5"/>
        <v>0</v>
      </c>
      <c r="Q44" s="17">
        <v>1</v>
      </c>
      <c r="R44" s="12">
        <v>0.98</v>
      </c>
      <c r="S44" s="29">
        <v>0.02</v>
      </c>
      <c r="T44" s="60">
        <v>0</v>
      </c>
      <c r="U44" s="37">
        <v>0</v>
      </c>
      <c r="V44" s="21">
        <v>0</v>
      </c>
      <c r="W44" s="22">
        <f t="shared" si="6"/>
        <v>233789.78</v>
      </c>
      <c r="X44" s="23">
        <f t="shared" si="7"/>
        <v>4771.22</v>
      </c>
      <c r="Y44" s="23">
        <f t="shared" si="8"/>
        <v>0</v>
      </c>
      <c r="Z44" s="27">
        <f t="shared" si="9"/>
        <v>0</v>
      </c>
      <c r="AA44" s="24">
        <f t="shared" si="10"/>
        <v>0</v>
      </c>
      <c r="AB44" s="28">
        <f t="shared" si="11"/>
        <v>0</v>
      </c>
    </row>
    <row r="45" spans="1:28" ht="17" thickBot="1" x14ac:dyDescent="0.25">
      <c r="B45" s="85"/>
      <c r="C45" s="15" t="s">
        <v>70</v>
      </c>
      <c r="D45" s="16">
        <f>VLOOKUP(C45,[1]Feuil2!$A$2:$B$46,2,FALSE)</f>
        <v>91353</v>
      </c>
      <c r="E45" s="17">
        <v>1</v>
      </c>
      <c r="F45" s="7">
        <f t="shared" si="13"/>
        <v>0.98523139011531169</v>
      </c>
      <c r="G45" s="29">
        <v>1.4768609884688283E-2</v>
      </c>
      <c r="H45" s="61">
        <v>0</v>
      </c>
      <c r="I45" s="37">
        <v>0</v>
      </c>
      <c r="J45" s="21">
        <v>0</v>
      </c>
      <c r="K45" s="22">
        <f t="shared" si="0"/>
        <v>90003.843181204065</v>
      </c>
      <c r="L45" s="23">
        <f t="shared" si="1"/>
        <v>1349.1568187959288</v>
      </c>
      <c r="M45" s="23">
        <f t="shared" si="2"/>
        <v>0</v>
      </c>
      <c r="N45" s="24">
        <f t="shared" si="3"/>
        <v>0</v>
      </c>
      <c r="O45" s="24">
        <f t="shared" si="4"/>
        <v>0</v>
      </c>
      <c r="P45" s="25">
        <f t="shared" si="5"/>
        <v>0</v>
      </c>
      <c r="Q45" s="17">
        <v>1</v>
      </c>
      <c r="R45" s="12">
        <v>0.99</v>
      </c>
      <c r="S45" s="29">
        <v>0.01</v>
      </c>
      <c r="T45" s="60">
        <v>0</v>
      </c>
      <c r="U45" s="37">
        <v>0</v>
      </c>
      <c r="V45" s="21">
        <v>0</v>
      </c>
      <c r="W45" s="22">
        <f t="shared" si="6"/>
        <v>90439.47</v>
      </c>
      <c r="X45" s="23">
        <f t="shared" si="7"/>
        <v>913.53</v>
      </c>
      <c r="Y45" s="23">
        <f t="shared" si="8"/>
        <v>0</v>
      </c>
      <c r="Z45" s="27">
        <f t="shared" si="9"/>
        <v>0</v>
      </c>
      <c r="AA45" s="24">
        <f t="shared" si="10"/>
        <v>0</v>
      </c>
      <c r="AB45" s="28">
        <f t="shared" si="11"/>
        <v>0</v>
      </c>
    </row>
    <row r="46" spans="1:28" ht="17" thickBot="1" x14ac:dyDescent="0.25">
      <c r="B46" s="85" t="s">
        <v>71</v>
      </c>
      <c r="C46" s="15" t="s">
        <v>72</v>
      </c>
      <c r="D46" s="16">
        <f>VLOOKUP(C46,[1]Feuil2!$A$2:$B$46,2,FALSE)</f>
        <v>1267299</v>
      </c>
      <c r="E46" s="17">
        <v>1</v>
      </c>
      <c r="F46" s="7">
        <f t="shared" si="13"/>
        <v>0.99</v>
      </c>
      <c r="G46" s="67">
        <v>0.01</v>
      </c>
      <c r="H46" s="61">
        <v>0</v>
      </c>
      <c r="I46" s="37">
        <v>0</v>
      </c>
      <c r="J46" s="37">
        <v>0</v>
      </c>
      <c r="K46" s="22">
        <f t="shared" si="0"/>
        <v>1254626.01</v>
      </c>
      <c r="L46" s="23">
        <f t="shared" si="1"/>
        <v>12672.99</v>
      </c>
      <c r="M46" s="23">
        <f t="shared" si="2"/>
        <v>0</v>
      </c>
      <c r="N46" s="24">
        <f t="shared" si="3"/>
        <v>0</v>
      </c>
      <c r="O46" s="24">
        <f t="shared" si="4"/>
        <v>0</v>
      </c>
      <c r="P46" s="25">
        <f t="shared" si="5"/>
        <v>0</v>
      </c>
      <c r="Q46" s="17">
        <v>1</v>
      </c>
      <c r="R46" s="12">
        <v>0.99</v>
      </c>
      <c r="S46" s="29">
        <v>0.01</v>
      </c>
      <c r="T46" s="60">
        <v>0</v>
      </c>
      <c r="U46" s="37">
        <v>0</v>
      </c>
      <c r="V46" s="21">
        <v>0</v>
      </c>
      <c r="W46" s="22">
        <f t="shared" si="6"/>
        <v>1254626.01</v>
      </c>
      <c r="X46" s="23">
        <f t="shared" si="7"/>
        <v>12672.99</v>
      </c>
      <c r="Y46" s="23">
        <f t="shared" si="8"/>
        <v>0</v>
      </c>
      <c r="Z46" s="27">
        <f t="shared" si="9"/>
        <v>0</v>
      </c>
      <c r="AA46" s="24">
        <f t="shared" si="10"/>
        <v>0</v>
      </c>
      <c r="AB46" s="28">
        <f t="shared" si="11"/>
        <v>0</v>
      </c>
    </row>
    <row r="47" spans="1:28" ht="17" thickBot="1" x14ac:dyDescent="0.25">
      <c r="B47" s="85"/>
      <c r="C47" s="15" t="s">
        <v>73</v>
      </c>
      <c r="D47" s="16">
        <f>VLOOKUP(C47,[1]Feuil2!$A$2:$B$46,2,FALSE)</f>
        <v>380676</v>
      </c>
      <c r="E47" s="17">
        <v>1</v>
      </c>
      <c r="F47" s="7">
        <f t="shared" si="13"/>
        <v>0.99</v>
      </c>
      <c r="G47" s="67">
        <v>0.01</v>
      </c>
      <c r="H47" s="61">
        <v>0</v>
      </c>
      <c r="I47" s="37">
        <v>0</v>
      </c>
      <c r="J47" s="37">
        <v>0</v>
      </c>
      <c r="K47" s="22">
        <f t="shared" si="0"/>
        <v>376869.24</v>
      </c>
      <c r="L47" s="23">
        <f t="shared" si="1"/>
        <v>3806.76</v>
      </c>
      <c r="M47" s="23">
        <f t="shared" si="2"/>
        <v>0</v>
      </c>
      <c r="N47" s="24">
        <f t="shared" si="3"/>
        <v>0</v>
      </c>
      <c r="O47" s="24">
        <f t="shared" si="4"/>
        <v>0</v>
      </c>
      <c r="P47" s="25">
        <f t="shared" si="5"/>
        <v>0</v>
      </c>
      <c r="Q47" s="17">
        <v>1</v>
      </c>
      <c r="R47" s="12">
        <v>0.99</v>
      </c>
      <c r="S47" s="29">
        <v>0.01</v>
      </c>
      <c r="T47" s="60">
        <v>0</v>
      </c>
      <c r="U47" s="37">
        <v>0</v>
      </c>
      <c r="V47" s="21">
        <v>0</v>
      </c>
      <c r="W47" s="22">
        <f t="shared" si="6"/>
        <v>376869.24</v>
      </c>
      <c r="X47" s="23">
        <f t="shared" si="7"/>
        <v>3806.76</v>
      </c>
      <c r="Y47" s="23">
        <f t="shared" si="8"/>
        <v>0</v>
      </c>
      <c r="Z47" s="27">
        <f t="shared" si="9"/>
        <v>0</v>
      </c>
      <c r="AA47" s="24">
        <f t="shared" si="10"/>
        <v>0</v>
      </c>
      <c r="AB47" s="28">
        <f t="shared" si="11"/>
        <v>0</v>
      </c>
    </row>
    <row r="48" spans="1:28" ht="17" thickBot="1" x14ac:dyDescent="0.25">
      <c r="B48" s="85"/>
      <c r="C48" s="15" t="s">
        <v>74</v>
      </c>
      <c r="D48" s="16">
        <f>VLOOKUP(C48,[1]Feuil2!$A$2:$B$46,2,FALSE)</f>
        <v>303015</v>
      </c>
      <c r="E48" s="17">
        <v>1</v>
      </c>
      <c r="F48" s="7">
        <f t="shared" si="13"/>
        <v>0.97815000701393229</v>
      </c>
      <c r="G48" s="67">
        <v>2.1849992986067691E-2</v>
      </c>
      <c r="H48" s="61">
        <v>0</v>
      </c>
      <c r="I48" s="37">
        <v>0</v>
      </c>
      <c r="J48" s="37">
        <v>0</v>
      </c>
      <c r="K48" s="22">
        <f t="shared" si="0"/>
        <v>296394.12437532668</v>
      </c>
      <c r="L48" s="23">
        <f t="shared" si="1"/>
        <v>6620.8756246733019</v>
      </c>
      <c r="M48" s="23">
        <f t="shared" si="2"/>
        <v>0</v>
      </c>
      <c r="N48" s="24">
        <f t="shared" si="3"/>
        <v>0</v>
      </c>
      <c r="O48" s="24">
        <f t="shared" si="4"/>
        <v>0</v>
      </c>
      <c r="P48" s="25">
        <f t="shared" si="5"/>
        <v>0</v>
      </c>
      <c r="Q48" s="17">
        <v>1</v>
      </c>
      <c r="R48" s="12">
        <v>0.98</v>
      </c>
      <c r="S48" s="29">
        <v>0.02</v>
      </c>
      <c r="T48" s="60">
        <v>0</v>
      </c>
      <c r="U48" s="37">
        <v>0</v>
      </c>
      <c r="V48" s="21">
        <v>0</v>
      </c>
      <c r="W48" s="22">
        <f t="shared" si="6"/>
        <v>296954.7</v>
      </c>
      <c r="X48" s="23">
        <f t="shared" si="7"/>
        <v>6060.3</v>
      </c>
      <c r="Y48" s="23">
        <f t="shared" si="8"/>
        <v>0</v>
      </c>
      <c r="Z48" s="27">
        <f t="shared" si="9"/>
        <v>0</v>
      </c>
      <c r="AA48" s="24">
        <f t="shared" si="10"/>
        <v>0</v>
      </c>
      <c r="AB48" s="28">
        <f t="shared" si="11"/>
        <v>0</v>
      </c>
    </row>
    <row r="49" spans="2:28" ht="17" thickBot="1" x14ac:dyDescent="0.25">
      <c r="B49" s="85" t="s">
        <v>75</v>
      </c>
      <c r="C49" s="15" t="s">
        <v>76</v>
      </c>
      <c r="D49" s="16">
        <f>VLOOKUP(C49,[1]Feuil2!$A$2:$B$46,2,FALSE)</f>
        <v>575018</v>
      </c>
      <c r="E49" s="17">
        <v>1</v>
      </c>
      <c r="F49" s="7">
        <f t="shared" si="13"/>
        <v>0.99</v>
      </c>
      <c r="G49" s="29">
        <v>0.01</v>
      </c>
      <c r="H49" s="61">
        <v>0</v>
      </c>
      <c r="I49" s="37">
        <v>0</v>
      </c>
      <c r="J49" s="37">
        <v>0</v>
      </c>
      <c r="K49" s="22">
        <f t="shared" si="0"/>
        <v>569267.81999999995</v>
      </c>
      <c r="L49" s="23">
        <f t="shared" si="1"/>
        <v>5750.18</v>
      </c>
      <c r="M49" s="23">
        <f t="shared" si="2"/>
        <v>0</v>
      </c>
      <c r="N49" s="24">
        <f t="shared" si="3"/>
        <v>0</v>
      </c>
      <c r="O49" s="24">
        <f t="shared" si="4"/>
        <v>0</v>
      </c>
      <c r="P49" s="25">
        <f t="shared" si="5"/>
        <v>0</v>
      </c>
      <c r="Q49" s="17">
        <v>1</v>
      </c>
      <c r="R49" s="12">
        <v>0.99</v>
      </c>
      <c r="S49" s="29">
        <v>0.01</v>
      </c>
      <c r="T49" s="60">
        <v>0</v>
      </c>
      <c r="U49" s="37">
        <v>0</v>
      </c>
      <c r="V49" s="21">
        <v>0</v>
      </c>
      <c r="W49" s="22">
        <f t="shared" si="6"/>
        <v>569267.81999999995</v>
      </c>
      <c r="X49" s="23">
        <f t="shared" si="7"/>
        <v>5750.18</v>
      </c>
      <c r="Y49" s="23">
        <f t="shared" si="8"/>
        <v>0</v>
      </c>
      <c r="Z49" s="27">
        <f t="shared" si="9"/>
        <v>0</v>
      </c>
      <c r="AA49" s="24">
        <f t="shared" si="10"/>
        <v>0</v>
      </c>
      <c r="AB49" s="28">
        <f t="shared" si="11"/>
        <v>0</v>
      </c>
    </row>
    <row r="50" spans="2:28" ht="17" thickBot="1" x14ac:dyDescent="0.25">
      <c r="B50" s="85"/>
      <c r="C50" s="15" t="s">
        <v>77</v>
      </c>
      <c r="D50" s="16">
        <f>VLOOKUP(C50,[1]Feuil2!$A$2:$B$46,2,FALSE)</f>
        <v>160650</v>
      </c>
      <c r="E50" s="17">
        <v>1</v>
      </c>
      <c r="F50" s="7">
        <f t="shared" si="13"/>
        <v>0.96787602077996782</v>
      </c>
      <c r="G50" s="29">
        <v>3.2123979220032232E-2</v>
      </c>
      <c r="H50" s="61">
        <v>0</v>
      </c>
      <c r="I50" s="37">
        <v>0</v>
      </c>
      <c r="J50" s="37">
        <v>0</v>
      </c>
      <c r="K50" s="22">
        <f t="shared" si="0"/>
        <v>155489.28273830182</v>
      </c>
      <c r="L50" s="23">
        <f t="shared" si="1"/>
        <v>5160.7172616981779</v>
      </c>
      <c r="M50" s="23">
        <f t="shared" si="2"/>
        <v>0</v>
      </c>
      <c r="N50" s="24">
        <f t="shared" si="3"/>
        <v>0</v>
      </c>
      <c r="O50" s="24">
        <f t="shared" si="4"/>
        <v>0</v>
      </c>
      <c r="P50" s="25">
        <f t="shared" si="5"/>
        <v>0</v>
      </c>
      <c r="Q50" s="17">
        <v>1</v>
      </c>
      <c r="R50" s="12">
        <v>0.97</v>
      </c>
      <c r="S50" s="29">
        <v>0.03</v>
      </c>
      <c r="T50" s="60">
        <v>0</v>
      </c>
      <c r="U50" s="37">
        <v>0</v>
      </c>
      <c r="V50" s="21">
        <v>0</v>
      </c>
      <c r="W50" s="22">
        <f t="shared" si="6"/>
        <v>155830.5</v>
      </c>
      <c r="X50" s="23">
        <f t="shared" si="7"/>
        <v>4819.5</v>
      </c>
      <c r="Y50" s="23">
        <f t="shared" si="8"/>
        <v>0</v>
      </c>
      <c r="Z50" s="27">
        <f t="shared" si="9"/>
        <v>0</v>
      </c>
      <c r="AA50" s="24">
        <f t="shared" si="10"/>
        <v>0</v>
      </c>
      <c r="AB50" s="28">
        <f t="shared" si="11"/>
        <v>0</v>
      </c>
    </row>
    <row r="51" spans="2:28" ht="21" customHeight="1" thickTop="1" thickBot="1" x14ac:dyDescent="0.25">
      <c r="B51" s="68"/>
      <c r="C51" s="69"/>
      <c r="D51" s="69"/>
      <c r="E51" s="69"/>
      <c r="F51" s="70"/>
      <c r="G51" s="70"/>
      <c r="H51" s="70"/>
      <c r="I51" s="71"/>
      <c r="J51" s="71"/>
      <c r="K51" s="72">
        <v>0</v>
      </c>
      <c r="L51" s="72"/>
      <c r="M51" s="72"/>
      <c r="N51" s="72">
        <f>SUM(N6:N50)</f>
        <v>0</v>
      </c>
      <c r="O51" s="72">
        <f>SUM(O6:O50)</f>
        <v>0</v>
      </c>
      <c r="P51" s="72">
        <f>SUM(P6:P50)</f>
        <v>78916.314220256492</v>
      </c>
      <c r="Q51" s="69"/>
      <c r="R51" s="70"/>
      <c r="S51" s="70"/>
      <c r="T51" s="70"/>
      <c r="U51" s="71"/>
      <c r="V51" s="71"/>
      <c r="W51" s="73"/>
      <c r="X51" s="72">
        <f>S51*O51</f>
        <v>0</v>
      </c>
      <c r="Y51" s="72">
        <f>T51*P51</f>
        <v>0</v>
      </c>
      <c r="Z51" s="72">
        <f>U51*Q51</f>
        <v>0</v>
      </c>
      <c r="AA51" s="74">
        <f>V51*R51</f>
        <v>0</v>
      </c>
      <c r="AB51" s="75">
        <f t="shared" si="11"/>
        <v>0</v>
      </c>
    </row>
    <row r="52" spans="2:28" ht="18" thickTop="1" thickBot="1" x14ac:dyDescent="0.25">
      <c r="B52" s="76" t="s">
        <v>78</v>
      </c>
      <c r="C52" s="77"/>
      <c r="D52" s="78">
        <f>SUM(D6:D50)</f>
        <v>18355037.527009234</v>
      </c>
      <c r="E52" s="77"/>
      <c r="F52" s="79"/>
      <c r="G52" s="79"/>
      <c r="H52" s="79"/>
      <c r="I52" s="79"/>
      <c r="J52" s="77"/>
      <c r="K52" s="22">
        <f>SUM(K4:K50)</f>
        <v>17607356.660348952</v>
      </c>
      <c r="L52" s="23">
        <f>SUM(L6:L50)</f>
        <v>668764.55244002631</v>
      </c>
      <c r="M52" s="23">
        <f>SUM(M6:M50)</f>
        <v>78916.314220256492</v>
      </c>
      <c r="N52" s="80">
        <v>0</v>
      </c>
      <c r="O52" s="80">
        <v>0</v>
      </c>
      <c r="P52" s="81">
        <f>P51</f>
        <v>78916.314220256492</v>
      </c>
      <c r="Q52" s="77"/>
      <c r="R52" s="82"/>
      <c r="S52" s="77"/>
      <c r="T52" s="77"/>
      <c r="U52" s="77"/>
      <c r="V52" s="77"/>
      <c r="W52" s="22">
        <f>SUM(W6:W50)</f>
        <v>16782451.00426301</v>
      </c>
      <c r="X52" s="22">
        <f t="shared" ref="X52:AB52" si="14">SUM(X6:X50)</f>
        <v>1201597.1727462232</v>
      </c>
      <c r="Y52" s="22">
        <f t="shared" si="14"/>
        <v>337843.25</v>
      </c>
      <c r="Z52" s="22">
        <f t="shared" si="14"/>
        <v>33146.1</v>
      </c>
      <c r="AA52" s="22">
        <f>SUM(AA6:AA50)</f>
        <v>0</v>
      </c>
      <c r="AB52" s="83">
        <f t="shared" si="14"/>
        <v>370989.35000000009</v>
      </c>
    </row>
    <row r="53" spans="2:28" ht="17" thickTop="1" x14ac:dyDescent="0.2"/>
  </sheetData>
  <mergeCells count="33">
    <mergeCell ref="E2:P2"/>
    <mergeCell ref="Q2:AB2"/>
    <mergeCell ref="E3:E5"/>
    <mergeCell ref="F3:J3"/>
    <mergeCell ref="L3:L5"/>
    <mergeCell ref="M3:M5"/>
    <mergeCell ref="N3:N5"/>
    <mergeCell ref="B30:B34"/>
    <mergeCell ref="Z3:Z5"/>
    <mergeCell ref="AA3:AA5"/>
    <mergeCell ref="AB3:AB5"/>
    <mergeCell ref="F4:J4"/>
    <mergeCell ref="R4:V4"/>
    <mergeCell ref="B7:B9"/>
    <mergeCell ref="O3:O5"/>
    <mergeCell ref="P3:P5"/>
    <mergeCell ref="Q3:Q5"/>
    <mergeCell ref="R3:V3"/>
    <mergeCell ref="X3:X5"/>
    <mergeCell ref="Y3:Y5"/>
    <mergeCell ref="B2:B5"/>
    <mergeCell ref="C2:C5"/>
    <mergeCell ref="D2:D5"/>
    <mergeCell ref="B10:B12"/>
    <mergeCell ref="B13:B16"/>
    <mergeCell ref="B17:B19"/>
    <mergeCell ref="B20:B23"/>
    <mergeCell ref="B24:B29"/>
    <mergeCell ref="B35:B37"/>
    <mergeCell ref="B38:B41"/>
    <mergeCell ref="B42:B45"/>
    <mergeCell ref="B46:B48"/>
    <mergeCell ref="B49:B50"/>
  </mergeCells>
  <pageMargins left="0.2" right="0.2" top="0.5" bottom="0.5" header="0.3" footer="0.3"/>
  <pageSetup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Burkina Faso</vt:lpstr>
      <vt:lpstr>'Burkina Faso'!Zone_d_impression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ISSOUFOU BAOUA</dc:creator>
  <cp:lastModifiedBy>Utilisateur Microsoft Office</cp:lastModifiedBy>
  <dcterms:created xsi:type="dcterms:W3CDTF">2018-02-26T10:13:37Z</dcterms:created>
  <dcterms:modified xsi:type="dcterms:W3CDTF">2018-05-06T09:36:39Z</dcterms:modified>
</cp:coreProperties>
</file>