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baouaissoufou/Documents/CH Pop/CH mars 2016/"/>
    </mc:Choice>
  </mc:AlternateContent>
  <xr:revisionPtr revIDLastSave="0" documentId="10_ncr:8100000_{CE9DF70F-C978-D844-92F8-65ED9E3CEDD1}" xr6:coauthVersionLast="32" xr6:coauthVersionMax="32" xr10:uidLastSave="{00000000-0000-0000-0000-000000000000}"/>
  <bookViews>
    <workbookView xWindow="0" yWindow="0" windowWidth="28800" windowHeight="18000" xr2:uid="{00000000-000D-0000-FFFF-FFFF00000000}"/>
  </bookViews>
  <sheets>
    <sheet name="Burkina Faso mars 2016" sheetId="1" r:id="rId1"/>
  </sheets>
  <definedNames>
    <definedName name="_xlnm.Print_Area" localSheetId="0">'Burkina Faso mars 2016'!$B$2:$P$53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AA51" i="1"/>
  <c r="Z51" i="1"/>
  <c r="AB51" i="1" s="1"/>
  <c r="Y51" i="1"/>
  <c r="X51" i="1"/>
  <c r="R51" i="1"/>
  <c r="W51" i="1" s="1"/>
  <c r="O51" i="1"/>
  <c r="P51" i="1" s="1"/>
  <c r="N51" i="1"/>
  <c r="M51" i="1"/>
  <c r="L51" i="1"/>
  <c r="K51" i="1"/>
  <c r="F51" i="1"/>
  <c r="AA50" i="1"/>
  <c r="Z50" i="1"/>
  <c r="Y50" i="1"/>
  <c r="AB50" i="1" s="1"/>
  <c r="X50" i="1"/>
  <c r="R50" i="1"/>
  <c r="W50" i="1" s="1"/>
  <c r="O50" i="1"/>
  <c r="N50" i="1"/>
  <c r="M50" i="1"/>
  <c r="L50" i="1"/>
  <c r="F50" i="1"/>
  <c r="K50" i="1" s="1"/>
  <c r="AB49" i="1"/>
  <c r="AA49" i="1"/>
  <c r="Z49" i="1"/>
  <c r="Y49" i="1"/>
  <c r="X49" i="1"/>
  <c r="R49" i="1"/>
  <c r="W49" i="1" s="1"/>
  <c r="O49" i="1"/>
  <c r="N49" i="1"/>
  <c r="M49" i="1"/>
  <c r="L49" i="1"/>
  <c r="F49" i="1"/>
  <c r="K49" i="1" s="1"/>
  <c r="AA48" i="1"/>
  <c r="Z48" i="1"/>
  <c r="Y48" i="1"/>
  <c r="AB48" i="1" s="1"/>
  <c r="X48" i="1"/>
  <c r="R48" i="1"/>
  <c r="W48" i="1" s="1"/>
  <c r="O48" i="1"/>
  <c r="N48" i="1"/>
  <c r="M48" i="1"/>
  <c r="L48" i="1"/>
  <c r="F48" i="1"/>
  <c r="K48" i="1" s="1"/>
  <c r="AB47" i="1"/>
  <c r="AA47" i="1"/>
  <c r="Z47" i="1"/>
  <c r="Y47" i="1"/>
  <c r="X47" i="1"/>
  <c r="R47" i="1"/>
  <c r="W47" i="1" s="1"/>
  <c r="O47" i="1"/>
  <c r="N47" i="1"/>
  <c r="M47" i="1"/>
  <c r="L47" i="1"/>
  <c r="K47" i="1"/>
  <c r="F47" i="1"/>
  <c r="AA46" i="1"/>
  <c r="Z46" i="1"/>
  <c r="Y46" i="1"/>
  <c r="X46" i="1"/>
  <c r="R46" i="1"/>
  <c r="W46" i="1" s="1"/>
  <c r="O46" i="1"/>
  <c r="N46" i="1"/>
  <c r="M46" i="1"/>
  <c r="L46" i="1"/>
  <c r="F46" i="1"/>
  <c r="K46" i="1" s="1"/>
  <c r="AA45" i="1"/>
  <c r="Z45" i="1"/>
  <c r="AB45" i="1" s="1"/>
  <c r="Y45" i="1"/>
  <c r="X45" i="1"/>
  <c r="R45" i="1"/>
  <c r="W45" i="1" s="1"/>
  <c r="O45" i="1"/>
  <c r="P45" i="1" s="1"/>
  <c r="N45" i="1"/>
  <c r="M45" i="1"/>
  <c r="L45" i="1"/>
  <c r="K45" i="1"/>
  <c r="F45" i="1"/>
  <c r="AA44" i="1"/>
  <c r="Z44" i="1"/>
  <c r="Y44" i="1"/>
  <c r="X44" i="1"/>
  <c r="R44" i="1"/>
  <c r="W44" i="1" s="1"/>
  <c r="O44" i="1"/>
  <c r="N44" i="1"/>
  <c r="M44" i="1"/>
  <c r="L44" i="1"/>
  <c r="F44" i="1"/>
  <c r="K44" i="1" s="1"/>
  <c r="AB43" i="1"/>
  <c r="AA43" i="1"/>
  <c r="Z43" i="1"/>
  <c r="Y43" i="1"/>
  <c r="X43" i="1"/>
  <c r="R43" i="1"/>
  <c r="W43" i="1" s="1"/>
  <c r="O43" i="1"/>
  <c r="N43" i="1"/>
  <c r="M43" i="1"/>
  <c r="L43" i="1"/>
  <c r="K43" i="1"/>
  <c r="F43" i="1"/>
  <c r="AA42" i="1"/>
  <c r="Z42" i="1"/>
  <c r="Y42" i="1"/>
  <c r="X42" i="1"/>
  <c r="R42" i="1"/>
  <c r="W42" i="1" s="1"/>
  <c r="O42" i="1"/>
  <c r="N42" i="1"/>
  <c r="M42" i="1"/>
  <c r="L42" i="1"/>
  <c r="F42" i="1"/>
  <c r="K42" i="1" s="1"/>
  <c r="AA41" i="1"/>
  <c r="Z41" i="1"/>
  <c r="AB41" i="1" s="1"/>
  <c r="Y41" i="1"/>
  <c r="X41" i="1"/>
  <c r="R41" i="1"/>
  <c r="W41" i="1" s="1"/>
  <c r="O41" i="1"/>
  <c r="N41" i="1"/>
  <c r="M41" i="1"/>
  <c r="L41" i="1"/>
  <c r="K41" i="1"/>
  <c r="F41" i="1"/>
  <c r="AA40" i="1"/>
  <c r="Z40" i="1"/>
  <c r="Y40" i="1"/>
  <c r="X40" i="1"/>
  <c r="R40" i="1"/>
  <c r="W40" i="1" s="1"/>
  <c r="O40" i="1"/>
  <c r="N40" i="1"/>
  <c r="M40" i="1"/>
  <c r="L40" i="1"/>
  <c r="F40" i="1"/>
  <c r="K40" i="1" s="1"/>
  <c r="AA39" i="1"/>
  <c r="Z39" i="1"/>
  <c r="Y39" i="1"/>
  <c r="AB39" i="1" s="1"/>
  <c r="X39" i="1"/>
  <c r="R39" i="1"/>
  <c r="W39" i="1" s="1"/>
  <c r="O39" i="1"/>
  <c r="N39" i="1"/>
  <c r="M39" i="1"/>
  <c r="L39" i="1"/>
  <c r="F39" i="1"/>
  <c r="K39" i="1" s="1"/>
  <c r="AA38" i="1"/>
  <c r="Z38" i="1"/>
  <c r="AB38" i="1" s="1"/>
  <c r="Y38" i="1"/>
  <c r="X38" i="1"/>
  <c r="R38" i="1"/>
  <c r="W38" i="1" s="1"/>
  <c r="O38" i="1"/>
  <c r="N38" i="1"/>
  <c r="M38" i="1"/>
  <c r="P38" i="1" s="1"/>
  <c r="L38" i="1"/>
  <c r="K38" i="1"/>
  <c r="F38" i="1"/>
  <c r="AB37" i="1"/>
  <c r="AA37" i="1"/>
  <c r="Z37" i="1"/>
  <c r="Y37" i="1"/>
  <c r="X37" i="1"/>
  <c r="R37" i="1"/>
  <c r="W37" i="1" s="1"/>
  <c r="O37" i="1"/>
  <c r="N37" i="1"/>
  <c r="M37" i="1"/>
  <c r="P37" i="1" s="1"/>
  <c r="L37" i="1"/>
  <c r="K37" i="1"/>
  <c r="F37" i="1"/>
  <c r="AA36" i="1"/>
  <c r="Z36" i="1"/>
  <c r="Y36" i="1"/>
  <c r="X36" i="1"/>
  <c r="R36" i="1"/>
  <c r="W36" i="1" s="1"/>
  <c r="O36" i="1"/>
  <c r="N36" i="1"/>
  <c r="M36" i="1"/>
  <c r="L36" i="1"/>
  <c r="F36" i="1"/>
  <c r="K36" i="1" s="1"/>
  <c r="AA35" i="1"/>
  <c r="Z35" i="1"/>
  <c r="Y35" i="1"/>
  <c r="AB35" i="1" s="1"/>
  <c r="X35" i="1"/>
  <c r="R35" i="1"/>
  <c r="W35" i="1" s="1"/>
  <c r="O35" i="1"/>
  <c r="N35" i="1"/>
  <c r="M35" i="1"/>
  <c r="L35" i="1"/>
  <c r="F35" i="1"/>
  <c r="K35" i="1" s="1"/>
  <c r="AA34" i="1"/>
  <c r="Z34" i="1"/>
  <c r="AB34" i="1" s="1"/>
  <c r="Y34" i="1"/>
  <c r="X34" i="1"/>
  <c r="R34" i="1"/>
  <c r="W34" i="1" s="1"/>
  <c r="O34" i="1"/>
  <c r="N34" i="1"/>
  <c r="M34" i="1"/>
  <c r="L34" i="1"/>
  <c r="K34" i="1"/>
  <c r="F34" i="1"/>
  <c r="AA33" i="1"/>
  <c r="Z33" i="1"/>
  <c r="AB33" i="1" s="1"/>
  <c r="Y33" i="1"/>
  <c r="X33" i="1"/>
  <c r="R33" i="1"/>
  <c r="W33" i="1" s="1"/>
  <c r="O33" i="1"/>
  <c r="N33" i="1"/>
  <c r="M33" i="1"/>
  <c r="L33" i="1"/>
  <c r="K33" i="1"/>
  <c r="F33" i="1"/>
  <c r="AA32" i="1"/>
  <c r="Z32" i="1"/>
  <c r="Y32" i="1"/>
  <c r="X32" i="1"/>
  <c r="R32" i="1"/>
  <c r="W32" i="1" s="1"/>
  <c r="O32" i="1"/>
  <c r="N32" i="1"/>
  <c r="M32" i="1"/>
  <c r="L32" i="1"/>
  <c r="F32" i="1"/>
  <c r="K32" i="1" s="1"/>
  <c r="AA31" i="1"/>
  <c r="Z31" i="1"/>
  <c r="Y31" i="1"/>
  <c r="AB31" i="1" s="1"/>
  <c r="X31" i="1"/>
  <c r="R31" i="1"/>
  <c r="W31" i="1" s="1"/>
  <c r="O31" i="1"/>
  <c r="N31" i="1"/>
  <c r="M31" i="1"/>
  <c r="L31" i="1"/>
  <c r="F31" i="1"/>
  <c r="K31" i="1" s="1"/>
  <c r="AA30" i="1"/>
  <c r="Z30" i="1"/>
  <c r="AB30" i="1" s="1"/>
  <c r="Y30" i="1"/>
  <c r="X30" i="1"/>
  <c r="R30" i="1"/>
  <c r="W30" i="1" s="1"/>
  <c r="O30" i="1"/>
  <c r="N30" i="1"/>
  <c r="M30" i="1"/>
  <c r="P30" i="1" s="1"/>
  <c r="L30" i="1"/>
  <c r="K30" i="1"/>
  <c r="F30" i="1"/>
  <c r="AB29" i="1"/>
  <c r="AA29" i="1"/>
  <c r="Z29" i="1"/>
  <c r="Y29" i="1"/>
  <c r="X29" i="1"/>
  <c r="R29" i="1"/>
  <c r="W29" i="1" s="1"/>
  <c r="O29" i="1"/>
  <c r="N29" i="1"/>
  <c r="M29" i="1"/>
  <c r="P29" i="1" s="1"/>
  <c r="L29" i="1"/>
  <c r="K29" i="1"/>
  <c r="F29" i="1"/>
  <c r="AA28" i="1"/>
  <c r="Z28" i="1"/>
  <c r="Y28" i="1"/>
  <c r="X28" i="1"/>
  <c r="R28" i="1"/>
  <c r="W28" i="1" s="1"/>
  <c r="O28" i="1"/>
  <c r="N28" i="1"/>
  <c r="M28" i="1"/>
  <c r="L28" i="1"/>
  <c r="F28" i="1"/>
  <c r="K28" i="1" s="1"/>
  <c r="AA27" i="1"/>
  <c r="Z27" i="1"/>
  <c r="Y27" i="1"/>
  <c r="AB27" i="1" s="1"/>
  <c r="X27" i="1"/>
  <c r="R27" i="1"/>
  <c r="W27" i="1" s="1"/>
  <c r="O27" i="1"/>
  <c r="N27" i="1"/>
  <c r="M27" i="1"/>
  <c r="L27" i="1"/>
  <c r="F27" i="1"/>
  <c r="K27" i="1" s="1"/>
  <c r="AA26" i="1"/>
  <c r="Z26" i="1"/>
  <c r="AB26" i="1" s="1"/>
  <c r="Y26" i="1"/>
  <c r="X26" i="1"/>
  <c r="R26" i="1"/>
  <c r="W26" i="1" s="1"/>
  <c r="O26" i="1"/>
  <c r="N26" i="1"/>
  <c r="M26" i="1"/>
  <c r="L26" i="1"/>
  <c r="K26" i="1"/>
  <c r="F26" i="1"/>
  <c r="AA25" i="1"/>
  <c r="Z25" i="1"/>
  <c r="AB25" i="1" s="1"/>
  <c r="Y25" i="1"/>
  <c r="X25" i="1"/>
  <c r="R25" i="1"/>
  <c r="W25" i="1" s="1"/>
  <c r="O25" i="1"/>
  <c r="N25" i="1"/>
  <c r="M25" i="1"/>
  <c r="L25" i="1"/>
  <c r="K25" i="1"/>
  <c r="F25" i="1"/>
  <c r="AA24" i="1"/>
  <c r="Z24" i="1"/>
  <c r="Y24" i="1"/>
  <c r="X24" i="1"/>
  <c r="R24" i="1"/>
  <c r="W24" i="1" s="1"/>
  <c r="O24" i="1"/>
  <c r="N24" i="1"/>
  <c r="M24" i="1"/>
  <c r="L24" i="1"/>
  <c r="F24" i="1"/>
  <c r="K24" i="1" s="1"/>
  <c r="AA23" i="1"/>
  <c r="Z23" i="1"/>
  <c r="Y23" i="1"/>
  <c r="AB23" i="1" s="1"/>
  <c r="X23" i="1"/>
  <c r="R23" i="1"/>
  <c r="W23" i="1" s="1"/>
  <c r="O23" i="1"/>
  <c r="N23" i="1"/>
  <c r="M23" i="1"/>
  <c r="L23" i="1"/>
  <c r="F23" i="1"/>
  <c r="K23" i="1" s="1"/>
  <c r="AA22" i="1"/>
  <c r="Z22" i="1"/>
  <c r="AB22" i="1" s="1"/>
  <c r="Y22" i="1"/>
  <c r="X22" i="1"/>
  <c r="R22" i="1"/>
  <c r="W22" i="1" s="1"/>
  <c r="O22" i="1"/>
  <c r="N22" i="1"/>
  <c r="M22" i="1"/>
  <c r="P22" i="1" s="1"/>
  <c r="L22" i="1"/>
  <c r="K22" i="1"/>
  <c r="F22" i="1"/>
  <c r="AB21" i="1"/>
  <c r="AA21" i="1"/>
  <c r="Z21" i="1"/>
  <c r="Y21" i="1"/>
  <c r="X21" i="1"/>
  <c r="R21" i="1"/>
  <c r="W21" i="1" s="1"/>
  <c r="O21" i="1"/>
  <c r="N21" i="1"/>
  <c r="M21" i="1"/>
  <c r="P21" i="1" s="1"/>
  <c r="L21" i="1"/>
  <c r="K21" i="1"/>
  <c r="AA20" i="1"/>
  <c r="Z20" i="1"/>
  <c r="Y20" i="1"/>
  <c r="X20" i="1"/>
  <c r="R20" i="1"/>
  <c r="W20" i="1" s="1"/>
  <c r="O20" i="1"/>
  <c r="N20" i="1"/>
  <c r="M20" i="1"/>
  <c r="P20" i="1" s="1"/>
  <c r="L20" i="1"/>
  <c r="F20" i="1"/>
  <c r="K20" i="1" s="1"/>
  <c r="AA19" i="1"/>
  <c r="Z19" i="1"/>
  <c r="Y19" i="1"/>
  <c r="X19" i="1"/>
  <c r="R19" i="1"/>
  <c r="W19" i="1" s="1"/>
  <c r="O19" i="1"/>
  <c r="N19" i="1"/>
  <c r="P19" i="1" s="1"/>
  <c r="M19" i="1"/>
  <c r="L19" i="1"/>
  <c r="F19" i="1"/>
  <c r="K19" i="1" s="1"/>
  <c r="AA18" i="1"/>
  <c r="Z18" i="1"/>
  <c r="Y18" i="1"/>
  <c r="AB18" i="1" s="1"/>
  <c r="X18" i="1"/>
  <c r="W18" i="1"/>
  <c r="R18" i="1"/>
  <c r="P18" i="1"/>
  <c r="O18" i="1"/>
  <c r="N18" i="1"/>
  <c r="M18" i="1"/>
  <c r="L18" i="1"/>
  <c r="F18" i="1"/>
  <c r="K18" i="1" s="1"/>
  <c r="AA17" i="1"/>
  <c r="Z17" i="1"/>
  <c r="Y17" i="1"/>
  <c r="AB17" i="1" s="1"/>
  <c r="X17" i="1"/>
  <c r="W17" i="1"/>
  <c r="R17" i="1"/>
  <c r="O17" i="1"/>
  <c r="N17" i="1"/>
  <c r="M17" i="1"/>
  <c r="L17" i="1"/>
  <c r="F17" i="1"/>
  <c r="K17" i="1" s="1"/>
  <c r="AA16" i="1"/>
  <c r="Z16" i="1"/>
  <c r="Y16" i="1"/>
  <c r="X16" i="1"/>
  <c r="R16" i="1"/>
  <c r="W16" i="1" s="1"/>
  <c r="O16" i="1"/>
  <c r="N16" i="1"/>
  <c r="M16" i="1"/>
  <c r="P16" i="1" s="1"/>
  <c r="L16" i="1"/>
  <c r="F16" i="1"/>
  <c r="K16" i="1" s="1"/>
  <c r="AA15" i="1"/>
  <c r="Z15" i="1"/>
  <c r="Y15" i="1"/>
  <c r="X15" i="1"/>
  <c r="R15" i="1"/>
  <c r="W15" i="1" s="1"/>
  <c r="O15" i="1"/>
  <c r="N15" i="1"/>
  <c r="P15" i="1" s="1"/>
  <c r="M15" i="1"/>
  <c r="L15" i="1"/>
  <c r="F15" i="1"/>
  <c r="K15" i="1" s="1"/>
  <c r="AA14" i="1"/>
  <c r="Z14" i="1"/>
  <c r="Y14" i="1"/>
  <c r="X14" i="1"/>
  <c r="W14" i="1"/>
  <c r="R14" i="1"/>
  <c r="O14" i="1"/>
  <c r="N14" i="1"/>
  <c r="P14" i="1" s="1"/>
  <c r="M14" i="1"/>
  <c r="L14" i="1"/>
  <c r="F14" i="1"/>
  <c r="K14" i="1" s="1"/>
  <c r="AA13" i="1"/>
  <c r="Z13" i="1"/>
  <c r="Y13" i="1"/>
  <c r="X13" i="1"/>
  <c r="W13" i="1"/>
  <c r="R13" i="1"/>
  <c r="O13" i="1"/>
  <c r="N13" i="1"/>
  <c r="M13" i="1"/>
  <c r="L13" i="1"/>
  <c r="F13" i="1"/>
  <c r="K13" i="1" s="1"/>
  <c r="AA12" i="1"/>
  <c r="Z12" i="1"/>
  <c r="Y12" i="1"/>
  <c r="X12" i="1"/>
  <c r="R12" i="1"/>
  <c r="W12" i="1" s="1"/>
  <c r="O12" i="1"/>
  <c r="N12" i="1"/>
  <c r="M12" i="1"/>
  <c r="P12" i="1" s="1"/>
  <c r="L12" i="1"/>
  <c r="F12" i="1"/>
  <c r="K12" i="1" s="1"/>
  <c r="AA11" i="1"/>
  <c r="Z11" i="1"/>
  <c r="Y11" i="1"/>
  <c r="X11" i="1"/>
  <c r="R11" i="1"/>
  <c r="W11" i="1" s="1"/>
  <c r="O11" i="1"/>
  <c r="N11" i="1"/>
  <c r="P11" i="1" s="1"/>
  <c r="M11" i="1"/>
  <c r="L11" i="1"/>
  <c r="F11" i="1"/>
  <c r="K11" i="1" s="1"/>
  <c r="AA10" i="1"/>
  <c r="Z10" i="1"/>
  <c r="Y10" i="1"/>
  <c r="AB10" i="1" s="1"/>
  <c r="X10" i="1"/>
  <c r="W10" i="1"/>
  <c r="R10" i="1"/>
  <c r="O10" i="1"/>
  <c r="N10" i="1"/>
  <c r="L10" i="1"/>
  <c r="H10" i="1"/>
  <c r="M10" i="1" s="1"/>
  <c r="AB9" i="1"/>
  <c r="AA9" i="1"/>
  <c r="Z9" i="1"/>
  <c r="Y9" i="1"/>
  <c r="X9" i="1"/>
  <c r="R9" i="1"/>
  <c r="W9" i="1" s="1"/>
  <c r="O9" i="1"/>
  <c r="N9" i="1"/>
  <c r="M9" i="1"/>
  <c r="P9" i="1" s="1"/>
  <c r="L9" i="1"/>
  <c r="G9" i="1"/>
  <c r="F9" i="1"/>
  <c r="K9" i="1" s="1"/>
  <c r="AA8" i="1"/>
  <c r="Z8" i="1"/>
  <c r="Y8" i="1"/>
  <c r="X8" i="1"/>
  <c r="R8" i="1"/>
  <c r="W8" i="1" s="1"/>
  <c r="O8" i="1"/>
  <c r="N8" i="1"/>
  <c r="P8" i="1" s="1"/>
  <c r="M8" i="1"/>
  <c r="G8" i="1"/>
  <c r="F8" i="1" s="1"/>
  <c r="K8" i="1" s="1"/>
  <c r="AA7" i="1"/>
  <c r="Z7" i="1"/>
  <c r="AB7" i="1" s="1"/>
  <c r="Y7" i="1"/>
  <c r="X7" i="1"/>
  <c r="R7" i="1"/>
  <c r="W7" i="1" s="1"/>
  <c r="O7" i="1"/>
  <c r="O53" i="1" s="1"/>
  <c r="N7" i="1"/>
  <c r="M7" i="1"/>
  <c r="L7" i="1"/>
  <c r="K7" i="1"/>
  <c r="F7" i="1"/>
  <c r="X53" i="1" l="1"/>
  <c r="AB13" i="1"/>
  <c r="AB14" i="1"/>
  <c r="P25" i="1"/>
  <c r="P26" i="1"/>
  <c r="P33" i="1"/>
  <c r="P34" i="1"/>
  <c r="P41" i="1"/>
  <c r="P43" i="1"/>
  <c r="AB46" i="1"/>
  <c r="P47" i="1"/>
  <c r="P7" i="1"/>
  <c r="P53" i="1" s="1"/>
  <c r="N53" i="1"/>
  <c r="AB11" i="1"/>
  <c r="AB12" i="1"/>
  <c r="P17" i="1"/>
  <c r="AB19" i="1"/>
  <c r="AB20" i="1"/>
  <c r="P23" i="1"/>
  <c r="P24" i="1"/>
  <c r="AB28" i="1"/>
  <c r="P31" i="1"/>
  <c r="P32" i="1"/>
  <c r="AB36" i="1"/>
  <c r="P39" i="1"/>
  <c r="P40" i="1"/>
  <c r="AB42" i="1"/>
  <c r="P44" i="1"/>
  <c r="P48" i="1"/>
  <c r="P49" i="1"/>
  <c r="W53" i="1"/>
  <c r="AA53" i="1"/>
  <c r="AB8" i="1"/>
  <c r="P10" i="1"/>
  <c r="P13" i="1"/>
  <c r="AB15" i="1"/>
  <c r="AB53" i="1" s="1"/>
  <c r="AB16" i="1"/>
  <c r="AB24" i="1"/>
  <c r="P27" i="1"/>
  <c r="P28" i="1"/>
  <c r="AB32" i="1"/>
  <c r="P35" i="1"/>
  <c r="P36" i="1"/>
  <c r="AB40" i="1"/>
  <c r="P42" i="1"/>
  <c r="AB44" i="1"/>
  <c r="P46" i="1"/>
  <c r="P50" i="1"/>
  <c r="K53" i="1"/>
  <c r="Y53" i="1"/>
  <c r="F10" i="1"/>
  <c r="K10" i="1" s="1"/>
  <c r="Z53" i="1"/>
  <c r="X52" i="1"/>
  <c r="M53" i="1"/>
  <c r="L8" i="1"/>
  <c r="L53" i="1" s="1"/>
  <c r="L52" i="1" l="1"/>
</calcChain>
</file>

<file path=xl/sharedStrings.xml><?xml version="1.0" encoding="utf-8"?>
<sst xmlns="http://schemas.openxmlformats.org/spreadsheetml/2006/main" count="101" uniqueCount="84">
  <si>
    <t xml:space="preserve">ETAPE 4, TABLEAU 5 : ESTIMATION DES POPULATIONS </t>
  </si>
  <si>
    <r>
      <t>2</t>
    </r>
    <r>
      <rPr>
        <vertAlign val="superscript"/>
        <sz val="11"/>
        <color indexed="8"/>
        <rFont val="Calibri"/>
        <family val="2"/>
      </rPr>
      <t>ème</t>
    </r>
    <r>
      <rPr>
        <sz val="11"/>
        <color indexed="8"/>
        <rFont val="Calibri"/>
        <family val="2"/>
      </rPr>
      <t xml:space="preserve"> niveau administratif</t>
    </r>
  </si>
  <si>
    <r>
      <t>3</t>
    </r>
    <r>
      <rPr>
        <vertAlign val="superscript"/>
        <sz val="11"/>
        <color indexed="8"/>
        <rFont val="Calibri"/>
        <family val="2"/>
      </rPr>
      <t>ème</t>
    </r>
    <r>
      <rPr>
        <sz val="11"/>
        <color indexed="8"/>
        <rFont val="Calibri"/>
        <family val="2"/>
      </rPr>
      <t xml:space="preserve"> niveau administratif</t>
    </r>
  </si>
  <si>
    <t>Population totale</t>
  </si>
  <si>
    <t>SITUATION COURANTE</t>
  </si>
  <si>
    <t>SITUATION PROJETEE</t>
  </si>
  <si>
    <t>Classification de la zone</t>
  </si>
  <si>
    <t xml:space="preserve">Pourcentage de ménages affectés par chaque phase </t>
  </si>
  <si>
    <t>Population totale en Phase 1</t>
  </si>
  <si>
    <t>Population totale en Phase 2</t>
  </si>
  <si>
    <t>Population totale en Phase 3</t>
  </si>
  <si>
    <t>Population totale en Phase 4</t>
  </si>
  <si>
    <t>Population totale en Phase 5</t>
  </si>
  <si>
    <t>Population totale en Phase 3 à 5</t>
  </si>
  <si>
    <r>
      <t>Période : Mars-Mai</t>
    </r>
    <r>
      <rPr>
        <b/>
        <sz val="11"/>
        <color indexed="8"/>
        <rFont val="Calibri"/>
        <family val="2"/>
      </rPr>
      <t xml:space="preserve"> 2016</t>
    </r>
  </si>
  <si>
    <r>
      <t>Période : Juin-Aout</t>
    </r>
    <r>
      <rPr>
        <b/>
        <sz val="11"/>
        <color indexed="8"/>
        <rFont val="Calibri"/>
        <family val="2"/>
      </rPr>
      <t xml:space="preserve"> 2016</t>
    </r>
  </si>
  <si>
    <t>Ph1</t>
  </si>
  <si>
    <t>Ph2</t>
  </si>
  <si>
    <t>Ph3</t>
  </si>
  <si>
    <t>Ph4</t>
  </si>
  <si>
    <t>Ph5</t>
  </si>
  <si>
    <t>CENTRE</t>
  </si>
  <si>
    <t>Kadiogo</t>
  </si>
  <si>
    <t>PLATEAU CENTRAL</t>
  </si>
  <si>
    <t xml:space="preserve"> Ganzourgou </t>
  </si>
  <si>
    <t xml:space="preserve"> Oubritenga </t>
  </si>
  <si>
    <t xml:space="preserve"> Kourwéogo </t>
  </si>
  <si>
    <t>CENTRE-NORD</t>
  </si>
  <si>
    <t xml:space="preserve"> Bam </t>
  </si>
  <si>
    <t xml:space="preserve"> Namentenga </t>
  </si>
  <si>
    <t xml:space="preserve"> Sanmatenga </t>
  </si>
  <si>
    <t>CENTRE-OUEST</t>
  </si>
  <si>
    <t xml:space="preserve"> Boulkièmdé </t>
  </si>
  <si>
    <t xml:space="preserve"> Sanguié </t>
  </si>
  <si>
    <t xml:space="preserve"> Sissili </t>
  </si>
  <si>
    <t xml:space="preserve"> Ziro </t>
  </si>
  <si>
    <t>CENTRE-SUD</t>
  </si>
  <si>
    <t xml:space="preserve"> Bazèga </t>
  </si>
  <si>
    <t xml:space="preserve"> Nahouri </t>
  </si>
  <si>
    <t xml:space="preserve"> Zoundweogo </t>
  </si>
  <si>
    <t>SAHEL</t>
  </si>
  <si>
    <t xml:space="preserve"> Oudalan </t>
  </si>
  <si>
    <t xml:space="preserve"> Séno </t>
  </si>
  <si>
    <t xml:space="preserve"> Soum </t>
  </si>
  <si>
    <t xml:space="preserve"> Yagha </t>
  </si>
  <si>
    <t>MOUHOUN</t>
  </si>
  <si>
    <t xml:space="preserve"> Kossi </t>
  </si>
  <si>
    <t xml:space="preserve"> Mouhoun </t>
  </si>
  <si>
    <t xml:space="preserve"> Sourou </t>
  </si>
  <si>
    <t xml:space="preserve"> Balé </t>
  </si>
  <si>
    <t xml:space="preserve"> Banwa </t>
  </si>
  <si>
    <t xml:space="preserve"> Nayala </t>
  </si>
  <si>
    <t>EST</t>
  </si>
  <si>
    <t xml:space="preserve"> Gnagna </t>
  </si>
  <si>
    <t xml:space="preserve"> Gourma </t>
  </si>
  <si>
    <t xml:space="preserve"> Tapoa </t>
  </si>
  <si>
    <t xml:space="preserve"> Komandjoari </t>
  </si>
  <si>
    <t xml:space="preserve"> </t>
  </si>
  <si>
    <t xml:space="preserve"> Kompienga </t>
  </si>
  <si>
    <t>CENTRE-EST</t>
  </si>
  <si>
    <t xml:space="preserve"> Boulgou </t>
  </si>
  <si>
    <t xml:space="preserve"> Kouritenga </t>
  </si>
  <si>
    <t xml:space="preserve"> Koulpélgo </t>
  </si>
  <si>
    <t>NORD</t>
  </si>
  <si>
    <t xml:space="preserve"> Loroum </t>
  </si>
  <si>
    <t xml:space="preserve"> Passoré </t>
  </si>
  <si>
    <t xml:space="preserve"> Yatenga </t>
  </si>
  <si>
    <t xml:space="preserve"> Zandoma </t>
  </si>
  <si>
    <t>SUD-OUEST</t>
  </si>
  <si>
    <t xml:space="preserve"> Bougouriba </t>
  </si>
  <si>
    <t xml:space="preserve"> Ioba </t>
  </si>
  <si>
    <t xml:space="preserve"> Noumbiel </t>
  </si>
  <si>
    <t xml:space="preserve"> Poni </t>
  </si>
  <si>
    <t>HAUTS-BASSINS</t>
  </si>
  <si>
    <t xml:space="preserve"> Houet </t>
  </si>
  <si>
    <t xml:space="preserve"> Kénédougou </t>
  </si>
  <si>
    <t xml:space="preserve"> Tuy </t>
  </si>
  <si>
    <t>CASCADES</t>
  </si>
  <si>
    <t xml:space="preserve"> Comoé </t>
  </si>
  <si>
    <t xml:space="preserve"> Léraba </t>
  </si>
  <si>
    <t>Total</t>
  </si>
  <si>
    <t>Phase de la zone</t>
  </si>
  <si>
    <t>Situation Courante</t>
  </si>
  <si>
    <t>Situation Projetée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</si>
</sst>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_€_-;\-* #,##0\ _€_-;_-* &quot;-&quot;??\ _€_-;_-@_-"/>
    <numFmt numFmtId="165" formatCode="_(* #,##0.00_);_(* \(#,##0.00\);_(* &quot;-&quot;??_);_(@_)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55"/>
        <bgColor indexed="64"/>
      </patternFill>
    </fill>
    <fill>
      <patternFill patternType="lightTrellis">
        <bgColor rgb="FFCACACA"/>
      </patternFill>
    </fill>
  </fills>
  <borders count="39">
    <border>
      <left/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2F2F2"/>
      </right>
      <top/>
      <bottom/>
      <diagonal/>
    </border>
    <border>
      <left style="thick">
        <color rgb="FFF2F2F2"/>
      </left>
      <right/>
      <top/>
      <bottom style="mediumDashed">
        <color rgb="FFD9D9D9"/>
      </bottom>
      <diagonal/>
    </border>
    <border>
      <left/>
      <right/>
      <top/>
      <bottom style="mediumDashed">
        <color rgb="FFD9D9D9"/>
      </bottom>
      <diagonal/>
    </border>
    <border>
      <left/>
      <right style="mediumDashed">
        <color rgb="FFC2D69B"/>
      </right>
      <top/>
      <bottom style="mediumDashed">
        <color rgb="FFD9D9D9"/>
      </bottom>
      <diagonal/>
    </border>
    <border>
      <left style="thick">
        <color rgb="FFF2F2F2"/>
      </left>
      <right style="thick">
        <color rgb="FFD9D9D9"/>
      </right>
      <top style="mediumDashed">
        <color rgb="FFD9D9D9"/>
      </top>
      <bottom/>
      <diagonal/>
    </border>
    <border>
      <left style="thick">
        <color rgb="FFD9D9D9"/>
      </left>
      <right/>
      <top style="mediumDashed">
        <color rgb="FFD9D9D9"/>
      </top>
      <bottom/>
      <diagonal/>
    </border>
    <border>
      <left/>
      <right/>
      <top style="mediumDashed">
        <color rgb="FFD9D9D9"/>
      </top>
      <bottom/>
      <diagonal/>
    </border>
    <border>
      <left/>
      <right style="thick">
        <color rgb="FFD9D9D9"/>
      </right>
      <top style="mediumDashed">
        <color rgb="FFD9D9D9"/>
      </top>
      <bottom/>
      <diagonal/>
    </border>
    <border>
      <left style="thick">
        <color rgb="FFD9D9D9"/>
      </left>
      <right style="mediumDashed">
        <color rgb="FFC2D69B"/>
      </right>
      <top style="mediumDashed">
        <color rgb="FFD9D9D9"/>
      </top>
      <bottom/>
      <diagonal/>
    </border>
    <border>
      <left style="thick">
        <color rgb="FFD9D9D9"/>
      </left>
      <right style="thick">
        <color rgb="FFD9D9D9"/>
      </right>
      <top style="mediumDashed">
        <color rgb="FFD9D9D9"/>
      </top>
      <bottom/>
      <diagonal/>
    </border>
    <border>
      <left style="thick">
        <color rgb="FFF2F2F2"/>
      </left>
      <right style="thick">
        <color rgb="FFD9D9D9"/>
      </right>
      <top/>
      <bottom/>
      <diagonal/>
    </border>
    <border>
      <left style="thick">
        <color rgb="FFD9D9D9"/>
      </left>
      <right/>
      <top/>
      <bottom/>
      <diagonal/>
    </border>
    <border>
      <left/>
      <right style="thick">
        <color rgb="FFD9D9D9"/>
      </right>
      <top/>
      <bottom/>
      <diagonal/>
    </border>
    <border>
      <left style="thick">
        <color rgb="FFD9D9D9"/>
      </left>
      <right style="mediumDashed">
        <color rgb="FFC2D69B"/>
      </right>
      <top/>
      <bottom/>
      <diagonal/>
    </border>
    <border>
      <left style="thick">
        <color rgb="FFD9D9D9"/>
      </left>
      <right style="thick">
        <color rgb="FFD9D9D9"/>
      </right>
      <top/>
      <bottom/>
      <diagonal/>
    </border>
    <border>
      <left/>
      <right style="thick">
        <color rgb="FFFFFFFF"/>
      </right>
      <top/>
      <bottom style="dotted">
        <color rgb="FFC2D69B"/>
      </bottom>
      <diagonal/>
    </border>
    <border>
      <left style="thick">
        <color rgb="FFFFFFFF"/>
      </left>
      <right style="thick">
        <color rgb="FFFFFFFF"/>
      </right>
      <top/>
      <bottom style="dotted">
        <color rgb="FFC2D69B"/>
      </bottom>
      <diagonal/>
    </border>
    <border>
      <left style="thick">
        <color rgb="FFFFFFFF"/>
      </left>
      <right style="thick">
        <color rgb="FFF2F2F2"/>
      </right>
      <top/>
      <bottom style="dotted">
        <color rgb="FFC2D69B"/>
      </bottom>
      <diagonal/>
    </border>
    <border>
      <left style="thick">
        <color rgb="FFF2F2F2"/>
      </left>
      <right style="thick">
        <color rgb="FFD9D9D9"/>
      </right>
      <top/>
      <bottom style="dotted">
        <color rgb="FFC2D69B"/>
      </bottom>
      <diagonal/>
    </border>
    <border>
      <left/>
      <right/>
      <top/>
      <bottom style="dotted">
        <color rgb="FFC2D69B"/>
      </bottom>
      <diagonal/>
    </border>
    <border>
      <left/>
      <right style="medium">
        <color rgb="FFC2D69B"/>
      </right>
      <top/>
      <bottom style="medium">
        <color rgb="FFC2D69B"/>
      </bottom>
      <diagonal/>
    </border>
    <border>
      <left/>
      <right style="thick">
        <color rgb="FFD9D9D9"/>
      </right>
      <top/>
      <bottom style="dotted">
        <color rgb="FFC2D69B"/>
      </bottom>
      <diagonal/>
    </border>
    <border>
      <left style="thick">
        <color rgb="FFD9D9D9"/>
      </left>
      <right style="mediumDashed">
        <color rgb="FFC2D69B"/>
      </right>
      <top/>
      <bottom style="dotted">
        <color rgb="FFC2D69B"/>
      </bottom>
      <diagonal/>
    </border>
    <border>
      <left style="thick">
        <color rgb="FFD9D9D9"/>
      </left>
      <right style="thick">
        <color rgb="FFD9D9D9"/>
      </right>
      <top/>
      <bottom style="dotted">
        <color rgb="FFC2D69B"/>
      </bottom>
      <diagonal/>
    </border>
    <border>
      <left/>
      <right style="medium">
        <color rgb="FFC2D69B"/>
      </right>
      <top style="dotted">
        <color rgb="FFC2D69B"/>
      </top>
      <bottom/>
      <diagonal/>
    </border>
    <border>
      <left/>
      <right style="dotted">
        <color rgb="FFC2D69B"/>
      </right>
      <top/>
      <bottom style="medium">
        <color rgb="FFC2D69B"/>
      </bottom>
      <diagonal/>
    </border>
    <border>
      <left/>
      <right style="mediumDashed">
        <color rgb="FFC2D69B"/>
      </right>
      <top/>
      <bottom style="medium">
        <color rgb="FFC2D69B"/>
      </bottom>
      <diagonal/>
    </border>
    <border>
      <left/>
      <right style="medium">
        <color rgb="FFC2D69B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2D69B"/>
      </right>
      <top/>
      <bottom style="double">
        <color rgb="FFC2D69B"/>
      </bottom>
      <diagonal/>
    </border>
    <border>
      <left/>
      <right style="medium">
        <color rgb="FFC2D69B"/>
      </right>
      <top style="thick">
        <color rgb="FFC2D69B"/>
      </top>
      <bottom/>
      <diagonal/>
    </border>
    <border>
      <left/>
      <right style="medium">
        <color rgb="FFC2D69B"/>
      </right>
      <top/>
      <bottom style="thick">
        <color rgb="FFC2D69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rgb="FFC2D69B"/>
      </top>
      <bottom style="thick">
        <color rgb="FFC2D69B"/>
      </bottom>
      <diagonal/>
    </border>
    <border>
      <left/>
      <right style="mediumDashed">
        <color rgb="FFC2D69B"/>
      </right>
      <top/>
      <bottom style="thick">
        <color rgb="FFC2D69B"/>
      </bottom>
      <diagonal/>
    </border>
    <border>
      <left/>
      <right style="dotted">
        <color rgb="FFC2D69B"/>
      </right>
      <top/>
      <bottom style="thick">
        <color rgb="FFC2D69B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0" fillId="2" borderId="0" xfId="0" applyFont="1" applyFill="1" applyBorder="1"/>
    <xf numFmtId="0" fontId="0" fillId="0" borderId="0" xfId="0" applyFont="1"/>
    <xf numFmtId="0" fontId="0" fillId="6" borderId="22" xfId="0" applyFont="1" applyFill="1" applyBorder="1" applyAlignment="1">
      <alignment horizontal="center" vertical="center" wrapText="1"/>
    </xf>
    <xf numFmtId="0" fontId="0" fillId="7" borderId="22" xfId="0" applyFont="1" applyFill="1" applyBorder="1" applyAlignment="1">
      <alignment horizontal="center" vertical="center" wrapText="1"/>
    </xf>
    <xf numFmtId="0" fontId="0" fillId="8" borderId="22" xfId="0" applyFont="1" applyFill="1" applyBorder="1" applyAlignment="1">
      <alignment horizontal="center" vertical="center" wrapText="1"/>
    </xf>
    <xf numFmtId="9" fontId="0" fillId="9" borderId="23" xfId="0" applyNumberFormat="1" applyFont="1" applyFill="1" applyBorder="1" applyAlignment="1">
      <alignment horizontal="center" vertical="center" wrapText="1"/>
    </xf>
    <xf numFmtId="0" fontId="0" fillId="10" borderId="24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vertical="center" wrapText="1"/>
    </xf>
    <xf numFmtId="164" fontId="0" fillId="0" borderId="0" xfId="0" applyNumberFormat="1" applyFont="1"/>
    <xf numFmtId="0" fontId="0" fillId="0" borderId="22" xfId="0" applyFont="1" applyFill="1" applyBorder="1" applyAlignment="1">
      <alignment horizontal="center" vertical="center" wrapText="1"/>
    </xf>
    <xf numFmtId="9" fontId="0" fillId="6" borderId="23" xfId="0" applyNumberFormat="1" applyFont="1" applyFill="1" applyBorder="1" applyAlignment="1">
      <alignment vertical="center" wrapText="1"/>
    </xf>
    <xf numFmtId="9" fontId="0" fillId="7" borderId="23" xfId="0" applyNumberFormat="1" applyFont="1" applyFill="1" applyBorder="1" applyAlignment="1">
      <alignment vertical="center" wrapText="1"/>
    </xf>
    <xf numFmtId="9" fontId="0" fillId="8" borderId="22" xfId="1" applyFont="1" applyFill="1" applyBorder="1" applyAlignment="1">
      <alignment horizontal="center" vertical="center" wrapText="1"/>
    </xf>
    <xf numFmtId="9" fontId="4" fillId="9" borderId="23" xfId="0" applyNumberFormat="1" applyFont="1" applyFill="1" applyBorder="1" applyAlignment="1">
      <alignment vertical="center" wrapText="1"/>
    </xf>
    <xf numFmtId="9" fontId="4" fillId="10" borderId="28" xfId="0" applyNumberFormat="1" applyFont="1" applyFill="1" applyBorder="1" applyAlignment="1">
      <alignment vertical="center" wrapText="1"/>
    </xf>
    <xf numFmtId="3" fontId="0" fillId="0" borderId="29" xfId="0" applyNumberFormat="1" applyFont="1" applyBorder="1" applyAlignment="1">
      <alignment vertical="center" wrapText="1"/>
    </xf>
    <xf numFmtId="3" fontId="2" fillId="0" borderId="29" xfId="0" applyNumberFormat="1" applyFont="1" applyBorder="1" applyAlignment="1">
      <alignment vertical="center" wrapText="1"/>
    </xf>
    <xf numFmtId="164" fontId="0" fillId="11" borderId="31" xfId="2" applyNumberFormat="1" applyFont="1" applyFill="1" applyBorder="1"/>
    <xf numFmtId="9" fontId="0" fillId="8" borderId="22" xfId="1" applyNumberFormat="1" applyFont="1" applyFill="1" applyBorder="1" applyAlignment="1">
      <alignment horizontal="center" vertical="center" wrapText="1"/>
    </xf>
    <xf numFmtId="9" fontId="4" fillId="9" borderId="32" xfId="0" applyNumberFormat="1" applyFont="1" applyFill="1" applyBorder="1" applyAlignment="1">
      <alignment vertical="center" wrapText="1"/>
    </xf>
    <xf numFmtId="164" fontId="0" fillId="2" borderId="31" xfId="2" applyNumberFormat="1" applyFont="1" applyFill="1" applyBorder="1"/>
    <xf numFmtId="0" fontId="2" fillId="0" borderId="23" xfId="0" applyFont="1" applyFill="1" applyBorder="1" applyAlignment="1">
      <alignment vertical="center" wrapText="1"/>
    </xf>
    <xf numFmtId="9" fontId="8" fillId="6" borderId="23" xfId="0" applyNumberFormat="1" applyFont="1" applyFill="1" applyBorder="1" applyAlignment="1">
      <alignment vertical="center" wrapText="1"/>
    </xf>
    <xf numFmtId="9" fontId="8" fillId="7" borderId="23" xfId="0" applyNumberFormat="1" applyFont="1" applyFill="1" applyBorder="1" applyAlignment="1">
      <alignment vertical="center" wrapText="1"/>
    </xf>
    <xf numFmtId="3" fontId="8" fillId="0" borderId="29" xfId="0" applyNumberFormat="1" applyFont="1" applyBorder="1" applyAlignment="1">
      <alignment vertical="center" wrapText="1"/>
    </xf>
    <xf numFmtId="1" fontId="0" fillId="0" borderId="29" xfId="0" applyNumberFormat="1" applyFont="1" applyBorder="1" applyAlignment="1">
      <alignment vertical="center" wrapText="1"/>
    </xf>
    <xf numFmtId="0" fontId="8" fillId="0" borderId="23" xfId="0" applyFont="1" applyFill="1" applyBorder="1" applyAlignment="1">
      <alignment vertical="center" wrapText="1"/>
    </xf>
    <xf numFmtId="9" fontId="8" fillId="8" borderId="22" xfId="1" applyFont="1" applyFill="1" applyBorder="1" applyAlignment="1">
      <alignment horizontal="center" vertical="center" wrapText="1"/>
    </xf>
    <xf numFmtId="166" fontId="0" fillId="0" borderId="29" xfId="0" applyNumberFormat="1" applyFont="1" applyBorder="1" applyAlignment="1">
      <alignment vertical="center" wrapText="1"/>
    </xf>
    <xf numFmtId="0" fontId="2" fillId="0" borderId="0" xfId="0" applyFont="1"/>
    <xf numFmtId="9" fontId="8" fillId="9" borderId="32" xfId="0" applyNumberFormat="1" applyFont="1" applyFill="1" applyBorder="1" applyAlignment="1">
      <alignment vertical="center" wrapText="1"/>
    </xf>
    <xf numFmtId="9" fontId="8" fillId="10" borderId="28" xfId="0" applyNumberFormat="1" applyFont="1" applyFill="1" applyBorder="1" applyAlignment="1">
      <alignment vertical="center" wrapText="1"/>
    </xf>
    <xf numFmtId="166" fontId="8" fillId="0" borderId="29" xfId="0" applyNumberFormat="1" applyFont="1" applyBorder="1" applyAlignment="1">
      <alignment vertical="center" wrapText="1"/>
    </xf>
    <xf numFmtId="1" fontId="8" fillId="0" borderId="29" xfId="0" applyNumberFormat="1" applyFont="1" applyBorder="1" applyAlignment="1">
      <alignment vertical="center" wrapText="1"/>
    </xf>
    <xf numFmtId="0" fontId="8" fillId="0" borderId="0" xfId="0" applyFont="1"/>
    <xf numFmtId="164" fontId="0" fillId="11" borderId="35" xfId="2" applyNumberFormat="1" applyFont="1" applyFill="1" applyBorder="1"/>
    <xf numFmtId="0" fontId="3" fillId="2" borderId="36" xfId="0" applyFont="1" applyFill="1" applyBorder="1" applyAlignment="1">
      <alignment horizontal="center" vertical="center" wrapText="1"/>
    </xf>
    <xf numFmtId="0" fontId="0" fillId="2" borderId="36" xfId="0" applyFont="1" applyFill="1" applyBorder="1" applyAlignment="1">
      <alignment vertical="center" wrapText="1"/>
    </xf>
    <xf numFmtId="9" fontId="0" fillId="2" borderId="36" xfId="0" applyNumberFormat="1" applyFont="1" applyFill="1" applyBorder="1" applyAlignment="1">
      <alignment vertical="center" wrapText="1"/>
    </xf>
    <xf numFmtId="9" fontId="4" fillId="2" borderId="36" xfId="0" applyNumberFormat="1" applyFont="1" applyFill="1" applyBorder="1" applyAlignment="1">
      <alignment vertical="center" wrapText="1"/>
    </xf>
    <xf numFmtId="166" fontId="4" fillId="2" borderId="36" xfId="0" applyNumberFormat="1" applyFont="1" applyFill="1" applyBorder="1" applyAlignment="1">
      <alignment vertical="center" wrapText="1"/>
    </xf>
    <xf numFmtId="3" fontId="0" fillId="2" borderId="36" xfId="0" applyNumberFormat="1" applyFont="1" applyFill="1" applyBorder="1" applyAlignment="1">
      <alignment vertical="center" wrapText="1"/>
    </xf>
    <xf numFmtId="3" fontId="2" fillId="2" borderId="36" xfId="0" applyNumberFormat="1" applyFont="1" applyFill="1" applyBorder="1" applyAlignment="1">
      <alignment vertical="center" wrapText="1"/>
    </xf>
    <xf numFmtId="0" fontId="3" fillId="4" borderId="37" xfId="0" applyFont="1" applyFill="1" applyBorder="1" applyAlignment="1">
      <alignment vertical="center" wrapText="1"/>
    </xf>
    <xf numFmtId="0" fontId="0" fillId="12" borderId="38" xfId="0" applyFont="1" applyFill="1" applyBorder="1" applyAlignment="1">
      <alignment vertical="center" wrapText="1"/>
    </xf>
    <xf numFmtId="3" fontId="0" fillId="0" borderId="37" xfId="0" applyNumberFormat="1" applyFont="1" applyBorder="1" applyAlignment="1">
      <alignment vertical="center" wrapText="1"/>
    </xf>
    <xf numFmtId="0" fontId="0" fillId="12" borderId="34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3" fillId="4" borderId="30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3" fillId="4" borderId="33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5" borderId="15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5" borderId="17" xfId="0" applyFont="1" applyFill="1" applyBorder="1" applyAlignment="1">
      <alignment horizontal="center" vertical="center" wrapText="1"/>
    </xf>
    <xf numFmtId="0" fontId="0" fillId="5" borderId="26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0" fontId="0" fillId="5" borderId="16" xfId="0" applyFont="1" applyFill="1" applyBorder="1" applyAlignment="1">
      <alignment horizontal="center" vertical="center" wrapText="1"/>
    </xf>
    <xf numFmtId="0" fontId="0" fillId="5" borderId="25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13" xfId="0" applyFont="1" applyFill="1" applyBorder="1" applyAlignment="1">
      <alignment horizontal="center" vertical="center" wrapText="1"/>
    </xf>
    <xf numFmtId="0" fontId="0" fillId="5" borderId="21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1" fontId="3" fillId="3" borderId="0" xfId="0" applyNumberFormat="1" applyFont="1" applyFill="1" applyAlignment="1">
      <alignment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</cellXfs>
  <cellStyles count="3">
    <cellStyle name="Milliers 2" xfId="2" xr:uid="{00000000-0005-0000-0000-000000000000}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59"/>
  <sheetViews>
    <sheetView tabSelected="1" zoomScale="110" zoomScaleNormal="110" workbookViewId="0">
      <pane xSplit="3" topLeftCell="D1" activePane="topRight" state="frozen"/>
      <selection pane="topRight" activeCell="A21" sqref="A21:XFD21"/>
    </sheetView>
  </sheetViews>
  <sheetFormatPr baseColWidth="10" defaultColWidth="9.1640625" defaultRowHeight="15" x14ac:dyDescent="0.2"/>
  <cols>
    <col min="1" max="1" width="2" style="2" customWidth="1"/>
    <col min="2" max="2" width="12.1640625" style="2" customWidth="1"/>
    <col min="3" max="3" width="17.33203125" style="2" customWidth="1"/>
    <col min="4" max="4" width="16.33203125" style="2" bestFit="1" customWidth="1"/>
    <col min="5" max="16" width="11.6640625" style="2" customWidth="1"/>
    <col min="17" max="22" width="9.1640625" style="2"/>
    <col min="23" max="23" width="12.33203125" style="2" customWidth="1"/>
    <col min="24" max="24" width="9.6640625" style="2" bestFit="1" customWidth="1"/>
    <col min="25" max="16384" width="9.1640625" style="2"/>
  </cols>
  <sheetData>
    <row r="1" spans="2:28" ht="8.25" customHeight="1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28" ht="24.75" customHeight="1" x14ac:dyDescent="0.2">
      <c r="B2" s="76" t="s">
        <v>0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2:28" ht="26.25" customHeight="1" thickBot="1" x14ac:dyDescent="0.25">
      <c r="B3" s="77" t="s">
        <v>1</v>
      </c>
      <c r="C3" s="79" t="s">
        <v>2</v>
      </c>
      <c r="D3" s="81" t="s">
        <v>3</v>
      </c>
      <c r="E3" s="83" t="s">
        <v>4</v>
      </c>
      <c r="F3" s="84"/>
      <c r="G3" s="84"/>
      <c r="H3" s="84"/>
      <c r="I3" s="84"/>
      <c r="J3" s="84"/>
      <c r="K3" s="84"/>
      <c r="L3" s="84"/>
      <c r="M3" s="84"/>
      <c r="N3" s="84"/>
      <c r="O3" s="84"/>
      <c r="P3" s="85"/>
      <c r="Q3" s="83" t="s">
        <v>5</v>
      </c>
      <c r="R3" s="84"/>
      <c r="S3" s="84"/>
      <c r="T3" s="84"/>
      <c r="U3" s="84"/>
      <c r="V3" s="84"/>
      <c r="W3" s="84"/>
      <c r="X3" s="84"/>
      <c r="Y3" s="84"/>
      <c r="Z3" s="84"/>
      <c r="AA3" s="84"/>
      <c r="AB3" s="85"/>
    </row>
    <row r="4" spans="2:28" ht="38.25" customHeight="1" x14ac:dyDescent="0.2">
      <c r="B4" s="77"/>
      <c r="C4" s="79"/>
      <c r="D4" s="81"/>
      <c r="E4" s="70" t="s">
        <v>6</v>
      </c>
      <c r="F4" s="73" t="s">
        <v>7</v>
      </c>
      <c r="G4" s="74"/>
      <c r="H4" s="74"/>
      <c r="I4" s="74"/>
      <c r="J4" s="75"/>
      <c r="K4" s="67" t="s">
        <v>8</v>
      </c>
      <c r="L4" s="67" t="s">
        <v>9</v>
      </c>
      <c r="M4" s="67" t="s">
        <v>10</v>
      </c>
      <c r="N4" s="67" t="s">
        <v>11</v>
      </c>
      <c r="O4" s="67" t="s">
        <v>12</v>
      </c>
      <c r="P4" s="64" t="s">
        <v>13</v>
      </c>
      <c r="Q4" s="70" t="s">
        <v>6</v>
      </c>
      <c r="R4" s="73" t="s">
        <v>7</v>
      </c>
      <c r="S4" s="74"/>
      <c r="T4" s="74"/>
      <c r="U4" s="74"/>
      <c r="V4" s="75"/>
      <c r="W4" s="61" t="s">
        <v>8</v>
      </c>
      <c r="X4" s="61" t="s">
        <v>9</v>
      </c>
      <c r="Y4" s="61" t="s">
        <v>10</v>
      </c>
      <c r="Z4" s="61" t="s">
        <v>11</v>
      </c>
      <c r="AA4" s="61" t="s">
        <v>12</v>
      </c>
      <c r="AB4" s="64" t="s">
        <v>13</v>
      </c>
    </row>
    <row r="5" spans="2:28" ht="15" customHeight="1" x14ac:dyDescent="0.2">
      <c r="B5" s="77"/>
      <c r="C5" s="79"/>
      <c r="D5" s="81"/>
      <c r="E5" s="71"/>
      <c r="F5" s="57" t="s">
        <v>14</v>
      </c>
      <c r="G5" s="58"/>
      <c r="H5" s="58"/>
      <c r="I5" s="58"/>
      <c r="J5" s="59"/>
      <c r="K5" s="68"/>
      <c r="L5" s="68"/>
      <c r="M5" s="68"/>
      <c r="N5" s="68"/>
      <c r="O5" s="68"/>
      <c r="P5" s="65"/>
      <c r="Q5" s="71"/>
      <c r="R5" s="57" t="s">
        <v>15</v>
      </c>
      <c r="S5" s="60"/>
      <c r="T5" s="60"/>
      <c r="U5" s="60"/>
      <c r="V5" s="59"/>
      <c r="W5" s="62"/>
      <c r="X5" s="62"/>
      <c r="Y5" s="62"/>
      <c r="Z5" s="62"/>
      <c r="AA5" s="62"/>
      <c r="AB5" s="65"/>
    </row>
    <row r="6" spans="2:28" ht="15" customHeight="1" thickBot="1" x14ac:dyDescent="0.25">
      <c r="B6" s="78"/>
      <c r="C6" s="80"/>
      <c r="D6" s="82"/>
      <c r="E6" s="72"/>
      <c r="F6" s="3" t="s">
        <v>16</v>
      </c>
      <c r="G6" s="4" t="s">
        <v>17</v>
      </c>
      <c r="H6" s="5" t="s">
        <v>18</v>
      </c>
      <c r="I6" s="6" t="s">
        <v>19</v>
      </c>
      <c r="J6" s="7" t="s">
        <v>20</v>
      </c>
      <c r="K6" s="69"/>
      <c r="L6" s="69"/>
      <c r="M6" s="69"/>
      <c r="N6" s="69"/>
      <c r="O6" s="69"/>
      <c r="P6" s="66"/>
      <c r="Q6" s="72"/>
      <c r="R6" s="3" t="s">
        <v>16</v>
      </c>
      <c r="S6" s="4" t="s">
        <v>17</v>
      </c>
      <c r="T6" s="5" t="s">
        <v>18</v>
      </c>
      <c r="U6" s="6" t="s">
        <v>19</v>
      </c>
      <c r="V6" s="7" t="s">
        <v>20</v>
      </c>
      <c r="W6" s="63"/>
      <c r="X6" s="63"/>
      <c r="Y6" s="63"/>
      <c r="Z6" s="63"/>
      <c r="AA6" s="63"/>
      <c r="AB6" s="66"/>
    </row>
    <row r="7" spans="2:28" ht="16" thickBot="1" x14ac:dyDescent="0.25">
      <c r="B7" s="8" t="s">
        <v>21</v>
      </c>
      <c r="C7" s="9" t="s">
        <v>22</v>
      </c>
      <c r="D7" s="10">
        <v>2623516.8241829039</v>
      </c>
      <c r="E7" s="11">
        <v>1</v>
      </c>
      <c r="F7" s="12">
        <f>100%-(G7+H7+I7+J7)</f>
        <v>0.98</v>
      </c>
      <c r="G7" s="13">
        <v>0.02</v>
      </c>
      <c r="H7" s="14">
        <v>0</v>
      </c>
      <c r="I7" s="15">
        <v>0</v>
      </c>
      <c r="J7" s="16">
        <v>0</v>
      </c>
      <c r="K7" s="17">
        <f>D7*F7</f>
        <v>2571046.4876992456</v>
      </c>
      <c r="L7" s="17">
        <f>D7*G7</f>
        <v>52470.33648365808</v>
      </c>
      <c r="M7" s="17">
        <f>D7*H7</f>
        <v>0</v>
      </c>
      <c r="N7" s="17">
        <f>D7*I7</f>
        <v>0</v>
      </c>
      <c r="O7" s="17">
        <f>D7*J7</f>
        <v>0</v>
      </c>
      <c r="P7" s="18">
        <f>M7+N7+O7</f>
        <v>0</v>
      </c>
      <c r="Q7" s="11">
        <v>1</v>
      </c>
      <c r="R7" s="12">
        <f>100%-(S7+T7+U7+V7)</f>
        <v>0.95</v>
      </c>
      <c r="S7" s="13">
        <v>0.05</v>
      </c>
      <c r="T7" s="14">
        <v>0</v>
      </c>
      <c r="U7" s="15">
        <v>0</v>
      </c>
      <c r="V7" s="16">
        <v>0</v>
      </c>
      <c r="W7" s="17">
        <f>D7*R7</f>
        <v>2492340.9829737586</v>
      </c>
      <c r="X7" s="17">
        <f>D7*S7</f>
        <v>131175.8412091452</v>
      </c>
      <c r="Y7" s="17">
        <f>D7*T7</f>
        <v>0</v>
      </c>
      <c r="Z7" s="17">
        <f>D7*U7</f>
        <v>0</v>
      </c>
      <c r="AA7" s="17">
        <f>D7*V7</f>
        <v>0</v>
      </c>
      <c r="AB7" s="18">
        <f>Y7+Z7+AA7</f>
        <v>0</v>
      </c>
    </row>
    <row r="8" spans="2:28" ht="16" thickBot="1" x14ac:dyDescent="0.25">
      <c r="B8" s="53" t="s">
        <v>23</v>
      </c>
      <c r="C8" s="9" t="s">
        <v>24</v>
      </c>
      <c r="D8" s="10">
        <v>414106.72139039676</v>
      </c>
      <c r="E8" s="11">
        <v>1</v>
      </c>
      <c r="F8" s="12">
        <f t="shared" ref="F8:F51" si="0">100%-(G8+H8+I8+J8)</f>
        <v>0.95799999999999996</v>
      </c>
      <c r="G8" s="13">
        <f>3%*1.4</f>
        <v>4.1999999999999996E-2</v>
      </c>
      <c r="H8" s="14">
        <v>0</v>
      </c>
      <c r="I8" s="15">
        <v>0</v>
      </c>
      <c r="J8" s="16">
        <v>0</v>
      </c>
      <c r="K8" s="17">
        <f t="shared" ref="K8:K51" si="1">D8*F8</f>
        <v>396714.23909200006</v>
      </c>
      <c r="L8" s="17">
        <f t="shared" ref="L8:L51" si="2">D8*G8</f>
        <v>17392.482298396662</v>
      </c>
      <c r="M8" s="17">
        <f t="shared" ref="M8:M51" si="3">D8*H8</f>
        <v>0</v>
      </c>
      <c r="N8" s="17">
        <f t="shared" ref="N8:N51" si="4">D8*I8</f>
        <v>0</v>
      </c>
      <c r="O8" s="17">
        <f t="shared" ref="O8:O51" si="5">D8*J8</f>
        <v>0</v>
      </c>
      <c r="P8" s="18">
        <f t="shared" ref="P8:P51" si="6">M8+N8+O8</f>
        <v>0</v>
      </c>
      <c r="Q8" s="11">
        <v>1</v>
      </c>
      <c r="R8" s="12">
        <f t="shared" ref="R8:R51" si="7">100%-(S8+T8+U8+V8)</f>
        <v>0.94</v>
      </c>
      <c r="S8" s="13">
        <v>0.06</v>
      </c>
      <c r="T8" s="14">
        <v>0</v>
      </c>
      <c r="U8" s="15">
        <v>0</v>
      </c>
      <c r="V8" s="16">
        <v>0</v>
      </c>
      <c r="W8" s="17">
        <f t="shared" ref="W8:W51" si="8">D8*R8</f>
        <v>389260.31810697296</v>
      </c>
      <c r="X8" s="17">
        <f t="shared" ref="X8:X51" si="9">D8*S8</f>
        <v>24846.403283423806</v>
      </c>
      <c r="Y8" s="17">
        <f t="shared" ref="Y8:Y51" si="10">D8*T8</f>
        <v>0</v>
      </c>
      <c r="Z8" s="17">
        <f t="shared" ref="Z8:Z51" si="11">D8*U8</f>
        <v>0</v>
      </c>
      <c r="AA8" s="17">
        <f t="shared" ref="AA8:AA51" si="12">D8*V8</f>
        <v>0</v>
      </c>
      <c r="AB8" s="18">
        <f t="shared" ref="AB8:AB51" si="13">Y8+Z8+AA8</f>
        <v>0</v>
      </c>
    </row>
    <row r="9" spans="2:28" ht="16" thickBot="1" x14ac:dyDescent="0.25">
      <c r="B9" s="53"/>
      <c r="C9" s="9" t="s">
        <v>25</v>
      </c>
      <c r="D9" s="19">
        <v>306264.03091705288</v>
      </c>
      <c r="E9" s="11">
        <v>1</v>
      </c>
      <c r="F9" s="12">
        <f t="shared" si="0"/>
        <v>0.874</v>
      </c>
      <c r="G9" s="13">
        <f>9%*1.4</f>
        <v>0.126</v>
      </c>
      <c r="H9" s="14">
        <v>0</v>
      </c>
      <c r="I9" s="15">
        <v>0</v>
      </c>
      <c r="J9" s="16">
        <v>0</v>
      </c>
      <c r="K9" s="17">
        <f t="shared" si="1"/>
        <v>267674.76302150422</v>
      </c>
      <c r="L9" s="17">
        <f t="shared" si="2"/>
        <v>38589.267895548663</v>
      </c>
      <c r="M9" s="17">
        <f t="shared" si="3"/>
        <v>0</v>
      </c>
      <c r="N9" s="17">
        <f t="shared" si="4"/>
        <v>0</v>
      </c>
      <c r="O9" s="17">
        <f t="shared" si="5"/>
        <v>0</v>
      </c>
      <c r="P9" s="18">
        <f t="shared" si="6"/>
        <v>0</v>
      </c>
      <c r="Q9" s="11">
        <v>1</v>
      </c>
      <c r="R9" s="12">
        <f t="shared" si="7"/>
        <v>0.82000000000000006</v>
      </c>
      <c r="S9" s="13">
        <v>0.16</v>
      </c>
      <c r="T9" s="14">
        <v>0.02</v>
      </c>
      <c r="U9" s="15">
        <v>0</v>
      </c>
      <c r="V9" s="16">
        <v>0</v>
      </c>
      <c r="W9" s="17">
        <f t="shared" si="8"/>
        <v>251136.50535198339</v>
      </c>
      <c r="X9" s="17">
        <f t="shared" si="9"/>
        <v>49002.24494672846</v>
      </c>
      <c r="Y9" s="17">
        <f t="shared" si="10"/>
        <v>6125.2806183410576</v>
      </c>
      <c r="Z9" s="17">
        <f t="shared" si="11"/>
        <v>0</v>
      </c>
      <c r="AA9" s="17">
        <f t="shared" si="12"/>
        <v>0</v>
      </c>
      <c r="AB9" s="18">
        <f t="shared" si="13"/>
        <v>6125.2806183410576</v>
      </c>
    </row>
    <row r="10" spans="2:28" ht="16" thickBot="1" x14ac:dyDescent="0.25">
      <c r="B10" s="53"/>
      <c r="C10" s="9" t="s">
        <v>26</v>
      </c>
      <c r="D10" s="10">
        <v>174912.79662388677</v>
      </c>
      <c r="E10" s="11">
        <v>1</v>
      </c>
      <c r="F10" s="12">
        <f t="shared" si="0"/>
        <v>0.80600000000000005</v>
      </c>
      <c r="G10" s="13">
        <v>0.18</v>
      </c>
      <c r="H10" s="20">
        <f>1.4%</f>
        <v>1.3999999999999999E-2</v>
      </c>
      <c r="I10" s="15">
        <v>0</v>
      </c>
      <c r="J10" s="16">
        <v>0</v>
      </c>
      <c r="K10" s="17">
        <f t="shared" si="1"/>
        <v>140979.71407885273</v>
      </c>
      <c r="L10" s="17">
        <f t="shared" si="2"/>
        <v>31484.303392299618</v>
      </c>
      <c r="M10" s="17">
        <f t="shared" si="3"/>
        <v>2448.7791527344143</v>
      </c>
      <c r="N10" s="17">
        <f t="shared" si="4"/>
        <v>0</v>
      </c>
      <c r="O10" s="17">
        <f t="shared" si="5"/>
        <v>0</v>
      </c>
      <c r="P10" s="18">
        <f t="shared" si="6"/>
        <v>2448.7791527344143</v>
      </c>
      <c r="Q10" s="11">
        <v>2</v>
      </c>
      <c r="R10" s="12">
        <f t="shared" si="7"/>
        <v>0.76</v>
      </c>
      <c r="S10" s="13">
        <v>0.2</v>
      </c>
      <c r="T10" s="20">
        <v>0.04</v>
      </c>
      <c r="U10" s="15">
        <v>0</v>
      </c>
      <c r="V10" s="16">
        <v>0</v>
      </c>
      <c r="W10" s="17">
        <f t="shared" si="8"/>
        <v>132933.72543415395</v>
      </c>
      <c r="X10" s="17">
        <f t="shared" si="9"/>
        <v>34982.559324777358</v>
      </c>
      <c r="Y10" s="17">
        <f t="shared" si="10"/>
        <v>6996.5118649554706</v>
      </c>
      <c r="Z10" s="17">
        <f t="shared" si="11"/>
        <v>0</v>
      </c>
      <c r="AA10" s="17">
        <f t="shared" si="12"/>
        <v>0</v>
      </c>
      <c r="AB10" s="18">
        <f t="shared" si="13"/>
        <v>6996.5118649554706</v>
      </c>
    </row>
    <row r="11" spans="2:28" ht="16" thickBot="1" x14ac:dyDescent="0.25">
      <c r="B11" s="53" t="s">
        <v>27</v>
      </c>
      <c r="C11" s="9" t="s">
        <v>28</v>
      </c>
      <c r="D11" s="19">
        <v>363560.73511634755</v>
      </c>
      <c r="E11" s="11">
        <v>2</v>
      </c>
      <c r="F11" s="12">
        <f t="shared" si="0"/>
        <v>0.75</v>
      </c>
      <c r="G11" s="13">
        <v>0.23</v>
      </c>
      <c r="H11" s="14">
        <v>0.02</v>
      </c>
      <c r="I11" s="15">
        <v>0</v>
      </c>
      <c r="J11" s="16">
        <v>0</v>
      </c>
      <c r="K11" s="17">
        <f t="shared" si="1"/>
        <v>272670.55133726064</v>
      </c>
      <c r="L11" s="17">
        <f t="shared" si="2"/>
        <v>83618.969076759939</v>
      </c>
      <c r="M11" s="17">
        <f t="shared" si="3"/>
        <v>7271.2147023269508</v>
      </c>
      <c r="N11" s="17">
        <f t="shared" si="4"/>
        <v>0</v>
      </c>
      <c r="O11" s="17">
        <f t="shared" si="5"/>
        <v>0</v>
      </c>
      <c r="P11" s="18">
        <f t="shared" si="6"/>
        <v>7271.2147023269508</v>
      </c>
      <c r="Q11" s="11">
        <v>2</v>
      </c>
      <c r="R11" s="12">
        <f t="shared" si="7"/>
        <v>0.7</v>
      </c>
      <c r="S11" s="13">
        <v>0.25</v>
      </c>
      <c r="T11" s="14">
        <v>0.05</v>
      </c>
      <c r="U11" s="15">
        <v>0</v>
      </c>
      <c r="V11" s="16">
        <v>0</v>
      </c>
      <c r="W11" s="17">
        <f t="shared" si="8"/>
        <v>254492.51458144328</v>
      </c>
      <c r="X11" s="17">
        <f t="shared" si="9"/>
        <v>90890.183779086889</v>
      </c>
      <c r="Y11" s="17">
        <f t="shared" si="10"/>
        <v>18178.036755817378</v>
      </c>
      <c r="Z11" s="17">
        <f t="shared" si="11"/>
        <v>0</v>
      </c>
      <c r="AA11" s="17">
        <f t="shared" si="12"/>
        <v>0</v>
      </c>
      <c r="AB11" s="18">
        <f t="shared" si="13"/>
        <v>18178.036755817378</v>
      </c>
    </row>
    <row r="12" spans="2:28" ht="16" thickBot="1" x14ac:dyDescent="0.25">
      <c r="B12" s="53"/>
      <c r="C12" s="9" t="s">
        <v>29</v>
      </c>
      <c r="D12" s="19">
        <v>434439.1466020713</v>
      </c>
      <c r="E12" s="11">
        <v>2</v>
      </c>
      <c r="F12" s="12">
        <f t="shared" si="0"/>
        <v>0.78</v>
      </c>
      <c r="G12" s="13">
        <v>0.19</v>
      </c>
      <c r="H12" s="14">
        <v>0.03</v>
      </c>
      <c r="I12" s="15">
        <v>0</v>
      </c>
      <c r="J12" s="16">
        <v>0</v>
      </c>
      <c r="K12" s="17">
        <f t="shared" si="1"/>
        <v>338862.53434961563</v>
      </c>
      <c r="L12" s="17">
        <f t="shared" si="2"/>
        <v>82543.437854393545</v>
      </c>
      <c r="M12" s="17">
        <f t="shared" si="3"/>
        <v>13033.174398062138</v>
      </c>
      <c r="N12" s="17">
        <f t="shared" si="4"/>
        <v>0</v>
      </c>
      <c r="O12" s="17">
        <f t="shared" si="5"/>
        <v>0</v>
      </c>
      <c r="P12" s="18">
        <f t="shared" si="6"/>
        <v>13033.174398062138</v>
      </c>
      <c r="Q12" s="11">
        <v>2</v>
      </c>
      <c r="R12" s="12">
        <f t="shared" si="7"/>
        <v>0.73</v>
      </c>
      <c r="S12" s="13">
        <v>0.22</v>
      </c>
      <c r="T12" s="14">
        <v>0.05</v>
      </c>
      <c r="U12" s="15">
        <v>0</v>
      </c>
      <c r="V12" s="16">
        <v>0</v>
      </c>
      <c r="W12" s="17">
        <f t="shared" si="8"/>
        <v>317140.57701951201</v>
      </c>
      <c r="X12" s="17">
        <f t="shared" si="9"/>
        <v>95576.612252455685</v>
      </c>
      <c r="Y12" s="17">
        <f t="shared" si="10"/>
        <v>21721.957330103567</v>
      </c>
      <c r="Z12" s="17">
        <f t="shared" si="11"/>
        <v>0</v>
      </c>
      <c r="AA12" s="17">
        <f t="shared" si="12"/>
        <v>0</v>
      </c>
      <c r="AB12" s="18">
        <f t="shared" si="13"/>
        <v>21721.957330103567</v>
      </c>
    </row>
    <row r="13" spans="2:28" ht="16" thickBot="1" x14ac:dyDescent="0.25">
      <c r="B13" s="54"/>
      <c r="C13" s="9" t="s">
        <v>30</v>
      </c>
      <c r="D13" s="19">
        <v>787042.17780500476</v>
      </c>
      <c r="E13" s="11">
        <v>2</v>
      </c>
      <c r="F13" s="12">
        <f t="shared" si="0"/>
        <v>0.77700000000000002</v>
      </c>
      <c r="G13" s="13">
        <v>0.2</v>
      </c>
      <c r="H13" s="14">
        <v>2.3E-2</v>
      </c>
      <c r="I13" s="21">
        <v>0</v>
      </c>
      <c r="J13" s="16">
        <v>0</v>
      </c>
      <c r="K13" s="17">
        <f t="shared" si="1"/>
        <v>611531.77215448872</v>
      </c>
      <c r="L13" s="17">
        <f t="shared" si="2"/>
        <v>157408.43556100095</v>
      </c>
      <c r="M13" s="17">
        <f t="shared" si="3"/>
        <v>18101.970089515111</v>
      </c>
      <c r="N13" s="17">
        <f t="shared" si="4"/>
        <v>0</v>
      </c>
      <c r="O13" s="17">
        <f t="shared" si="5"/>
        <v>0</v>
      </c>
      <c r="P13" s="18">
        <f t="shared" si="6"/>
        <v>18101.970089515111</v>
      </c>
      <c r="Q13" s="11">
        <v>2</v>
      </c>
      <c r="R13" s="12">
        <f t="shared" si="7"/>
        <v>0.72</v>
      </c>
      <c r="S13" s="13">
        <v>0.23</v>
      </c>
      <c r="T13" s="14">
        <v>0.05</v>
      </c>
      <c r="U13" s="21">
        <v>0</v>
      </c>
      <c r="V13" s="16">
        <v>0</v>
      </c>
      <c r="W13" s="17">
        <f t="shared" si="8"/>
        <v>566670.36801960343</v>
      </c>
      <c r="X13" s="17">
        <f t="shared" si="9"/>
        <v>181019.70089515109</v>
      </c>
      <c r="Y13" s="17">
        <f t="shared" si="10"/>
        <v>39352.108890250238</v>
      </c>
      <c r="Z13" s="17">
        <f t="shared" si="11"/>
        <v>0</v>
      </c>
      <c r="AA13" s="17">
        <f t="shared" si="12"/>
        <v>0</v>
      </c>
      <c r="AB13" s="18">
        <f t="shared" si="13"/>
        <v>39352.108890250238</v>
      </c>
    </row>
    <row r="14" spans="2:28" ht="17" thickTop="1" thickBot="1" x14ac:dyDescent="0.25">
      <c r="B14" s="53" t="s">
        <v>31</v>
      </c>
      <c r="C14" s="9" t="s">
        <v>32</v>
      </c>
      <c r="D14" s="22">
        <v>644457.73233330634</v>
      </c>
      <c r="E14" s="11">
        <v>1</v>
      </c>
      <c r="F14" s="12">
        <f t="shared" si="0"/>
        <v>0.82000000000000006</v>
      </c>
      <c r="G14" s="13">
        <v>0.13</v>
      </c>
      <c r="H14" s="14">
        <v>0.05</v>
      </c>
      <c r="I14" s="15">
        <v>0</v>
      </c>
      <c r="J14" s="16">
        <v>0</v>
      </c>
      <c r="K14" s="17">
        <f t="shared" si="1"/>
        <v>528455.34051331121</v>
      </c>
      <c r="L14" s="17">
        <f t="shared" si="2"/>
        <v>83779.505203329827</v>
      </c>
      <c r="M14" s="17">
        <f t="shared" si="3"/>
        <v>32222.886616665317</v>
      </c>
      <c r="N14" s="17">
        <f t="shared" si="4"/>
        <v>0</v>
      </c>
      <c r="O14" s="17">
        <f t="shared" si="5"/>
        <v>0</v>
      </c>
      <c r="P14" s="18">
        <f t="shared" si="6"/>
        <v>32222.886616665317</v>
      </c>
      <c r="Q14" s="11">
        <v>1</v>
      </c>
      <c r="R14" s="12">
        <f t="shared" si="7"/>
        <v>0.81</v>
      </c>
      <c r="S14" s="13">
        <v>0.14000000000000001</v>
      </c>
      <c r="T14" s="14">
        <v>0.05</v>
      </c>
      <c r="U14" s="15">
        <v>0</v>
      </c>
      <c r="V14" s="16">
        <v>0</v>
      </c>
      <c r="W14" s="17">
        <f t="shared" si="8"/>
        <v>522010.76318997814</v>
      </c>
      <c r="X14" s="17">
        <f t="shared" si="9"/>
        <v>90224.082526662896</v>
      </c>
      <c r="Y14" s="17">
        <f t="shared" si="10"/>
        <v>32222.886616665317</v>
      </c>
      <c r="Z14" s="17">
        <f t="shared" si="11"/>
        <v>0</v>
      </c>
      <c r="AA14" s="17">
        <f t="shared" si="12"/>
        <v>0</v>
      </c>
      <c r="AB14" s="18">
        <f t="shared" si="13"/>
        <v>32222.886616665317</v>
      </c>
    </row>
    <row r="15" spans="2:28" ht="16" thickBot="1" x14ac:dyDescent="0.25">
      <c r="B15" s="53"/>
      <c r="C15" s="9" t="s">
        <v>33</v>
      </c>
      <c r="D15" s="22">
        <v>377739.56517808337</v>
      </c>
      <c r="E15" s="11">
        <v>1</v>
      </c>
      <c r="F15" s="12">
        <f t="shared" si="0"/>
        <v>0.82000000000000006</v>
      </c>
      <c r="G15" s="13">
        <v>0.12</v>
      </c>
      <c r="H15" s="14">
        <v>0.06</v>
      </c>
      <c r="I15" s="15">
        <v>0</v>
      </c>
      <c r="J15" s="16">
        <v>0</v>
      </c>
      <c r="K15" s="17">
        <f t="shared" si="1"/>
        <v>309746.4434460284</v>
      </c>
      <c r="L15" s="17">
        <f t="shared" si="2"/>
        <v>45328.747821370001</v>
      </c>
      <c r="M15" s="17">
        <f t="shared" si="3"/>
        <v>22664.373910685001</v>
      </c>
      <c r="N15" s="17">
        <f t="shared" si="4"/>
        <v>0</v>
      </c>
      <c r="O15" s="17">
        <f t="shared" si="5"/>
        <v>0</v>
      </c>
      <c r="P15" s="18">
        <f t="shared" si="6"/>
        <v>22664.373910685001</v>
      </c>
      <c r="Q15" s="11">
        <v>1</v>
      </c>
      <c r="R15" s="12">
        <f t="shared" si="7"/>
        <v>0.81</v>
      </c>
      <c r="S15" s="13">
        <v>0.13</v>
      </c>
      <c r="T15" s="14">
        <v>0.06</v>
      </c>
      <c r="U15" s="15">
        <v>0</v>
      </c>
      <c r="V15" s="16">
        <v>0</v>
      </c>
      <c r="W15" s="17">
        <f t="shared" si="8"/>
        <v>305969.04779424757</v>
      </c>
      <c r="X15" s="17">
        <f t="shared" si="9"/>
        <v>49106.143473150842</v>
      </c>
      <c r="Y15" s="17">
        <f t="shared" si="10"/>
        <v>22664.373910685001</v>
      </c>
      <c r="Z15" s="17">
        <f t="shared" si="11"/>
        <v>0</v>
      </c>
      <c r="AA15" s="17">
        <f t="shared" si="12"/>
        <v>0</v>
      </c>
      <c r="AB15" s="18">
        <f t="shared" si="13"/>
        <v>22664.373910685001</v>
      </c>
    </row>
    <row r="16" spans="2:28" ht="16" thickBot="1" x14ac:dyDescent="0.25">
      <c r="B16" s="53"/>
      <c r="C16" s="9" t="s">
        <v>34</v>
      </c>
      <c r="D16" s="22">
        <v>279722.84290111403</v>
      </c>
      <c r="E16" s="11">
        <v>1</v>
      </c>
      <c r="F16" s="12">
        <f t="shared" si="0"/>
        <v>0.92</v>
      </c>
      <c r="G16" s="13">
        <v>0.08</v>
      </c>
      <c r="H16" s="14">
        <v>0</v>
      </c>
      <c r="I16" s="15">
        <v>0</v>
      </c>
      <c r="J16" s="16">
        <v>0</v>
      </c>
      <c r="K16" s="17">
        <f t="shared" si="1"/>
        <v>257345.01546902492</v>
      </c>
      <c r="L16" s="17">
        <f t="shared" si="2"/>
        <v>22377.827432089121</v>
      </c>
      <c r="M16" s="17">
        <f t="shared" si="3"/>
        <v>0</v>
      </c>
      <c r="N16" s="17">
        <f t="shared" si="4"/>
        <v>0</v>
      </c>
      <c r="O16" s="17">
        <f t="shared" si="5"/>
        <v>0</v>
      </c>
      <c r="P16" s="18">
        <f t="shared" si="6"/>
        <v>0</v>
      </c>
      <c r="Q16" s="11">
        <v>1</v>
      </c>
      <c r="R16" s="12">
        <f t="shared" si="7"/>
        <v>0.9</v>
      </c>
      <c r="S16" s="13">
        <v>0.1</v>
      </c>
      <c r="T16" s="14">
        <v>0</v>
      </c>
      <c r="U16" s="15">
        <v>0</v>
      </c>
      <c r="V16" s="16">
        <v>0</v>
      </c>
      <c r="W16" s="17">
        <f t="shared" si="8"/>
        <v>251750.55861100263</v>
      </c>
      <c r="X16" s="17">
        <f t="shared" si="9"/>
        <v>27972.284290111405</v>
      </c>
      <c r="Y16" s="17">
        <f t="shared" si="10"/>
        <v>0</v>
      </c>
      <c r="Z16" s="17">
        <f t="shared" si="11"/>
        <v>0</v>
      </c>
      <c r="AA16" s="17">
        <f t="shared" si="12"/>
        <v>0</v>
      </c>
      <c r="AB16" s="18">
        <f t="shared" si="13"/>
        <v>0</v>
      </c>
    </row>
    <row r="17" spans="2:28" ht="16" thickBot="1" x14ac:dyDescent="0.25">
      <c r="B17" s="54"/>
      <c r="C17" s="9" t="s">
        <v>35</v>
      </c>
      <c r="D17" s="22">
        <v>244189.73567081837</v>
      </c>
      <c r="E17" s="11">
        <v>1</v>
      </c>
      <c r="F17" s="12">
        <f t="shared" si="0"/>
        <v>0.89</v>
      </c>
      <c r="G17" s="13">
        <v>0.11</v>
      </c>
      <c r="H17" s="14">
        <v>0</v>
      </c>
      <c r="I17" s="21">
        <v>0</v>
      </c>
      <c r="J17" s="16">
        <v>0</v>
      </c>
      <c r="K17" s="17">
        <f t="shared" si="1"/>
        <v>217328.86474702836</v>
      </c>
      <c r="L17" s="17">
        <f t="shared" si="2"/>
        <v>26860.870923790022</v>
      </c>
      <c r="M17" s="17">
        <f t="shared" si="3"/>
        <v>0</v>
      </c>
      <c r="N17" s="17">
        <f t="shared" si="4"/>
        <v>0</v>
      </c>
      <c r="O17" s="17">
        <f t="shared" si="5"/>
        <v>0</v>
      </c>
      <c r="P17" s="18">
        <f t="shared" si="6"/>
        <v>0</v>
      </c>
      <c r="Q17" s="11">
        <v>1</v>
      </c>
      <c r="R17" s="12">
        <f t="shared" si="7"/>
        <v>0.87</v>
      </c>
      <c r="S17" s="13">
        <v>0.13</v>
      </c>
      <c r="T17" s="14">
        <v>0</v>
      </c>
      <c r="U17" s="21">
        <v>0</v>
      </c>
      <c r="V17" s="16">
        <v>0</v>
      </c>
      <c r="W17" s="17">
        <f t="shared" si="8"/>
        <v>212445.07003361196</v>
      </c>
      <c r="X17" s="17">
        <f t="shared" si="9"/>
        <v>31744.665637206388</v>
      </c>
      <c r="Y17" s="17">
        <f t="shared" si="10"/>
        <v>0</v>
      </c>
      <c r="Z17" s="17">
        <f t="shared" si="11"/>
        <v>0</v>
      </c>
      <c r="AA17" s="17">
        <f t="shared" si="12"/>
        <v>0</v>
      </c>
      <c r="AB17" s="18">
        <f t="shared" si="13"/>
        <v>0</v>
      </c>
    </row>
    <row r="18" spans="2:28" ht="17" thickTop="1" thickBot="1" x14ac:dyDescent="0.25">
      <c r="B18" s="53" t="s">
        <v>36</v>
      </c>
      <c r="C18" s="9" t="s">
        <v>37</v>
      </c>
      <c r="D18" s="19">
        <v>295367.97240806028</v>
      </c>
      <c r="E18" s="11">
        <v>1</v>
      </c>
      <c r="F18" s="12">
        <f t="shared" si="0"/>
        <v>0.85</v>
      </c>
      <c r="G18" s="13">
        <v>0.12</v>
      </c>
      <c r="H18" s="14">
        <v>0.03</v>
      </c>
      <c r="I18" s="21">
        <v>0</v>
      </c>
      <c r="J18" s="16">
        <v>0</v>
      </c>
      <c r="K18" s="17">
        <f t="shared" si="1"/>
        <v>251062.77654685124</v>
      </c>
      <c r="L18" s="17">
        <f t="shared" si="2"/>
        <v>35444.156688967232</v>
      </c>
      <c r="M18" s="17">
        <f t="shared" si="3"/>
        <v>8861.039172241808</v>
      </c>
      <c r="N18" s="17">
        <f t="shared" si="4"/>
        <v>0</v>
      </c>
      <c r="O18" s="17">
        <f t="shared" si="5"/>
        <v>0</v>
      </c>
      <c r="P18" s="18">
        <f t="shared" si="6"/>
        <v>8861.039172241808</v>
      </c>
      <c r="Q18" s="11">
        <v>1</v>
      </c>
      <c r="R18" s="12">
        <f t="shared" si="7"/>
        <v>0.82000000000000006</v>
      </c>
      <c r="S18" s="13">
        <v>0.15</v>
      </c>
      <c r="T18" s="14">
        <v>0.03</v>
      </c>
      <c r="U18" s="21">
        <v>0</v>
      </c>
      <c r="V18" s="16">
        <v>0</v>
      </c>
      <c r="W18" s="17">
        <f t="shared" si="8"/>
        <v>242201.73737460945</v>
      </c>
      <c r="X18" s="17">
        <f t="shared" si="9"/>
        <v>44305.195861209038</v>
      </c>
      <c r="Y18" s="17">
        <f t="shared" si="10"/>
        <v>8861.039172241808</v>
      </c>
      <c r="Z18" s="17">
        <f t="shared" si="11"/>
        <v>0</v>
      </c>
      <c r="AA18" s="17">
        <f t="shared" si="12"/>
        <v>0</v>
      </c>
      <c r="AB18" s="18">
        <f t="shared" si="13"/>
        <v>8861.039172241808</v>
      </c>
    </row>
    <row r="19" spans="2:28" ht="16" thickBot="1" x14ac:dyDescent="0.25">
      <c r="B19" s="53"/>
      <c r="C19" s="9" t="s">
        <v>38</v>
      </c>
      <c r="D19" s="19">
        <v>207931.86927568968</v>
      </c>
      <c r="E19" s="11">
        <v>1</v>
      </c>
      <c r="F19" s="12">
        <f t="shared" si="0"/>
        <v>0.88</v>
      </c>
      <c r="G19" s="13">
        <v>0.11</v>
      </c>
      <c r="H19" s="14">
        <v>0.01</v>
      </c>
      <c r="I19" s="21">
        <v>0</v>
      </c>
      <c r="J19" s="16">
        <v>0</v>
      </c>
      <c r="K19" s="17">
        <f t="shared" si="1"/>
        <v>182980.04496260692</v>
      </c>
      <c r="L19" s="17">
        <f t="shared" si="2"/>
        <v>22872.505620325865</v>
      </c>
      <c r="M19" s="17">
        <f t="shared" si="3"/>
        <v>2079.3186927568968</v>
      </c>
      <c r="N19" s="17">
        <f t="shared" si="4"/>
        <v>0</v>
      </c>
      <c r="O19" s="17">
        <f t="shared" si="5"/>
        <v>0</v>
      </c>
      <c r="P19" s="18">
        <f t="shared" si="6"/>
        <v>2079.3186927568968</v>
      </c>
      <c r="Q19" s="11">
        <v>1</v>
      </c>
      <c r="R19" s="12">
        <f t="shared" si="7"/>
        <v>0.85</v>
      </c>
      <c r="S19" s="13">
        <v>0.13</v>
      </c>
      <c r="T19" s="14">
        <v>0.02</v>
      </c>
      <c r="U19" s="21">
        <v>0</v>
      </c>
      <c r="V19" s="16">
        <v>0</v>
      </c>
      <c r="W19" s="17">
        <f t="shared" si="8"/>
        <v>176742.08888433623</v>
      </c>
      <c r="X19" s="17">
        <f t="shared" si="9"/>
        <v>27031.143005839658</v>
      </c>
      <c r="Y19" s="17">
        <f t="shared" si="10"/>
        <v>4158.6373855137936</v>
      </c>
      <c r="Z19" s="17">
        <f t="shared" si="11"/>
        <v>0</v>
      </c>
      <c r="AA19" s="17">
        <f t="shared" si="12"/>
        <v>0</v>
      </c>
      <c r="AB19" s="18">
        <f t="shared" si="13"/>
        <v>4158.6373855137936</v>
      </c>
    </row>
    <row r="20" spans="2:28" ht="16" thickBot="1" x14ac:dyDescent="0.25">
      <c r="B20" s="54"/>
      <c r="C20" s="9" t="s">
        <v>39</v>
      </c>
      <c r="D20" s="19">
        <v>319002.9275818984</v>
      </c>
      <c r="E20" s="11">
        <v>1</v>
      </c>
      <c r="F20" s="12">
        <f t="shared" si="0"/>
        <v>0.84</v>
      </c>
      <c r="G20" s="13">
        <v>0.13</v>
      </c>
      <c r="H20" s="14">
        <v>0.03</v>
      </c>
      <c r="I20" s="21">
        <v>0</v>
      </c>
      <c r="J20" s="16">
        <v>0</v>
      </c>
      <c r="K20" s="17">
        <f t="shared" si="1"/>
        <v>267962.45916879462</v>
      </c>
      <c r="L20" s="17">
        <f t="shared" si="2"/>
        <v>41470.380585646795</v>
      </c>
      <c r="M20" s="17">
        <f t="shared" si="3"/>
        <v>9570.0878274569513</v>
      </c>
      <c r="N20" s="17">
        <f t="shared" si="4"/>
        <v>0</v>
      </c>
      <c r="O20" s="17">
        <f t="shared" si="5"/>
        <v>0</v>
      </c>
      <c r="P20" s="18">
        <f t="shared" si="6"/>
        <v>9570.0878274569513</v>
      </c>
      <c r="Q20" s="11">
        <v>1</v>
      </c>
      <c r="R20" s="12">
        <f t="shared" si="7"/>
        <v>0.82</v>
      </c>
      <c r="S20" s="13">
        <v>0.14000000000000001</v>
      </c>
      <c r="T20" s="14">
        <v>0.04</v>
      </c>
      <c r="U20" s="21">
        <v>0</v>
      </c>
      <c r="V20" s="16">
        <v>0</v>
      </c>
      <c r="W20" s="17">
        <f t="shared" si="8"/>
        <v>261582.40061715667</v>
      </c>
      <c r="X20" s="17">
        <f t="shared" si="9"/>
        <v>44660.409861465778</v>
      </c>
      <c r="Y20" s="17">
        <f t="shared" si="10"/>
        <v>12760.117103275936</v>
      </c>
      <c r="Z20" s="17">
        <f t="shared" si="11"/>
        <v>0</v>
      </c>
      <c r="AA20" s="17">
        <f t="shared" si="12"/>
        <v>0</v>
      </c>
      <c r="AB20" s="18">
        <f t="shared" si="13"/>
        <v>12760.117103275936</v>
      </c>
    </row>
    <row r="21" spans="2:28" ht="17" thickTop="1" thickBot="1" x14ac:dyDescent="0.25">
      <c r="B21" s="53" t="s">
        <v>40</v>
      </c>
      <c r="C21" s="9" t="s">
        <v>41</v>
      </c>
      <c r="D21" s="22">
        <v>268914.52461527247</v>
      </c>
      <c r="E21" s="11">
        <v>2</v>
      </c>
      <c r="F21" s="12">
        <v>0.72</v>
      </c>
      <c r="G21" s="13">
        <v>0.23</v>
      </c>
      <c r="H21" s="14">
        <v>0.05</v>
      </c>
      <c r="I21" s="15">
        <v>0</v>
      </c>
      <c r="J21" s="16">
        <v>0</v>
      </c>
      <c r="K21" s="17">
        <f t="shared" si="1"/>
        <v>193618.45772299619</v>
      </c>
      <c r="L21" s="17">
        <f t="shared" si="2"/>
        <v>61850.340661512673</v>
      </c>
      <c r="M21" s="17">
        <f t="shared" si="3"/>
        <v>13445.726230763625</v>
      </c>
      <c r="N21" s="17">
        <f t="shared" si="4"/>
        <v>0</v>
      </c>
      <c r="O21" s="17">
        <f t="shared" si="5"/>
        <v>0</v>
      </c>
      <c r="P21" s="18">
        <f t="shared" si="6"/>
        <v>13445.726230763625</v>
      </c>
      <c r="Q21" s="11">
        <v>2</v>
      </c>
      <c r="R21" s="12">
        <f t="shared" si="7"/>
        <v>0.64</v>
      </c>
      <c r="S21" s="13">
        <v>0.25</v>
      </c>
      <c r="T21" s="14">
        <v>0.11</v>
      </c>
      <c r="U21" s="15">
        <v>0</v>
      </c>
      <c r="V21" s="16">
        <v>0</v>
      </c>
      <c r="W21" s="17">
        <f t="shared" si="8"/>
        <v>172105.29575377438</v>
      </c>
      <c r="X21" s="17">
        <f t="shared" si="9"/>
        <v>67228.631153818118</v>
      </c>
      <c r="Y21" s="17">
        <f t="shared" si="10"/>
        <v>29580.597707679972</v>
      </c>
      <c r="Z21" s="17">
        <f t="shared" si="11"/>
        <v>0</v>
      </c>
      <c r="AA21" s="17">
        <f t="shared" si="12"/>
        <v>0</v>
      </c>
      <c r="AB21" s="18">
        <f t="shared" si="13"/>
        <v>29580.597707679972</v>
      </c>
    </row>
    <row r="22" spans="2:28" ht="16" thickBot="1" x14ac:dyDescent="0.25">
      <c r="B22" s="53"/>
      <c r="C22" s="9" t="s">
        <v>42</v>
      </c>
      <c r="D22" s="22">
        <v>351353.71490603458</v>
      </c>
      <c r="E22" s="11">
        <v>1</v>
      </c>
      <c r="F22" s="12">
        <f t="shared" si="0"/>
        <v>0.83</v>
      </c>
      <c r="G22" s="13">
        <v>0.13</v>
      </c>
      <c r="H22" s="14">
        <v>0.04</v>
      </c>
      <c r="I22" s="15">
        <v>0</v>
      </c>
      <c r="J22" s="16">
        <v>0</v>
      </c>
      <c r="K22" s="17">
        <f t="shared" si="1"/>
        <v>291623.5833720087</v>
      </c>
      <c r="L22" s="17">
        <f t="shared" si="2"/>
        <v>45675.982937784494</v>
      </c>
      <c r="M22" s="17">
        <f t="shared" si="3"/>
        <v>14054.148596241384</v>
      </c>
      <c r="N22" s="17">
        <f t="shared" si="4"/>
        <v>0</v>
      </c>
      <c r="O22" s="17">
        <f t="shared" si="5"/>
        <v>0</v>
      </c>
      <c r="P22" s="18">
        <f t="shared" si="6"/>
        <v>14054.148596241384</v>
      </c>
      <c r="Q22" s="11">
        <v>2</v>
      </c>
      <c r="R22" s="12">
        <f t="shared" si="7"/>
        <v>0.7</v>
      </c>
      <c r="S22" s="13">
        <v>0.22</v>
      </c>
      <c r="T22" s="14">
        <v>0.08</v>
      </c>
      <c r="U22" s="15">
        <v>0</v>
      </c>
      <c r="V22" s="16">
        <v>0</v>
      </c>
      <c r="W22" s="17">
        <f t="shared" si="8"/>
        <v>245947.60043422418</v>
      </c>
      <c r="X22" s="17">
        <f t="shared" si="9"/>
        <v>77297.817279327603</v>
      </c>
      <c r="Y22" s="17">
        <f t="shared" si="10"/>
        <v>28108.297192482769</v>
      </c>
      <c r="Z22" s="17">
        <f t="shared" si="11"/>
        <v>0</v>
      </c>
      <c r="AA22" s="17">
        <f t="shared" si="12"/>
        <v>0</v>
      </c>
      <c r="AB22" s="18">
        <f t="shared" si="13"/>
        <v>28108.297192482769</v>
      </c>
    </row>
    <row r="23" spans="2:28" ht="16" thickBot="1" x14ac:dyDescent="0.25">
      <c r="B23" s="53"/>
      <c r="C23" s="23" t="s">
        <v>43</v>
      </c>
      <c r="D23" s="22">
        <v>468949.19911459758</v>
      </c>
      <c r="E23" s="11">
        <v>1</v>
      </c>
      <c r="F23" s="12">
        <f t="shared" si="0"/>
        <v>0.85</v>
      </c>
      <c r="G23" s="13">
        <v>0.11</v>
      </c>
      <c r="H23" s="14">
        <v>0.04</v>
      </c>
      <c r="I23" s="15">
        <v>0</v>
      </c>
      <c r="J23" s="16">
        <v>0</v>
      </c>
      <c r="K23" s="17">
        <f t="shared" si="1"/>
        <v>398606.81924740796</v>
      </c>
      <c r="L23" s="17">
        <f t="shared" si="2"/>
        <v>51584.411902605731</v>
      </c>
      <c r="M23" s="17">
        <f t="shared" si="3"/>
        <v>18757.967964583902</v>
      </c>
      <c r="N23" s="17">
        <f t="shared" si="4"/>
        <v>0</v>
      </c>
      <c r="O23" s="17">
        <f t="shared" si="5"/>
        <v>0</v>
      </c>
      <c r="P23" s="18">
        <f t="shared" si="6"/>
        <v>18757.967964583902</v>
      </c>
      <c r="Q23" s="11">
        <v>2</v>
      </c>
      <c r="R23" s="12">
        <f t="shared" si="7"/>
        <v>0.69</v>
      </c>
      <c r="S23" s="13">
        <v>0.22</v>
      </c>
      <c r="T23" s="14">
        <v>0.09</v>
      </c>
      <c r="U23" s="15">
        <v>0</v>
      </c>
      <c r="V23" s="16">
        <v>0</v>
      </c>
      <c r="W23" s="17">
        <f t="shared" si="8"/>
        <v>323574.94738907233</v>
      </c>
      <c r="X23" s="17">
        <f t="shared" si="9"/>
        <v>103168.82380521146</v>
      </c>
      <c r="Y23" s="17">
        <f t="shared" si="10"/>
        <v>42205.427920313778</v>
      </c>
      <c r="Z23" s="17">
        <f t="shared" si="11"/>
        <v>0</v>
      </c>
      <c r="AA23" s="17">
        <f t="shared" si="12"/>
        <v>0</v>
      </c>
      <c r="AB23" s="18">
        <f t="shared" si="13"/>
        <v>42205.427920313778</v>
      </c>
    </row>
    <row r="24" spans="2:28" ht="16" thickBot="1" x14ac:dyDescent="0.25">
      <c r="B24" s="54"/>
      <c r="C24" s="9" t="s">
        <v>44</v>
      </c>
      <c r="D24" s="22">
        <v>216403.44089901497</v>
      </c>
      <c r="E24" s="11">
        <v>1</v>
      </c>
      <c r="F24" s="12">
        <f t="shared" si="0"/>
        <v>0.85</v>
      </c>
      <c r="G24" s="13">
        <v>0.13</v>
      </c>
      <c r="H24" s="14">
        <v>0.02</v>
      </c>
      <c r="I24" s="21">
        <v>0</v>
      </c>
      <c r="J24" s="16">
        <v>0</v>
      </c>
      <c r="K24" s="17">
        <f t="shared" si="1"/>
        <v>183942.92476416272</v>
      </c>
      <c r="L24" s="17">
        <f t="shared" si="2"/>
        <v>28132.447316871945</v>
      </c>
      <c r="M24" s="17">
        <f t="shared" si="3"/>
        <v>4328.0688179802992</v>
      </c>
      <c r="N24" s="17">
        <f t="shared" si="4"/>
        <v>0</v>
      </c>
      <c r="O24" s="17">
        <f t="shared" si="5"/>
        <v>0</v>
      </c>
      <c r="P24" s="18">
        <f t="shared" si="6"/>
        <v>4328.0688179802992</v>
      </c>
      <c r="Q24" s="11">
        <v>2</v>
      </c>
      <c r="R24" s="12">
        <f t="shared" si="7"/>
        <v>0.7</v>
      </c>
      <c r="S24" s="13">
        <v>0.23</v>
      </c>
      <c r="T24" s="14">
        <v>7.0000000000000007E-2</v>
      </c>
      <c r="U24" s="15">
        <v>0</v>
      </c>
      <c r="V24" s="16">
        <v>0</v>
      </c>
      <c r="W24" s="17">
        <f t="shared" si="8"/>
        <v>151482.40862931046</v>
      </c>
      <c r="X24" s="17">
        <f t="shared" si="9"/>
        <v>49772.791406773445</v>
      </c>
      <c r="Y24" s="17">
        <f t="shared" si="10"/>
        <v>15148.240862931048</v>
      </c>
      <c r="Z24" s="17">
        <f t="shared" si="11"/>
        <v>0</v>
      </c>
      <c r="AA24" s="17">
        <f t="shared" si="12"/>
        <v>0</v>
      </c>
      <c r="AB24" s="18">
        <f t="shared" si="13"/>
        <v>15148.240862931048</v>
      </c>
    </row>
    <row r="25" spans="2:28" ht="16.5" customHeight="1" thickTop="1" thickBot="1" x14ac:dyDescent="0.25">
      <c r="B25" s="53" t="s">
        <v>45</v>
      </c>
      <c r="C25" s="9" t="s">
        <v>46</v>
      </c>
      <c r="D25" s="19">
        <v>356830.3071568344</v>
      </c>
      <c r="E25" s="11">
        <v>1</v>
      </c>
      <c r="F25" s="24">
        <f t="shared" si="0"/>
        <v>0.89</v>
      </c>
      <c r="G25" s="25">
        <v>0.1</v>
      </c>
      <c r="H25" s="14">
        <v>0.01</v>
      </c>
      <c r="I25" s="21">
        <v>0</v>
      </c>
      <c r="J25" s="16">
        <v>0</v>
      </c>
      <c r="K25" s="17">
        <f t="shared" si="1"/>
        <v>317578.97336958261</v>
      </c>
      <c r="L25" s="17">
        <f t="shared" si="2"/>
        <v>35683.030715683439</v>
      </c>
      <c r="M25" s="17">
        <f t="shared" si="3"/>
        <v>3568.303071568344</v>
      </c>
      <c r="N25" s="17">
        <f t="shared" si="4"/>
        <v>0</v>
      </c>
      <c r="O25" s="17">
        <f t="shared" si="5"/>
        <v>0</v>
      </c>
      <c r="P25" s="26">
        <f t="shared" si="6"/>
        <v>3568.303071568344</v>
      </c>
      <c r="Q25" s="11">
        <v>1</v>
      </c>
      <c r="R25" s="24">
        <f t="shared" si="7"/>
        <v>0.86</v>
      </c>
      <c r="S25" s="25">
        <v>0.13</v>
      </c>
      <c r="T25" s="14">
        <v>0.01</v>
      </c>
      <c r="U25" s="21"/>
      <c r="V25" s="16"/>
      <c r="W25" s="17">
        <f t="shared" si="8"/>
        <v>306874.06415487756</v>
      </c>
      <c r="X25" s="17">
        <f t="shared" si="9"/>
        <v>46387.939930388471</v>
      </c>
      <c r="Y25" s="17">
        <f t="shared" si="10"/>
        <v>3568.303071568344</v>
      </c>
      <c r="Z25" s="17">
        <f t="shared" si="11"/>
        <v>0</v>
      </c>
      <c r="AA25" s="17">
        <f t="shared" si="12"/>
        <v>0</v>
      </c>
      <c r="AB25" s="26">
        <f t="shared" si="13"/>
        <v>3568.303071568344</v>
      </c>
    </row>
    <row r="26" spans="2:28" ht="16" thickBot="1" x14ac:dyDescent="0.25">
      <c r="B26" s="53"/>
      <c r="C26" s="9" t="s">
        <v>47</v>
      </c>
      <c r="D26" s="19">
        <v>388007.99975891493</v>
      </c>
      <c r="E26" s="11">
        <v>1</v>
      </c>
      <c r="F26" s="24">
        <f t="shared" si="0"/>
        <v>0.91</v>
      </c>
      <c r="G26" s="13">
        <v>0.08</v>
      </c>
      <c r="H26" s="14">
        <v>0.01</v>
      </c>
      <c r="I26" s="21">
        <v>0</v>
      </c>
      <c r="J26" s="16">
        <v>0</v>
      </c>
      <c r="K26" s="17">
        <f t="shared" si="1"/>
        <v>353087.27978061262</v>
      </c>
      <c r="L26" s="17">
        <f t="shared" si="2"/>
        <v>31040.639980713197</v>
      </c>
      <c r="M26" s="27">
        <f t="shared" si="3"/>
        <v>3880.0799975891496</v>
      </c>
      <c r="N26" s="27">
        <f t="shared" si="4"/>
        <v>0</v>
      </c>
      <c r="O26" s="27">
        <f t="shared" si="5"/>
        <v>0</v>
      </c>
      <c r="P26" s="26">
        <f t="shared" si="6"/>
        <v>3880.0799975891496</v>
      </c>
      <c r="Q26" s="11">
        <v>1</v>
      </c>
      <c r="R26" s="24">
        <f t="shared" si="7"/>
        <v>0.89</v>
      </c>
      <c r="S26" s="13">
        <v>0.1</v>
      </c>
      <c r="T26" s="14">
        <v>0.01</v>
      </c>
      <c r="U26" s="21"/>
      <c r="V26" s="16"/>
      <c r="W26" s="17">
        <f t="shared" si="8"/>
        <v>345327.11978543428</v>
      </c>
      <c r="X26" s="17">
        <f t="shared" si="9"/>
        <v>38800.799975891496</v>
      </c>
      <c r="Y26" s="17">
        <f t="shared" si="10"/>
        <v>3880.0799975891496</v>
      </c>
      <c r="Z26" s="17">
        <f t="shared" si="11"/>
        <v>0</v>
      </c>
      <c r="AA26" s="17">
        <f t="shared" si="12"/>
        <v>0</v>
      </c>
      <c r="AB26" s="26">
        <f t="shared" si="13"/>
        <v>3880.0799975891496</v>
      </c>
    </row>
    <row r="27" spans="2:28" s="31" customFormat="1" ht="16" thickBot="1" x14ac:dyDescent="0.25">
      <c r="B27" s="53"/>
      <c r="C27" s="28" t="s">
        <v>48</v>
      </c>
      <c r="D27" s="19">
        <v>279043.60329303733</v>
      </c>
      <c r="E27" s="11">
        <v>1</v>
      </c>
      <c r="F27" s="24">
        <f t="shared" si="0"/>
        <v>0.94</v>
      </c>
      <c r="G27" s="25">
        <v>0.06</v>
      </c>
      <c r="H27" s="29">
        <v>0</v>
      </c>
      <c r="I27" s="21">
        <v>0</v>
      </c>
      <c r="J27" s="16">
        <v>0</v>
      </c>
      <c r="K27" s="17">
        <f t="shared" si="1"/>
        <v>262300.98709545506</v>
      </c>
      <c r="L27" s="17">
        <f t="shared" si="2"/>
        <v>16742.61619758224</v>
      </c>
      <c r="M27" s="30">
        <f t="shared" si="3"/>
        <v>0</v>
      </c>
      <c r="N27" s="27">
        <f t="shared" si="4"/>
        <v>0</v>
      </c>
      <c r="O27" s="27">
        <f t="shared" si="5"/>
        <v>0</v>
      </c>
      <c r="P27" s="26">
        <f t="shared" si="6"/>
        <v>0</v>
      </c>
      <c r="Q27" s="11">
        <v>1</v>
      </c>
      <c r="R27" s="24">
        <f t="shared" si="7"/>
        <v>0.92</v>
      </c>
      <c r="S27" s="25">
        <v>0.08</v>
      </c>
      <c r="T27" s="29">
        <v>0</v>
      </c>
      <c r="U27" s="21"/>
      <c r="V27" s="16"/>
      <c r="W27" s="17">
        <f t="shared" si="8"/>
        <v>256720.11502959437</v>
      </c>
      <c r="X27" s="17">
        <f t="shared" si="9"/>
        <v>22323.488263442989</v>
      </c>
      <c r="Y27" s="17">
        <f t="shared" si="10"/>
        <v>0</v>
      </c>
      <c r="Z27" s="17">
        <f t="shared" si="11"/>
        <v>0</v>
      </c>
      <c r="AA27" s="17">
        <f t="shared" si="12"/>
        <v>0</v>
      </c>
      <c r="AB27" s="26">
        <f t="shared" si="13"/>
        <v>0</v>
      </c>
    </row>
    <row r="28" spans="2:28" s="36" customFormat="1" ht="16.5" customHeight="1" thickBot="1" x14ac:dyDescent="0.25">
      <c r="B28" s="53"/>
      <c r="C28" s="28" t="s">
        <v>49</v>
      </c>
      <c r="D28" s="19">
        <v>279020.1450823124</v>
      </c>
      <c r="E28" s="11">
        <v>1</v>
      </c>
      <c r="F28" s="24">
        <f t="shared" si="0"/>
        <v>0.93</v>
      </c>
      <c r="G28" s="13">
        <v>0.06</v>
      </c>
      <c r="H28" s="14">
        <v>0.01</v>
      </c>
      <c r="I28" s="32">
        <v>0</v>
      </c>
      <c r="J28" s="33">
        <v>0</v>
      </c>
      <c r="K28" s="17">
        <f t="shared" si="1"/>
        <v>259488.73492655056</v>
      </c>
      <c r="L28" s="17">
        <f t="shared" si="2"/>
        <v>16741.208704938745</v>
      </c>
      <c r="M28" s="34">
        <f t="shared" si="3"/>
        <v>2790.2014508231241</v>
      </c>
      <c r="N28" s="35">
        <f t="shared" si="4"/>
        <v>0</v>
      </c>
      <c r="O28" s="35">
        <f t="shared" si="5"/>
        <v>0</v>
      </c>
      <c r="P28" s="26">
        <f t="shared" si="6"/>
        <v>2790.2014508231241</v>
      </c>
      <c r="Q28" s="11">
        <v>1</v>
      </c>
      <c r="R28" s="24">
        <f t="shared" si="7"/>
        <v>0.91</v>
      </c>
      <c r="S28" s="13">
        <v>0.08</v>
      </c>
      <c r="T28" s="14">
        <v>0.01</v>
      </c>
      <c r="U28" s="32"/>
      <c r="V28" s="33"/>
      <c r="W28" s="17">
        <f t="shared" si="8"/>
        <v>253908.33202490429</v>
      </c>
      <c r="X28" s="17">
        <f t="shared" si="9"/>
        <v>22321.611606584993</v>
      </c>
      <c r="Y28" s="17">
        <f t="shared" si="10"/>
        <v>2790.2014508231241</v>
      </c>
      <c r="Z28" s="17">
        <f t="shared" si="11"/>
        <v>0</v>
      </c>
      <c r="AA28" s="17">
        <f t="shared" si="12"/>
        <v>0</v>
      </c>
      <c r="AB28" s="26">
        <f t="shared" si="13"/>
        <v>2790.2014508231241</v>
      </c>
    </row>
    <row r="29" spans="2:28" ht="16" thickBot="1" x14ac:dyDescent="0.25">
      <c r="B29" s="53"/>
      <c r="C29" s="9" t="s">
        <v>50</v>
      </c>
      <c r="D29" s="19">
        <v>350133.35099423869</v>
      </c>
      <c r="E29" s="11">
        <v>1</v>
      </c>
      <c r="F29" s="24">
        <f t="shared" si="0"/>
        <v>0.93</v>
      </c>
      <c r="G29" s="13">
        <v>0.06</v>
      </c>
      <c r="H29" s="14">
        <v>0.01</v>
      </c>
      <c r="I29" s="21">
        <v>0</v>
      </c>
      <c r="J29" s="16">
        <v>0</v>
      </c>
      <c r="K29" s="17">
        <f t="shared" si="1"/>
        <v>325624.016424642</v>
      </c>
      <c r="L29" s="17">
        <f t="shared" si="2"/>
        <v>21008.001059654322</v>
      </c>
      <c r="M29" s="27">
        <f t="shared" si="3"/>
        <v>3501.3335099423871</v>
      </c>
      <c r="N29" s="27">
        <f t="shared" si="4"/>
        <v>0</v>
      </c>
      <c r="O29" s="27">
        <f t="shared" si="5"/>
        <v>0</v>
      </c>
      <c r="P29" s="26">
        <f t="shared" si="6"/>
        <v>3501.3335099423871</v>
      </c>
      <c r="Q29" s="11">
        <v>1</v>
      </c>
      <c r="R29" s="24">
        <f t="shared" si="7"/>
        <v>0.91</v>
      </c>
      <c r="S29" s="13">
        <v>0.08</v>
      </c>
      <c r="T29" s="14">
        <v>0.01</v>
      </c>
      <c r="U29" s="21"/>
      <c r="V29" s="16"/>
      <c r="W29" s="17">
        <f t="shared" si="8"/>
        <v>318621.3494047572</v>
      </c>
      <c r="X29" s="17">
        <f t="shared" si="9"/>
        <v>28010.668079539097</v>
      </c>
      <c r="Y29" s="17">
        <f t="shared" si="10"/>
        <v>3501.3335099423871</v>
      </c>
      <c r="Z29" s="17">
        <f t="shared" si="11"/>
        <v>0</v>
      </c>
      <c r="AA29" s="17">
        <f t="shared" si="12"/>
        <v>0</v>
      </c>
      <c r="AB29" s="26">
        <f t="shared" si="13"/>
        <v>3501.3335099423871</v>
      </c>
    </row>
    <row r="30" spans="2:28" s="31" customFormat="1" ht="16" thickBot="1" x14ac:dyDescent="0.25">
      <c r="B30" s="54"/>
      <c r="C30" s="28" t="s">
        <v>51</v>
      </c>
      <c r="D30" s="19">
        <v>208713.1534071296</v>
      </c>
      <c r="E30" s="11">
        <v>1</v>
      </c>
      <c r="F30" s="24">
        <f t="shared" si="0"/>
        <v>0.88</v>
      </c>
      <c r="G30" s="25">
        <v>0.11</v>
      </c>
      <c r="H30" s="29">
        <v>0.01</v>
      </c>
      <c r="I30" s="21">
        <v>0</v>
      </c>
      <c r="J30" s="16">
        <v>0</v>
      </c>
      <c r="K30" s="17">
        <f t="shared" si="1"/>
        <v>183667.57499827407</v>
      </c>
      <c r="L30" s="17">
        <f t="shared" si="2"/>
        <v>22958.446874784258</v>
      </c>
      <c r="M30" s="30">
        <f t="shared" si="3"/>
        <v>2087.1315340712963</v>
      </c>
      <c r="N30" s="27">
        <f t="shared" si="4"/>
        <v>0</v>
      </c>
      <c r="O30" s="27">
        <f t="shared" si="5"/>
        <v>0</v>
      </c>
      <c r="P30" s="26">
        <f t="shared" si="6"/>
        <v>2087.1315340712963</v>
      </c>
      <c r="Q30" s="11">
        <v>2</v>
      </c>
      <c r="R30" s="24">
        <f t="shared" si="7"/>
        <v>0.75</v>
      </c>
      <c r="S30" s="25">
        <v>0.23</v>
      </c>
      <c r="T30" s="29">
        <v>0.02</v>
      </c>
      <c r="U30" s="21"/>
      <c r="V30" s="16"/>
      <c r="W30" s="17">
        <f t="shared" si="8"/>
        <v>156534.86505534721</v>
      </c>
      <c r="X30" s="17">
        <f t="shared" si="9"/>
        <v>48004.025283639814</v>
      </c>
      <c r="Y30" s="17">
        <f t="shared" si="10"/>
        <v>4174.2630681425926</v>
      </c>
      <c r="Z30" s="17">
        <f t="shared" si="11"/>
        <v>0</v>
      </c>
      <c r="AA30" s="17">
        <f t="shared" si="12"/>
        <v>0</v>
      </c>
      <c r="AB30" s="26">
        <f t="shared" si="13"/>
        <v>4174.2630681425926</v>
      </c>
    </row>
    <row r="31" spans="2:28" s="31" customFormat="1" ht="17" thickTop="1" thickBot="1" x14ac:dyDescent="0.25">
      <c r="B31" s="55" t="s">
        <v>52</v>
      </c>
      <c r="C31" s="28" t="s">
        <v>53</v>
      </c>
      <c r="D31" s="22">
        <v>543657.57685450872</v>
      </c>
      <c r="E31" s="11">
        <v>2</v>
      </c>
      <c r="F31" s="24">
        <f t="shared" si="0"/>
        <v>0.75</v>
      </c>
      <c r="G31" s="25">
        <v>0.22</v>
      </c>
      <c r="H31" s="29">
        <v>0.03</v>
      </c>
      <c r="I31" s="21">
        <v>0</v>
      </c>
      <c r="J31" s="16">
        <v>0</v>
      </c>
      <c r="K31" s="17">
        <f t="shared" si="1"/>
        <v>407743.18264088151</v>
      </c>
      <c r="L31" s="17">
        <f t="shared" si="2"/>
        <v>119604.66690799192</v>
      </c>
      <c r="M31" s="30">
        <f t="shared" si="3"/>
        <v>16309.727305635261</v>
      </c>
      <c r="N31" s="27">
        <f t="shared" si="4"/>
        <v>0</v>
      </c>
      <c r="O31" s="27">
        <f t="shared" si="5"/>
        <v>0</v>
      </c>
      <c r="P31" s="26">
        <f t="shared" si="6"/>
        <v>16309.727305635261</v>
      </c>
      <c r="Q31" s="11">
        <v>2</v>
      </c>
      <c r="R31" s="24">
        <f t="shared" si="7"/>
        <v>0.66999999999999993</v>
      </c>
      <c r="S31" s="25">
        <v>0.25</v>
      </c>
      <c r="T31" s="29">
        <v>0.08</v>
      </c>
      <c r="U31" s="21">
        <v>0</v>
      </c>
      <c r="V31" s="16">
        <v>0</v>
      </c>
      <c r="W31" s="17">
        <f t="shared" si="8"/>
        <v>364250.57649252081</v>
      </c>
      <c r="X31" s="17">
        <f t="shared" si="9"/>
        <v>135914.39421362718</v>
      </c>
      <c r="Y31" s="17">
        <f t="shared" si="10"/>
        <v>43492.606148360697</v>
      </c>
      <c r="Z31" s="17">
        <f t="shared" si="11"/>
        <v>0</v>
      </c>
      <c r="AA31" s="17">
        <f t="shared" si="12"/>
        <v>0</v>
      </c>
      <c r="AB31" s="26">
        <f t="shared" si="13"/>
        <v>43492.606148360697</v>
      </c>
    </row>
    <row r="32" spans="2:28" ht="16" thickBot="1" x14ac:dyDescent="0.25">
      <c r="B32" s="53"/>
      <c r="C32" s="9" t="s">
        <v>54</v>
      </c>
      <c r="D32" s="22">
        <v>414445.86077162559</v>
      </c>
      <c r="E32" s="11">
        <v>2</v>
      </c>
      <c r="F32" s="24">
        <f t="shared" si="0"/>
        <v>0.79</v>
      </c>
      <c r="G32" s="13">
        <v>0.19</v>
      </c>
      <c r="H32" s="14">
        <v>0.02</v>
      </c>
      <c r="I32" s="21">
        <v>0</v>
      </c>
      <c r="J32" s="16">
        <v>0</v>
      </c>
      <c r="K32" s="17">
        <f t="shared" si="1"/>
        <v>327412.23000958422</v>
      </c>
      <c r="L32" s="17">
        <f t="shared" si="2"/>
        <v>78744.713546608866</v>
      </c>
      <c r="M32" s="27">
        <f t="shared" si="3"/>
        <v>8288.9172154325115</v>
      </c>
      <c r="N32" s="27">
        <f t="shared" si="4"/>
        <v>0</v>
      </c>
      <c r="O32" s="27">
        <f t="shared" si="5"/>
        <v>0</v>
      </c>
      <c r="P32" s="26">
        <f t="shared" si="6"/>
        <v>8288.9172154325115</v>
      </c>
      <c r="Q32" s="11">
        <v>2</v>
      </c>
      <c r="R32" s="24">
        <f t="shared" si="7"/>
        <v>0.72</v>
      </c>
      <c r="S32" s="13">
        <v>0.21</v>
      </c>
      <c r="T32" s="14">
        <v>7.0000000000000007E-2</v>
      </c>
      <c r="U32" s="21">
        <v>0</v>
      </c>
      <c r="V32" s="16">
        <v>0</v>
      </c>
      <c r="W32" s="17">
        <f t="shared" si="8"/>
        <v>298401.01975557039</v>
      </c>
      <c r="X32" s="17">
        <f t="shared" si="9"/>
        <v>87033.630762041372</v>
      </c>
      <c r="Y32" s="17">
        <f t="shared" si="10"/>
        <v>29011.210254013793</v>
      </c>
      <c r="Z32" s="17">
        <f t="shared" si="11"/>
        <v>0</v>
      </c>
      <c r="AA32" s="17">
        <f t="shared" si="12"/>
        <v>0</v>
      </c>
      <c r="AB32" s="26">
        <f t="shared" si="13"/>
        <v>29011.210254013793</v>
      </c>
    </row>
    <row r="33" spans="1:28" ht="16" thickBot="1" x14ac:dyDescent="0.25">
      <c r="B33" s="53"/>
      <c r="C33" s="9" t="s">
        <v>55</v>
      </c>
      <c r="D33" s="22">
        <v>472704.99239688116</v>
      </c>
      <c r="E33" s="11">
        <v>1</v>
      </c>
      <c r="F33" s="24">
        <f t="shared" si="0"/>
        <v>0.89</v>
      </c>
      <c r="G33" s="13">
        <v>0.1</v>
      </c>
      <c r="H33" s="14">
        <v>0.01</v>
      </c>
      <c r="I33" s="21">
        <v>0</v>
      </c>
      <c r="J33" s="16">
        <v>0</v>
      </c>
      <c r="K33" s="17">
        <f t="shared" si="1"/>
        <v>420707.44323322421</v>
      </c>
      <c r="L33" s="17">
        <f t="shared" si="2"/>
        <v>47270.499239688121</v>
      </c>
      <c r="M33" s="27">
        <f t="shared" si="3"/>
        <v>4727.0499239688115</v>
      </c>
      <c r="N33" s="27">
        <f t="shared" si="4"/>
        <v>0</v>
      </c>
      <c r="O33" s="27">
        <f t="shared" si="5"/>
        <v>0</v>
      </c>
      <c r="P33" s="26">
        <f t="shared" si="6"/>
        <v>4727.0499239688115</v>
      </c>
      <c r="Q33" s="11">
        <v>2</v>
      </c>
      <c r="R33" s="24">
        <f t="shared" si="7"/>
        <v>0.74</v>
      </c>
      <c r="S33" s="13">
        <v>0.2</v>
      </c>
      <c r="T33" s="14">
        <v>0.06</v>
      </c>
      <c r="U33" s="21">
        <v>0</v>
      </c>
      <c r="V33" s="16">
        <v>0</v>
      </c>
      <c r="W33" s="17">
        <f t="shared" si="8"/>
        <v>349801.69437369204</v>
      </c>
      <c r="X33" s="17">
        <f t="shared" si="9"/>
        <v>94540.998479376241</v>
      </c>
      <c r="Y33" s="17">
        <f t="shared" si="10"/>
        <v>28362.299543812867</v>
      </c>
      <c r="Z33" s="17">
        <f t="shared" si="11"/>
        <v>0</v>
      </c>
      <c r="AA33" s="17">
        <f t="shared" si="12"/>
        <v>0</v>
      </c>
      <c r="AB33" s="26">
        <f t="shared" si="13"/>
        <v>28362.299543812867</v>
      </c>
    </row>
    <row r="34" spans="1:28" ht="16" thickBot="1" x14ac:dyDescent="0.25">
      <c r="B34" s="53"/>
      <c r="C34" s="9" t="s">
        <v>56</v>
      </c>
      <c r="D34" s="22">
        <v>113335.61110785176</v>
      </c>
      <c r="E34" s="11">
        <v>2</v>
      </c>
      <c r="F34" s="24">
        <f t="shared" si="0"/>
        <v>0.79</v>
      </c>
      <c r="G34" s="13">
        <v>0.2</v>
      </c>
      <c r="H34" s="14">
        <v>0.01</v>
      </c>
      <c r="I34" s="21">
        <v>0</v>
      </c>
      <c r="J34" s="16">
        <v>0</v>
      </c>
      <c r="K34" s="17">
        <f t="shared" si="1"/>
        <v>89535.132775202888</v>
      </c>
      <c r="L34" s="17">
        <f t="shared" si="2"/>
        <v>22667.122221570353</v>
      </c>
      <c r="M34" s="27">
        <f t="shared" si="3"/>
        <v>1133.3561110785176</v>
      </c>
      <c r="N34" s="27">
        <f t="shared" si="4"/>
        <v>0</v>
      </c>
      <c r="O34" s="27">
        <f t="shared" si="5"/>
        <v>0</v>
      </c>
      <c r="P34" s="26">
        <f t="shared" si="6"/>
        <v>1133.3561110785176</v>
      </c>
      <c r="Q34" s="11">
        <v>2</v>
      </c>
      <c r="R34" s="24">
        <f t="shared" si="7"/>
        <v>0.71</v>
      </c>
      <c r="S34" s="13">
        <v>0.22</v>
      </c>
      <c r="T34" s="14">
        <v>7.0000000000000007E-2</v>
      </c>
      <c r="U34" s="21">
        <v>0</v>
      </c>
      <c r="V34" s="16">
        <v>0</v>
      </c>
      <c r="W34" s="17">
        <f t="shared" si="8"/>
        <v>80468.283886574747</v>
      </c>
      <c r="X34" s="17">
        <f t="shared" si="9"/>
        <v>24933.834443727388</v>
      </c>
      <c r="Y34" s="17">
        <f t="shared" si="10"/>
        <v>7933.4927775496235</v>
      </c>
      <c r="Z34" s="17">
        <f t="shared" si="11"/>
        <v>0</v>
      </c>
      <c r="AA34" s="17">
        <f t="shared" si="12"/>
        <v>0</v>
      </c>
      <c r="AB34" s="26">
        <f t="shared" si="13"/>
        <v>7933.4927775496235</v>
      </c>
    </row>
    <row r="35" spans="1:28" ht="16" thickBot="1" x14ac:dyDescent="0.25">
      <c r="A35" s="2" t="s">
        <v>57</v>
      </c>
      <c r="B35" s="56"/>
      <c r="C35" s="9" t="s">
        <v>58</v>
      </c>
      <c r="D35" s="22">
        <v>115715.66513051707</v>
      </c>
      <c r="E35" s="11">
        <v>1</v>
      </c>
      <c r="F35" s="24">
        <f t="shared" si="0"/>
        <v>0.95</v>
      </c>
      <c r="G35" s="13">
        <v>0.05</v>
      </c>
      <c r="H35" s="14">
        <v>0</v>
      </c>
      <c r="I35" s="21">
        <v>0</v>
      </c>
      <c r="J35" s="16">
        <v>0</v>
      </c>
      <c r="K35" s="17">
        <f t="shared" si="1"/>
        <v>109929.88187399121</v>
      </c>
      <c r="L35" s="17">
        <f t="shared" si="2"/>
        <v>5785.7832565258541</v>
      </c>
      <c r="M35" s="27">
        <f t="shared" si="3"/>
        <v>0</v>
      </c>
      <c r="N35" s="27">
        <f t="shared" si="4"/>
        <v>0</v>
      </c>
      <c r="O35" s="27">
        <f t="shared" si="5"/>
        <v>0</v>
      </c>
      <c r="P35" s="26">
        <f t="shared" si="6"/>
        <v>0</v>
      </c>
      <c r="Q35" s="11">
        <v>1</v>
      </c>
      <c r="R35" s="24">
        <f t="shared" si="7"/>
        <v>0.87</v>
      </c>
      <c r="S35" s="13">
        <v>0.1</v>
      </c>
      <c r="T35" s="14">
        <v>0.03</v>
      </c>
      <c r="U35" s="21">
        <v>0</v>
      </c>
      <c r="V35" s="16">
        <v>0</v>
      </c>
      <c r="W35" s="17">
        <f t="shared" si="8"/>
        <v>100672.62866354985</v>
      </c>
      <c r="X35" s="17">
        <f t="shared" si="9"/>
        <v>11571.566513051708</v>
      </c>
      <c r="Y35" s="17">
        <f t="shared" si="10"/>
        <v>3471.4699539155117</v>
      </c>
      <c r="Z35" s="17">
        <f t="shared" si="11"/>
        <v>0</v>
      </c>
      <c r="AA35" s="17">
        <f t="shared" si="12"/>
        <v>0</v>
      </c>
      <c r="AB35" s="26">
        <f t="shared" si="13"/>
        <v>3471.4699539155117</v>
      </c>
    </row>
    <row r="36" spans="1:28" ht="17" thickTop="1" thickBot="1" x14ac:dyDescent="0.25">
      <c r="B36" s="55" t="s">
        <v>59</v>
      </c>
      <c r="C36" s="9" t="s">
        <v>60</v>
      </c>
      <c r="D36" s="22">
        <v>719652.35125090915</v>
      </c>
      <c r="E36" s="11">
        <v>1</v>
      </c>
      <c r="F36" s="12">
        <f t="shared" si="0"/>
        <v>0.95</v>
      </c>
      <c r="G36" s="13">
        <v>0.05</v>
      </c>
      <c r="H36" s="14">
        <v>0</v>
      </c>
      <c r="I36" s="21">
        <v>0</v>
      </c>
      <c r="J36" s="16">
        <v>0</v>
      </c>
      <c r="K36" s="17">
        <f t="shared" si="1"/>
        <v>683669.73368836369</v>
      </c>
      <c r="L36" s="17">
        <f t="shared" si="2"/>
        <v>35982.617562545456</v>
      </c>
      <c r="M36" s="17">
        <f t="shared" si="3"/>
        <v>0</v>
      </c>
      <c r="N36" s="27">
        <f t="shared" si="4"/>
        <v>0</v>
      </c>
      <c r="O36" s="27">
        <f t="shared" si="5"/>
        <v>0</v>
      </c>
      <c r="P36" s="18">
        <f t="shared" si="6"/>
        <v>0</v>
      </c>
      <c r="Q36" s="11">
        <v>1</v>
      </c>
      <c r="R36" s="12">
        <f t="shared" si="7"/>
        <v>0.92999999999999994</v>
      </c>
      <c r="S36" s="13">
        <v>7.0000000000000007E-2</v>
      </c>
      <c r="T36" s="14">
        <v>0</v>
      </c>
      <c r="U36" s="21">
        <v>0</v>
      </c>
      <c r="V36" s="16">
        <v>0</v>
      </c>
      <c r="W36" s="17">
        <f t="shared" si="8"/>
        <v>669276.68666334543</v>
      </c>
      <c r="X36" s="17">
        <f t="shared" si="9"/>
        <v>50375.664587563646</v>
      </c>
      <c r="Y36" s="17">
        <f t="shared" si="10"/>
        <v>0</v>
      </c>
      <c r="Z36" s="17">
        <f t="shared" si="11"/>
        <v>0</v>
      </c>
      <c r="AA36" s="17">
        <f t="shared" si="12"/>
        <v>0</v>
      </c>
      <c r="AB36" s="18">
        <f t="shared" si="13"/>
        <v>0</v>
      </c>
    </row>
    <row r="37" spans="1:28" ht="16" thickBot="1" x14ac:dyDescent="0.25">
      <c r="B37" s="53"/>
      <c r="C37" s="9" t="s">
        <v>61</v>
      </c>
      <c r="D37" s="22">
        <v>438038.94779144542</v>
      </c>
      <c r="E37" s="11">
        <v>1</v>
      </c>
      <c r="F37" s="12">
        <f t="shared" si="0"/>
        <v>0.89</v>
      </c>
      <c r="G37" s="13">
        <v>0.11</v>
      </c>
      <c r="H37" s="14">
        <v>0</v>
      </c>
      <c r="I37" s="21">
        <v>0</v>
      </c>
      <c r="J37" s="16">
        <v>0</v>
      </c>
      <c r="K37" s="17">
        <f t="shared" si="1"/>
        <v>389854.66353438643</v>
      </c>
      <c r="L37" s="17">
        <f t="shared" si="2"/>
        <v>48184.284257058993</v>
      </c>
      <c r="M37" s="17">
        <f t="shared" si="3"/>
        <v>0</v>
      </c>
      <c r="N37" s="27">
        <f t="shared" si="4"/>
        <v>0</v>
      </c>
      <c r="O37" s="27">
        <f t="shared" si="5"/>
        <v>0</v>
      </c>
      <c r="P37" s="18">
        <f t="shared" si="6"/>
        <v>0</v>
      </c>
      <c r="Q37" s="11">
        <v>2</v>
      </c>
      <c r="R37" s="12">
        <f t="shared" si="7"/>
        <v>0.78</v>
      </c>
      <c r="S37" s="13">
        <v>0.2</v>
      </c>
      <c r="T37" s="14">
        <v>0.02</v>
      </c>
      <c r="U37" s="21">
        <v>0</v>
      </c>
      <c r="V37" s="16">
        <v>0</v>
      </c>
      <c r="W37" s="17">
        <f t="shared" si="8"/>
        <v>341670.37927732745</v>
      </c>
      <c r="X37" s="17">
        <f t="shared" si="9"/>
        <v>87607.789558289092</v>
      </c>
      <c r="Y37" s="17">
        <f t="shared" si="10"/>
        <v>8760.7789558289078</v>
      </c>
      <c r="Z37" s="17">
        <f t="shared" si="11"/>
        <v>0</v>
      </c>
      <c r="AA37" s="17">
        <f t="shared" si="12"/>
        <v>0</v>
      </c>
      <c r="AB37" s="18">
        <f t="shared" si="13"/>
        <v>8760.7789558289078</v>
      </c>
    </row>
    <row r="38" spans="1:28" ht="16" thickBot="1" x14ac:dyDescent="0.25">
      <c r="B38" s="56"/>
      <c r="C38" s="9" t="s">
        <v>62</v>
      </c>
      <c r="D38" s="22">
        <v>350064.91015241895</v>
      </c>
      <c r="E38" s="11">
        <v>1</v>
      </c>
      <c r="F38" s="12">
        <f t="shared" si="0"/>
        <v>0.9</v>
      </c>
      <c r="G38" s="13">
        <v>0.1</v>
      </c>
      <c r="H38" s="14">
        <v>0</v>
      </c>
      <c r="I38" s="21">
        <v>0</v>
      </c>
      <c r="J38" s="16">
        <v>0</v>
      </c>
      <c r="K38" s="17">
        <f t="shared" si="1"/>
        <v>315058.41913717706</v>
      </c>
      <c r="L38" s="17">
        <f t="shared" si="2"/>
        <v>35006.491015241896</v>
      </c>
      <c r="M38" s="17">
        <f t="shared" si="3"/>
        <v>0</v>
      </c>
      <c r="N38" s="27">
        <f t="shared" si="4"/>
        <v>0</v>
      </c>
      <c r="O38" s="27">
        <f t="shared" si="5"/>
        <v>0</v>
      </c>
      <c r="P38" s="18">
        <f t="shared" si="6"/>
        <v>0</v>
      </c>
      <c r="Q38" s="11">
        <v>1</v>
      </c>
      <c r="R38" s="12">
        <f t="shared" si="7"/>
        <v>0.88</v>
      </c>
      <c r="S38" s="13">
        <v>0.12</v>
      </c>
      <c r="T38" s="14">
        <v>0</v>
      </c>
      <c r="U38" s="21">
        <v>0</v>
      </c>
      <c r="V38" s="16">
        <v>0</v>
      </c>
      <c r="W38" s="17">
        <f t="shared" si="8"/>
        <v>308057.1209341287</v>
      </c>
      <c r="X38" s="17">
        <f t="shared" si="9"/>
        <v>42007.789218290272</v>
      </c>
      <c r="Y38" s="17">
        <f t="shared" si="10"/>
        <v>0</v>
      </c>
      <c r="Z38" s="17">
        <f t="shared" si="11"/>
        <v>0</v>
      </c>
      <c r="AA38" s="17">
        <f t="shared" si="12"/>
        <v>0</v>
      </c>
      <c r="AB38" s="18">
        <f t="shared" si="13"/>
        <v>0</v>
      </c>
    </row>
    <row r="39" spans="1:28" ht="17" thickTop="1" thickBot="1" x14ac:dyDescent="0.25">
      <c r="B39" s="53" t="s">
        <v>63</v>
      </c>
      <c r="C39" s="9" t="s">
        <v>64</v>
      </c>
      <c r="D39" s="22">
        <v>187609.47557690987</v>
      </c>
      <c r="E39" s="11">
        <v>1</v>
      </c>
      <c r="F39" s="12">
        <f t="shared" si="0"/>
        <v>0.86</v>
      </c>
      <c r="G39" s="13">
        <v>0.13</v>
      </c>
      <c r="H39" s="14">
        <v>0.01</v>
      </c>
      <c r="I39" s="15"/>
      <c r="J39" s="16"/>
      <c r="K39" s="17">
        <f t="shared" si="1"/>
        <v>161344.1489961425</v>
      </c>
      <c r="L39" s="17">
        <f t="shared" si="2"/>
        <v>24389.231824998285</v>
      </c>
      <c r="M39" s="2">
        <f t="shared" si="3"/>
        <v>1876.0947557690988</v>
      </c>
      <c r="N39" s="27">
        <f t="shared" si="4"/>
        <v>0</v>
      </c>
      <c r="O39" s="27">
        <f t="shared" si="5"/>
        <v>0</v>
      </c>
      <c r="P39" s="18">
        <f t="shared" si="6"/>
        <v>1876.0947557690988</v>
      </c>
      <c r="Q39" s="11">
        <v>1</v>
      </c>
      <c r="R39" s="12">
        <f t="shared" si="7"/>
        <v>0.84</v>
      </c>
      <c r="S39" s="13">
        <v>0.15</v>
      </c>
      <c r="T39" s="14">
        <v>0.01</v>
      </c>
      <c r="U39" s="15"/>
      <c r="V39" s="16"/>
      <c r="W39" s="17">
        <f t="shared" si="8"/>
        <v>157591.95948460427</v>
      </c>
      <c r="X39" s="17">
        <f t="shared" si="9"/>
        <v>28141.421336536481</v>
      </c>
      <c r="Y39" s="17">
        <f t="shared" si="10"/>
        <v>1876.0947557690988</v>
      </c>
      <c r="Z39" s="17">
        <f t="shared" si="11"/>
        <v>0</v>
      </c>
      <c r="AA39" s="17">
        <f t="shared" si="12"/>
        <v>0</v>
      </c>
      <c r="AB39" s="18">
        <f t="shared" si="13"/>
        <v>1876.0947557690988</v>
      </c>
    </row>
    <row r="40" spans="1:28" ht="16" thickBot="1" x14ac:dyDescent="0.25">
      <c r="B40" s="53"/>
      <c r="C40" s="9" t="s">
        <v>65</v>
      </c>
      <c r="D40" s="22">
        <v>411481.83324444731</v>
      </c>
      <c r="E40" s="11">
        <v>2</v>
      </c>
      <c r="F40" s="12">
        <f t="shared" si="0"/>
        <v>0.76</v>
      </c>
      <c r="G40" s="13">
        <v>0.22</v>
      </c>
      <c r="H40" s="14">
        <v>0.02</v>
      </c>
      <c r="I40" s="15"/>
      <c r="J40" s="16"/>
      <c r="K40" s="17">
        <f t="shared" si="1"/>
        <v>312726.19326577993</v>
      </c>
      <c r="L40" s="17">
        <f t="shared" si="2"/>
        <v>90526.003313778405</v>
      </c>
      <c r="M40" s="17">
        <f t="shared" si="3"/>
        <v>8229.6366648889471</v>
      </c>
      <c r="N40" s="27">
        <f t="shared" si="4"/>
        <v>0</v>
      </c>
      <c r="O40" s="27">
        <f t="shared" si="5"/>
        <v>0</v>
      </c>
      <c r="P40" s="18">
        <f t="shared" si="6"/>
        <v>8229.6366648889471</v>
      </c>
      <c r="Q40" s="11">
        <v>2</v>
      </c>
      <c r="R40" s="12">
        <f t="shared" si="7"/>
        <v>0.71</v>
      </c>
      <c r="S40" s="13">
        <v>0.25</v>
      </c>
      <c r="T40" s="14">
        <v>0.04</v>
      </c>
      <c r="U40" s="15"/>
      <c r="V40" s="16"/>
      <c r="W40" s="17">
        <f t="shared" si="8"/>
        <v>292152.10160355759</v>
      </c>
      <c r="X40" s="17">
        <f t="shared" si="9"/>
        <v>102870.45831111183</v>
      </c>
      <c r="Y40" s="17">
        <f t="shared" si="10"/>
        <v>16459.273329777894</v>
      </c>
      <c r="Z40" s="17">
        <f t="shared" si="11"/>
        <v>0</v>
      </c>
      <c r="AA40" s="17">
        <f t="shared" si="12"/>
        <v>0</v>
      </c>
      <c r="AB40" s="18">
        <f t="shared" si="13"/>
        <v>16459.273329777894</v>
      </c>
    </row>
    <row r="41" spans="1:28" ht="16" thickBot="1" x14ac:dyDescent="0.25">
      <c r="B41" s="53"/>
      <c r="C41" s="9" t="s">
        <v>66</v>
      </c>
      <c r="D41" s="22">
        <v>717436.95118964033</v>
      </c>
      <c r="E41" s="11">
        <v>1</v>
      </c>
      <c r="F41" s="12">
        <f t="shared" si="0"/>
        <v>0.88</v>
      </c>
      <c r="G41" s="13">
        <v>0.12</v>
      </c>
      <c r="H41" s="14">
        <v>0</v>
      </c>
      <c r="I41" s="15"/>
      <c r="J41" s="16"/>
      <c r="K41" s="17">
        <f t="shared" si="1"/>
        <v>631344.51704688347</v>
      </c>
      <c r="L41" s="17">
        <f t="shared" si="2"/>
        <v>86092.434142756843</v>
      </c>
      <c r="M41" s="17">
        <f t="shared" si="3"/>
        <v>0</v>
      </c>
      <c r="N41" s="27">
        <f t="shared" si="4"/>
        <v>0</v>
      </c>
      <c r="O41" s="27">
        <f t="shared" si="5"/>
        <v>0</v>
      </c>
      <c r="P41" s="18">
        <f t="shared" si="6"/>
        <v>0</v>
      </c>
      <c r="Q41" s="11">
        <v>1</v>
      </c>
      <c r="R41" s="12">
        <f t="shared" si="7"/>
        <v>0.85</v>
      </c>
      <c r="S41" s="13">
        <v>0.15</v>
      </c>
      <c r="T41" s="14">
        <v>0</v>
      </c>
      <c r="U41" s="15"/>
      <c r="V41" s="16"/>
      <c r="W41" s="17">
        <f t="shared" si="8"/>
        <v>609821.40851119428</v>
      </c>
      <c r="X41" s="17">
        <f t="shared" si="9"/>
        <v>107615.54267844604</v>
      </c>
      <c r="Y41" s="17">
        <f t="shared" si="10"/>
        <v>0</v>
      </c>
      <c r="Z41" s="17">
        <f t="shared" si="11"/>
        <v>0</v>
      </c>
      <c r="AA41" s="17">
        <f t="shared" si="12"/>
        <v>0</v>
      </c>
      <c r="AB41" s="18">
        <f t="shared" si="13"/>
        <v>0</v>
      </c>
    </row>
    <row r="42" spans="1:28" ht="16" thickBot="1" x14ac:dyDescent="0.25">
      <c r="A42" s="2" t="s">
        <v>57</v>
      </c>
      <c r="B42" s="53"/>
      <c r="C42" s="9" t="s">
        <v>67</v>
      </c>
      <c r="D42" s="22">
        <v>220241.1489675327</v>
      </c>
      <c r="E42" s="11">
        <v>2</v>
      </c>
      <c r="F42" s="12">
        <f t="shared" si="0"/>
        <v>0.75</v>
      </c>
      <c r="G42" s="13">
        <v>0.23</v>
      </c>
      <c r="H42" s="14">
        <v>0.02</v>
      </c>
      <c r="I42" s="15"/>
      <c r="J42" s="16"/>
      <c r="K42" s="17">
        <f t="shared" si="1"/>
        <v>165180.86172564953</v>
      </c>
      <c r="L42" s="17">
        <f t="shared" si="2"/>
        <v>50655.464262532521</v>
      </c>
      <c r="M42" s="17">
        <f t="shared" si="3"/>
        <v>4404.8229793506544</v>
      </c>
      <c r="N42" s="27">
        <f t="shared" si="4"/>
        <v>0</v>
      </c>
      <c r="O42" s="27">
        <f t="shared" si="5"/>
        <v>0</v>
      </c>
      <c r="P42" s="18">
        <f t="shared" si="6"/>
        <v>4404.8229793506544</v>
      </c>
      <c r="Q42" s="11">
        <v>2</v>
      </c>
      <c r="R42" s="12">
        <f t="shared" si="7"/>
        <v>0.71</v>
      </c>
      <c r="S42" s="13">
        <v>0.25</v>
      </c>
      <c r="T42" s="14">
        <v>0.04</v>
      </c>
      <c r="U42" s="15"/>
      <c r="V42" s="16"/>
      <c r="W42" s="17">
        <f t="shared" si="8"/>
        <v>156371.21576694821</v>
      </c>
      <c r="X42" s="17">
        <f t="shared" si="9"/>
        <v>55060.287241883176</v>
      </c>
      <c r="Y42" s="17">
        <f t="shared" si="10"/>
        <v>8809.6459587013087</v>
      </c>
      <c r="Z42" s="17">
        <f t="shared" si="11"/>
        <v>0</v>
      </c>
      <c r="AA42" s="17">
        <f t="shared" si="12"/>
        <v>0</v>
      </c>
      <c r="AB42" s="18">
        <f t="shared" si="13"/>
        <v>8809.6459587013087</v>
      </c>
    </row>
    <row r="43" spans="1:28" ht="16" thickBot="1" x14ac:dyDescent="0.25">
      <c r="B43" s="53" t="s">
        <v>68</v>
      </c>
      <c r="C43" s="9" t="s">
        <v>69</v>
      </c>
      <c r="D43" s="19">
        <v>135041.44725328786</v>
      </c>
      <c r="E43" s="11">
        <v>1</v>
      </c>
      <c r="F43" s="24">
        <f t="shared" si="0"/>
        <v>0.85</v>
      </c>
      <c r="G43" s="13">
        <v>0.14000000000000001</v>
      </c>
      <c r="H43" s="14">
        <v>0.01</v>
      </c>
      <c r="I43" s="21">
        <v>0</v>
      </c>
      <c r="J43" s="16"/>
      <c r="K43" s="17">
        <f t="shared" si="1"/>
        <v>114785.23016529468</v>
      </c>
      <c r="L43" s="17">
        <f t="shared" si="2"/>
        <v>18905.802615460303</v>
      </c>
      <c r="M43" s="27">
        <f t="shared" si="3"/>
        <v>1350.4144725328786</v>
      </c>
      <c r="N43" s="27">
        <f t="shared" si="4"/>
        <v>0</v>
      </c>
      <c r="O43" s="27">
        <f t="shared" si="5"/>
        <v>0</v>
      </c>
      <c r="P43" s="26">
        <f t="shared" si="6"/>
        <v>1350.4144725328786</v>
      </c>
      <c r="Q43" s="11">
        <v>1</v>
      </c>
      <c r="R43" s="24">
        <f t="shared" si="7"/>
        <v>0.84</v>
      </c>
      <c r="S43" s="13">
        <v>0.15</v>
      </c>
      <c r="T43" s="14">
        <v>0.01</v>
      </c>
      <c r="U43" s="21">
        <v>0</v>
      </c>
      <c r="V43" s="16"/>
      <c r="W43" s="17">
        <f t="shared" si="8"/>
        <v>113434.8156927618</v>
      </c>
      <c r="X43" s="17">
        <f t="shared" si="9"/>
        <v>20256.217087993176</v>
      </c>
      <c r="Y43" s="17">
        <f t="shared" si="10"/>
        <v>1350.4144725328786</v>
      </c>
      <c r="Z43" s="17">
        <f t="shared" si="11"/>
        <v>0</v>
      </c>
      <c r="AA43" s="17">
        <f t="shared" si="12"/>
        <v>0</v>
      </c>
      <c r="AB43" s="26">
        <f t="shared" si="13"/>
        <v>1350.4144725328786</v>
      </c>
    </row>
    <row r="44" spans="1:28" ht="16" thickBot="1" x14ac:dyDescent="0.25">
      <c r="B44" s="53"/>
      <c r="C44" s="9" t="s">
        <v>70</v>
      </c>
      <c r="D44" s="19">
        <v>244896.13572483967</v>
      </c>
      <c r="E44" s="11">
        <v>1</v>
      </c>
      <c r="F44" s="24">
        <f t="shared" si="0"/>
        <v>0.85</v>
      </c>
      <c r="G44" s="13">
        <v>0.14000000000000001</v>
      </c>
      <c r="H44" s="14">
        <v>0.01</v>
      </c>
      <c r="I44" s="21"/>
      <c r="J44" s="16"/>
      <c r="K44" s="17">
        <f t="shared" si="1"/>
        <v>208161.7153661137</v>
      </c>
      <c r="L44" s="17">
        <f t="shared" si="2"/>
        <v>34285.459001477553</v>
      </c>
      <c r="M44" s="30">
        <f t="shared" si="3"/>
        <v>2448.9613572483968</v>
      </c>
      <c r="N44" s="27">
        <f t="shared" si="4"/>
        <v>0</v>
      </c>
      <c r="O44" s="27">
        <f t="shared" si="5"/>
        <v>0</v>
      </c>
      <c r="P44" s="26">
        <f t="shared" si="6"/>
        <v>2448.9613572483968</v>
      </c>
      <c r="Q44" s="11">
        <v>2</v>
      </c>
      <c r="R44" s="24">
        <f t="shared" si="7"/>
        <v>0.77</v>
      </c>
      <c r="S44" s="13">
        <v>0.21</v>
      </c>
      <c r="T44" s="14">
        <v>0.02</v>
      </c>
      <c r="U44" s="21"/>
      <c r="V44" s="16"/>
      <c r="W44" s="17">
        <f t="shared" si="8"/>
        <v>188570.02450812655</v>
      </c>
      <c r="X44" s="17">
        <f t="shared" si="9"/>
        <v>51428.188502216326</v>
      </c>
      <c r="Y44" s="17">
        <f t="shared" si="10"/>
        <v>4897.9227144967936</v>
      </c>
      <c r="Z44" s="17">
        <f t="shared" si="11"/>
        <v>0</v>
      </c>
      <c r="AA44" s="17">
        <f t="shared" si="12"/>
        <v>0</v>
      </c>
      <c r="AB44" s="26">
        <f t="shared" si="13"/>
        <v>4897.9227144967936</v>
      </c>
    </row>
    <row r="45" spans="1:28" ht="16" thickBot="1" x14ac:dyDescent="0.25">
      <c r="B45" s="53"/>
      <c r="C45" s="9" t="s">
        <v>71</v>
      </c>
      <c r="D45" s="19">
        <v>94198.850190778103</v>
      </c>
      <c r="E45" s="11">
        <v>2</v>
      </c>
      <c r="F45" s="24">
        <f t="shared" si="0"/>
        <v>0.76</v>
      </c>
      <c r="G45" s="13">
        <v>0.22</v>
      </c>
      <c r="H45" s="14">
        <v>0.02</v>
      </c>
      <c r="I45" s="21"/>
      <c r="J45" s="16"/>
      <c r="K45" s="17">
        <f t="shared" si="1"/>
        <v>71591.126144991358</v>
      </c>
      <c r="L45" s="17">
        <f t="shared" si="2"/>
        <v>20723.747041971183</v>
      </c>
      <c r="M45" s="27">
        <f t="shared" si="3"/>
        <v>1883.9770038155621</v>
      </c>
      <c r="N45" s="27">
        <f t="shared" si="4"/>
        <v>0</v>
      </c>
      <c r="O45" s="27">
        <f t="shared" si="5"/>
        <v>0</v>
      </c>
      <c r="P45" s="26">
        <f t="shared" si="6"/>
        <v>1883.9770038155621</v>
      </c>
      <c r="Q45" s="11">
        <v>2</v>
      </c>
      <c r="R45" s="24">
        <f t="shared" si="7"/>
        <v>0.7</v>
      </c>
      <c r="S45" s="13">
        <v>0.25</v>
      </c>
      <c r="T45" s="14">
        <v>0.05</v>
      </c>
      <c r="U45" s="21"/>
      <c r="V45" s="16"/>
      <c r="W45" s="17">
        <f t="shared" si="8"/>
        <v>65939.195133544665</v>
      </c>
      <c r="X45" s="17">
        <f t="shared" si="9"/>
        <v>23549.712547694526</v>
      </c>
      <c r="Y45" s="17">
        <f t="shared" si="10"/>
        <v>4709.9425095389051</v>
      </c>
      <c r="Z45" s="17">
        <f t="shared" si="11"/>
        <v>0</v>
      </c>
      <c r="AA45" s="17">
        <f t="shared" si="12"/>
        <v>0</v>
      </c>
      <c r="AB45" s="26">
        <f t="shared" si="13"/>
        <v>4709.9425095389051</v>
      </c>
    </row>
    <row r="46" spans="1:28" ht="16" thickBot="1" x14ac:dyDescent="0.25">
      <c r="B46" s="53"/>
      <c r="C46" s="9" t="s">
        <v>72</v>
      </c>
      <c r="D46" s="37">
        <v>340322.89426462969</v>
      </c>
      <c r="E46" s="11">
        <v>1</v>
      </c>
      <c r="F46" s="24">
        <f t="shared" si="0"/>
        <v>0.92</v>
      </c>
      <c r="G46" s="13">
        <v>0.08</v>
      </c>
      <c r="H46" s="14">
        <v>0</v>
      </c>
      <c r="I46" s="21"/>
      <c r="J46" s="16"/>
      <c r="K46" s="17">
        <f t="shared" si="1"/>
        <v>313097.06272345933</v>
      </c>
      <c r="L46" s="17">
        <f t="shared" si="2"/>
        <v>27225.831541170377</v>
      </c>
      <c r="M46" s="27">
        <f t="shared" si="3"/>
        <v>0</v>
      </c>
      <c r="N46" s="27">
        <f t="shared" si="4"/>
        <v>0</v>
      </c>
      <c r="O46" s="27">
        <f t="shared" si="5"/>
        <v>0</v>
      </c>
      <c r="P46" s="26">
        <f t="shared" si="6"/>
        <v>0</v>
      </c>
      <c r="Q46" s="11">
        <v>2</v>
      </c>
      <c r="R46" s="24">
        <f t="shared" si="7"/>
        <v>0.78</v>
      </c>
      <c r="S46" s="13">
        <v>0.18</v>
      </c>
      <c r="T46" s="14">
        <v>0.04</v>
      </c>
      <c r="U46" s="21"/>
      <c r="V46" s="16"/>
      <c r="W46" s="17">
        <f t="shared" si="8"/>
        <v>265451.85752641119</v>
      </c>
      <c r="X46" s="17">
        <f t="shared" si="9"/>
        <v>61258.120967633346</v>
      </c>
      <c r="Y46" s="17">
        <f t="shared" si="10"/>
        <v>13612.915770585189</v>
      </c>
      <c r="Z46" s="17">
        <f t="shared" si="11"/>
        <v>0</v>
      </c>
      <c r="AA46" s="17">
        <f t="shared" si="12"/>
        <v>0</v>
      </c>
      <c r="AB46" s="26">
        <f t="shared" si="13"/>
        <v>13612.915770585189</v>
      </c>
    </row>
    <row r="47" spans="1:28" ht="16" thickBot="1" x14ac:dyDescent="0.25">
      <c r="B47" s="53" t="s">
        <v>73</v>
      </c>
      <c r="C47" s="9" t="s">
        <v>74</v>
      </c>
      <c r="D47" s="19">
        <v>1308752.3468379441</v>
      </c>
      <c r="E47" s="11">
        <v>1</v>
      </c>
      <c r="F47" s="12">
        <f t="shared" si="0"/>
        <v>0.97</v>
      </c>
      <c r="G47" s="13">
        <v>0.03</v>
      </c>
      <c r="H47" s="14">
        <v>0</v>
      </c>
      <c r="I47" s="21">
        <v>0</v>
      </c>
      <c r="J47" s="16">
        <v>0</v>
      </c>
      <c r="K47" s="17">
        <f t="shared" si="1"/>
        <v>1269489.7764328057</v>
      </c>
      <c r="L47" s="17">
        <f t="shared" si="2"/>
        <v>39262.570405138322</v>
      </c>
      <c r="M47" s="17">
        <f t="shared" si="3"/>
        <v>0</v>
      </c>
      <c r="N47" s="17">
        <f t="shared" si="4"/>
        <v>0</v>
      </c>
      <c r="O47" s="17">
        <f t="shared" si="5"/>
        <v>0</v>
      </c>
      <c r="P47" s="18">
        <f t="shared" si="6"/>
        <v>0</v>
      </c>
      <c r="Q47" s="11">
        <v>1</v>
      </c>
      <c r="R47" s="12">
        <f t="shared" si="7"/>
        <v>0.95</v>
      </c>
      <c r="S47" s="13">
        <v>0.05</v>
      </c>
      <c r="T47" s="14">
        <v>0</v>
      </c>
      <c r="U47" s="21">
        <v>0</v>
      </c>
      <c r="V47" s="16">
        <v>0</v>
      </c>
      <c r="W47" s="17">
        <f t="shared" si="8"/>
        <v>1243314.7294960469</v>
      </c>
      <c r="X47" s="17">
        <f t="shared" si="9"/>
        <v>65437.61734189721</v>
      </c>
      <c r="Y47" s="17">
        <f t="shared" si="10"/>
        <v>0</v>
      </c>
      <c r="Z47" s="17">
        <f t="shared" si="11"/>
        <v>0</v>
      </c>
      <c r="AA47" s="17">
        <f t="shared" si="12"/>
        <v>0</v>
      </c>
      <c r="AB47" s="18">
        <f t="shared" si="13"/>
        <v>0</v>
      </c>
    </row>
    <row r="48" spans="1:28" ht="16" thickBot="1" x14ac:dyDescent="0.25">
      <c r="B48" s="53"/>
      <c r="C48" s="9" t="s">
        <v>75</v>
      </c>
      <c r="D48" s="19">
        <v>393287.5516436724</v>
      </c>
      <c r="E48" s="11">
        <v>1</v>
      </c>
      <c r="F48" s="12">
        <f t="shared" si="0"/>
        <v>0.97</v>
      </c>
      <c r="G48" s="13">
        <v>0.03</v>
      </c>
      <c r="H48" s="14">
        <v>0</v>
      </c>
      <c r="I48" s="21">
        <v>0</v>
      </c>
      <c r="J48" s="16">
        <v>0</v>
      </c>
      <c r="K48" s="17">
        <f t="shared" si="1"/>
        <v>381488.92509436223</v>
      </c>
      <c r="L48" s="17">
        <f t="shared" si="2"/>
        <v>11798.626549310171</v>
      </c>
      <c r="M48" s="17">
        <f t="shared" si="3"/>
        <v>0</v>
      </c>
      <c r="N48" s="17">
        <f t="shared" si="4"/>
        <v>0</v>
      </c>
      <c r="O48" s="17">
        <f t="shared" si="5"/>
        <v>0</v>
      </c>
      <c r="P48" s="18">
        <f t="shared" si="6"/>
        <v>0</v>
      </c>
      <c r="Q48" s="11">
        <v>1</v>
      </c>
      <c r="R48" s="12">
        <f t="shared" si="7"/>
        <v>0.95</v>
      </c>
      <c r="S48" s="13">
        <v>0.05</v>
      </c>
      <c r="T48" s="14">
        <v>0</v>
      </c>
      <c r="U48" s="21">
        <v>0</v>
      </c>
      <c r="V48" s="16">
        <v>0</v>
      </c>
      <c r="W48" s="17">
        <f t="shared" si="8"/>
        <v>373623.17406148877</v>
      </c>
      <c r="X48" s="17">
        <f t="shared" si="9"/>
        <v>19664.377582183621</v>
      </c>
      <c r="Y48" s="17">
        <f t="shared" si="10"/>
        <v>0</v>
      </c>
      <c r="Z48" s="17">
        <f t="shared" si="11"/>
        <v>0</v>
      </c>
      <c r="AA48" s="17">
        <f t="shared" si="12"/>
        <v>0</v>
      </c>
      <c r="AB48" s="18">
        <f t="shared" si="13"/>
        <v>0</v>
      </c>
    </row>
    <row r="49" spans="2:28" ht="16" thickBot="1" x14ac:dyDescent="0.25">
      <c r="B49" s="53"/>
      <c r="C49" s="9" t="s">
        <v>76</v>
      </c>
      <c r="D49" s="19">
        <v>312925.79357971327</v>
      </c>
      <c r="E49" s="11">
        <v>1</v>
      </c>
      <c r="F49" s="12">
        <f t="shared" si="0"/>
        <v>0.96</v>
      </c>
      <c r="G49" s="13">
        <v>0.04</v>
      </c>
      <c r="H49" s="14">
        <v>0</v>
      </c>
      <c r="I49" s="21">
        <v>0</v>
      </c>
      <c r="J49" s="16">
        <v>0</v>
      </c>
      <c r="K49" s="17">
        <f t="shared" si="1"/>
        <v>300408.7618365247</v>
      </c>
      <c r="L49" s="17">
        <f t="shared" si="2"/>
        <v>12517.031743188531</v>
      </c>
      <c r="M49" s="17">
        <f t="shared" si="3"/>
        <v>0</v>
      </c>
      <c r="N49" s="17">
        <f t="shared" si="4"/>
        <v>0</v>
      </c>
      <c r="O49" s="17">
        <f t="shared" si="5"/>
        <v>0</v>
      </c>
      <c r="P49" s="18">
        <f t="shared" si="6"/>
        <v>0</v>
      </c>
      <c r="Q49" s="11">
        <v>1</v>
      </c>
      <c r="R49" s="12">
        <f t="shared" si="7"/>
        <v>0.94</v>
      </c>
      <c r="S49" s="13">
        <v>0.06</v>
      </c>
      <c r="T49" s="14">
        <v>0</v>
      </c>
      <c r="U49" s="21">
        <v>0</v>
      </c>
      <c r="V49" s="16">
        <v>0</v>
      </c>
      <c r="W49" s="17">
        <f t="shared" si="8"/>
        <v>294150.24596493045</v>
      </c>
      <c r="X49" s="17">
        <f t="shared" si="9"/>
        <v>18775.547614782794</v>
      </c>
      <c r="Y49" s="17">
        <f t="shared" si="10"/>
        <v>0</v>
      </c>
      <c r="Z49" s="17">
        <f t="shared" si="11"/>
        <v>0</v>
      </c>
      <c r="AA49" s="17">
        <f t="shared" si="12"/>
        <v>0</v>
      </c>
      <c r="AB49" s="18">
        <f t="shared" si="13"/>
        <v>0</v>
      </c>
    </row>
    <row r="50" spans="2:28" ht="16" thickBot="1" x14ac:dyDescent="0.25">
      <c r="B50" s="53" t="s">
        <v>77</v>
      </c>
      <c r="C50" s="9" t="s">
        <v>78</v>
      </c>
      <c r="D50" s="22">
        <v>597060.84615426417</v>
      </c>
      <c r="E50" s="11">
        <v>1</v>
      </c>
      <c r="F50" s="12">
        <f t="shared" si="0"/>
        <v>0.98</v>
      </c>
      <c r="G50" s="13">
        <v>0.02</v>
      </c>
      <c r="H50" s="14">
        <v>0</v>
      </c>
      <c r="I50" s="21">
        <v>0</v>
      </c>
      <c r="J50" s="16">
        <v>0</v>
      </c>
      <c r="K50" s="17">
        <f t="shared" si="1"/>
        <v>585119.6292311789</v>
      </c>
      <c r="L50" s="17">
        <f t="shared" si="2"/>
        <v>11941.216923085283</v>
      </c>
      <c r="M50" s="17">
        <f t="shared" si="3"/>
        <v>0</v>
      </c>
      <c r="N50" s="17">
        <f t="shared" si="4"/>
        <v>0</v>
      </c>
      <c r="O50" s="17">
        <f t="shared" si="5"/>
        <v>0</v>
      </c>
      <c r="P50" s="18">
        <f t="shared" si="6"/>
        <v>0</v>
      </c>
      <c r="Q50" s="11">
        <v>1</v>
      </c>
      <c r="R50" s="12">
        <f t="shared" si="7"/>
        <v>0.96</v>
      </c>
      <c r="S50" s="13">
        <v>0.04</v>
      </c>
      <c r="T50" s="14">
        <v>0</v>
      </c>
      <c r="U50" s="21">
        <v>0</v>
      </c>
      <c r="V50" s="16">
        <v>0</v>
      </c>
      <c r="W50" s="17">
        <f t="shared" si="8"/>
        <v>573178.41230809363</v>
      </c>
      <c r="X50" s="17">
        <f t="shared" si="9"/>
        <v>23882.433846170567</v>
      </c>
      <c r="Y50" s="17">
        <f t="shared" si="10"/>
        <v>0</v>
      </c>
      <c r="Z50" s="17">
        <f t="shared" si="11"/>
        <v>0</v>
      </c>
      <c r="AA50" s="17">
        <f t="shared" si="12"/>
        <v>0</v>
      </c>
      <c r="AB50" s="18">
        <f t="shared" si="13"/>
        <v>0</v>
      </c>
    </row>
    <row r="51" spans="2:28" ht="16" thickBot="1" x14ac:dyDescent="0.25">
      <c r="B51" s="53"/>
      <c r="C51" s="9" t="s">
        <v>79</v>
      </c>
      <c r="D51" s="22">
        <v>165515.7553449042</v>
      </c>
      <c r="E51" s="11">
        <v>1</v>
      </c>
      <c r="F51" s="12">
        <f t="shared" si="0"/>
        <v>0.99</v>
      </c>
      <c r="G51" s="13">
        <v>0.01</v>
      </c>
      <c r="H51" s="14">
        <v>0</v>
      </c>
      <c r="I51" s="21">
        <v>0</v>
      </c>
      <c r="J51" s="16">
        <v>0</v>
      </c>
      <c r="K51" s="17">
        <f t="shared" si="1"/>
        <v>163860.59779145516</v>
      </c>
      <c r="L51" s="17">
        <f t="shared" si="2"/>
        <v>1655.1575534490421</v>
      </c>
      <c r="M51" s="17">
        <f t="shared" si="3"/>
        <v>0</v>
      </c>
      <c r="N51" s="17">
        <f t="shared" si="4"/>
        <v>0</v>
      </c>
      <c r="O51" s="17">
        <f t="shared" si="5"/>
        <v>0</v>
      </c>
      <c r="P51" s="18">
        <f t="shared" si="6"/>
        <v>0</v>
      </c>
      <c r="Q51" s="11">
        <v>1</v>
      </c>
      <c r="R51" s="12">
        <f t="shared" si="7"/>
        <v>0.97</v>
      </c>
      <c r="S51" s="13">
        <v>0.03</v>
      </c>
      <c r="T51" s="14">
        <v>0</v>
      </c>
      <c r="U51" s="21">
        <v>0</v>
      </c>
      <c r="V51" s="16">
        <v>0</v>
      </c>
      <c r="W51" s="17">
        <f t="shared" si="8"/>
        <v>160550.28268455708</v>
      </c>
      <c r="X51" s="17">
        <f t="shared" si="9"/>
        <v>4965.4726603471263</v>
      </c>
      <c r="Y51" s="17">
        <f t="shared" si="10"/>
        <v>0</v>
      </c>
      <c r="Z51" s="17">
        <f t="shared" si="11"/>
        <v>0</v>
      </c>
      <c r="AA51" s="17">
        <f t="shared" si="12"/>
        <v>0</v>
      </c>
      <c r="AB51" s="18">
        <f t="shared" si="13"/>
        <v>0</v>
      </c>
    </row>
    <row r="52" spans="2:28" ht="11.25" customHeight="1" thickTop="1" thickBot="1" x14ac:dyDescent="0.25">
      <c r="B52" s="38"/>
      <c r="C52" s="39"/>
      <c r="D52" s="39"/>
      <c r="E52" s="39"/>
      <c r="F52" s="40"/>
      <c r="G52" s="40"/>
      <c r="H52" s="40"/>
      <c r="I52" s="41"/>
      <c r="J52" s="41"/>
      <c r="K52" s="41"/>
      <c r="L52" s="42">
        <f>SUM(L7:L51)</f>
        <v>1896283.1081152563</v>
      </c>
      <c r="M52" s="43"/>
      <c r="N52" s="43"/>
      <c r="O52" s="43"/>
      <c r="P52" s="44"/>
      <c r="Q52" s="39"/>
      <c r="R52" s="40"/>
      <c r="S52" s="40"/>
      <c r="T52" s="40"/>
      <c r="U52" s="41"/>
      <c r="V52" s="41"/>
      <c r="W52" s="41"/>
      <c r="X52" s="42">
        <f>SUM(X7:X51)</f>
        <v>2542745.1326258946</v>
      </c>
      <c r="Y52" s="43"/>
      <c r="Z52" s="43"/>
      <c r="AA52" s="43"/>
      <c r="AB52" s="44"/>
    </row>
    <row r="53" spans="2:28" ht="17" thickTop="1" thickBot="1" x14ac:dyDescent="0.25">
      <c r="B53" s="45" t="s">
        <v>80</v>
      </c>
      <c r="C53" s="46"/>
      <c r="D53" s="47">
        <f>SUM(D7:D51)</f>
        <v>18936011.462642744</v>
      </c>
      <c r="E53" s="46"/>
      <c r="F53" s="48"/>
      <c r="G53" s="48"/>
      <c r="H53" s="48"/>
      <c r="I53" s="48"/>
      <c r="J53" s="46"/>
      <c r="K53" s="47">
        <f t="shared" ref="K53:P53" si="14">SUM(K7:K51)</f>
        <v>16806409.59100176</v>
      </c>
      <c r="L53" s="47">
        <f t="shared" si="14"/>
        <v>1896283.1081152563</v>
      </c>
      <c r="M53" s="47">
        <f t="shared" si="14"/>
        <v>233318.76352572872</v>
      </c>
      <c r="N53" s="47">
        <f t="shared" si="14"/>
        <v>0</v>
      </c>
      <c r="O53" s="47">
        <f t="shared" si="14"/>
        <v>0</v>
      </c>
      <c r="P53" s="47">
        <f t="shared" si="14"/>
        <v>233318.76352572872</v>
      </c>
      <c r="Q53" s="46"/>
      <c r="R53" s="48"/>
      <c r="S53" s="48"/>
      <c r="T53" s="48"/>
      <c r="U53" s="48"/>
      <c r="V53" s="46"/>
      <c r="W53" s="47">
        <f t="shared" ref="W53:AB53" si="15">SUM(W7:W51)</f>
        <v>15914520.568442639</v>
      </c>
      <c r="X53" s="47">
        <f t="shared" si="15"/>
        <v>2542745.1326258946</v>
      </c>
      <c r="Y53" s="47">
        <f t="shared" si="15"/>
        <v>478745.76157420623</v>
      </c>
      <c r="Z53" s="47">
        <f t="shared" si="15"/>
        <v>0</v>
      </c>
      <c r="AA53" s="47">
        <f t="shared" si="15"/>
        <v>0</v>
      </c>
      <c r="AB53" s="47">
        <f t="shared" si="15"/>
        <v>478745.76157420623</v>
      </c>
    </row>
    <row r="54" spans="2:28" ht="16" thickTop="1" x14ac:dyDescent="0.2"/>
    <row r="56" spans="2:28" ht="30" x14ac:dyDescent="0.2">
      <c r="C56" s="49" t="s">
        <v>81</v>
      </c>
      <c r="D56" s="49" t="s">
        <v>82</v>
      </c>
      <c r="E56" s="49" t="s">
        <v>83</v>
      </c>
    </row>
    <row r="57" spans="2:28" x14ac:dyDescent="0.2">
      <c r="C57" s="50" t="s">
        <v>16</v>
      </c>
      <c r="D57" s="50">
        <v>35</v>
      </c>
      <c r="E57" s="50">
        <v>25</v>
      </c>
    </row>
    <row r="58" spans="2:28" x14ac:dyDescent="0.2">
      <c r="C58" s="51" t="s">
        <v>17</v>
      </c>
      <c r="D58" s="51">
        <v>9</v>
      </c>
      <c r="E58" s="51">
        <v>20</v>
      </c>
    </row>
    <row r="59" spans="2:28" x14ac:dyDescent="0.2">
      <c r="C59" s="52" t="s">
        <v>18</v>
      </c>
      <c r="D59" s="52">
        <v>1</v>
      </c>
      <c r="E59" s="52">
        <v>0</v>
      </c>
    </row>
  </sheetData>
  <mergeCells count="36">
    <mergeCell ref="Q3:AB3"/>
    <mergeCell ref="E4:E6"/>
    <mergeCell ref="F4:J4"/>
    <mergeCell ref="K4:K6"/>
    <mergeCell ref="L4:L6"/>
    <mergeCell ref="B2:P2"/>
    <mergeCell ref="B3:B6"/>
    <mergeCell ref="C3:C6"/>
    <mergeCell ref="D3:D6"/>
    <mergeCell ref="E3:P3"/>
    <mergeCell ref="AA4:AA6"/>
    <mergeCell ref="AB4:AB6"/>
    <mergeCell ref="M4:M6"/>
    <mergeCell ref="N4:N6"/>
    <mergeCell ref="O4:O6"/>
    <mergeCell ref="P4:P6"/>
    <mergeCell ref="Q4:Q6"/>
    <mergeCell ref="R4:V4"/>
    <mergeCell ref="B18:B20"/>
    <mergeCell ref="W4:W6"/>
    <mergeCell ref="X4:X6"/>
    <mergeCell ref="Y4:Y6"/>
    <mergeCell ref="Z4:Z6"/>
    <mergeCell ref="F5:J5"/>
    <mergeCell ref="R5:V5"/>
    <mergeCell ref="B8:B10"/>
    <mergeCell ref="B11:B13"/>
    <mergeCell ref="B14:B17"/>
    <mergeCell ref="B47:B49"/>
    <mergeCell ref="B50:B51"/>
    <mergeCell ref="B21:B24"/>
    <mergeCell ref="B25:B30"/>
    <mergeCell ref="B31:B35"/>
    <mergeCell ref="B36:B38"/>
    <mergeCell ref="B39:B42"/>
    <mergeCell ref="B43:B46"/>
  </mergeCells>
  <pageMargins left="0.2" right="0.2" top="0.5" bottom="0.5" header="0.3" footer="0.3"/>
  <pageSetup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Burkina Faso mars 2016</vt:lpstr>
      <vt:lpstr>'Burkina Faso mars 2016'!Zone_d_impression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ISSOUFOU BAOUA</dc:creator>
  <cp:lastModifiedBy>Utilisateur Microsoft Office</cp:lastModifiedBy>
  <dcterms:created xsi:type="dcterms:W3CDTF">2018-02-06T10:49:20Z</dcterms:created>
  <dcterms:modified xsi:type="dcterms:W3CDTF">2018-05-06T09:58:40Z</dcterms:modified>
</cp:coreProperties>
</file>