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ouaissoufou/Documents/CH Pop/CH nov 2014/"/>
    </mc:Choice>
  </mc:AlternateContent>
  <xr:revisionPtr revIDLastSave="0" documentId="8_{BF761FA5-6F52-D048-9CE0-19A5511FAD92}" xr6:coauthVersionLast="32" xr6:coauthVersionMax="32" xr10:uidLastSave="{00000000-0000-0000-0000-000000000000}"/>
  <bookViews>
    <workbookView xWindow="0" yWindow="0" windowWidth="28800" windowHeight="18000" xr2:uid="{F1D00B9F-9B2D-9C4B-948E-5C644F3671E6}"/>
  </bookViews>
  <sheets>
    <sheet name="Burkina Faso" sheetId="1" r:id="rId1"/>
  </sheets>
  <externalReferences>
    <externalReference r:id="rId2"/>
  </externalReferences>
  <definedNames>
    <definedName name="_xlnm.Print_Area" localSheetId="0">'Burkina Faso'!$B$2:$P$52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4" i="1" l="1"/>
  <c r="F104" i="1" s="1"/>
  <c r="K104" i="1" s="1"/>
  <c r="G104" i="1"/>
  <c r="D104" i="1"/>
  <c r="O104" i="1" s="1"/>
  <c r="H103" i="1"/>
  <c r="F103" i="1" s="1"/>
  <c r="K103" i="1" s="1"/>
  <c r="G103" i="1"/>
  <c r="D103" i="1"/>
  <c r="M103" i="1" s="1"/>
  <c r="H102" i="1"/>
  <c r="F102" i="1" s="1"/>
  <c r="K102" i="1" s="1"/>
  <c r="G102" i="1"/>
  <c r="D102" i="1"/>
  <c r="O102" i="1" s="1"/>
  <c r="H101" i="1"/>
  <c r="F101" i="1" s="1"/>
  <c r="K101" i="1" s="1"/>
  <c r="G101" i="1"/>
  <c r="D101" i="1"/>
  <c r="M101" i="1" s="1"/>
  <c r="H100" i="1"/>
  <c r="F100" i="1" s="1"/>
  <c r="K100" i="1" s="1"/>
  <c r="G100" i="1"/>
  <c r="D100" i="1"/>
  <c r="O100" i="1" s="1"/>
  <c r="H99" i="1"/>
  <c r="F99" i="1" s="1"/>
  <c r="K99" i="1" s="1"/>
  <c r="G99" i="1"/>
  <c r="D99" i="1"/>
  <c r="M99" i="1" s="1"/>
  <c r="H98" i="1"/>
  <c r="F98" i="1" s="1"/>
  <c r="K98" i="1" s="1"/>
  <c r="G98" i="1"/>
  <c r="D98" i="1"/>
  <c r="O98" i="1" s="1"/>
  <c r="H97" i="1"/>
  <c r="F97" i="1" s="1"/>
  <c r="K97" i="1" s="1"/>
  <c r="G97" i="1"/>
  <c r="D97" i="1"/>
  <c r="M97" i="1" s="1"/>
  <c r="H96" i="1"/>
  <c r="F96" i="1" s="1"/>
  <c r="K96" i="1" s="1"/>
  <c r="G96" i="1"/>
  <c r="D96" i="1"/>
  <c r="O96" i="1" s="1"/>
  <c r="H95" i="1"/>
  <c r="F95" i="1" s="1"/>
  <c r="K95" i="1" s="1"/>
  <c r="G95" i="1"/>
  <c r="D95" i="1"/>
  <c r="M95" i="1" s="1"/>
  <c r="H94" i="1"/>
  <c r="F94" i="1" s="1"/>
  <c r="K94" i="1" s="1"/>
  <c r="G94" i="1"/>
  <c r="D94" i="1"/>
  <c r="O94" i="1" s="1"/>
  <c r="H93" i="1"/>
  <c r="F93" i="1" s="1"/>
  <c r="K93" i="1" s="1"/>
  <c r="G93" i="1"/>
  <c r="D93" i="1"/>
  <c r="M93" i="1" s="1"/>
  <c r="H92" i="1"/>
  <c r="F92" i="1" s="1"/>
  <c r="K92" i="1" s="1"/>
  <c r="G92" i="1"/>
  <c r="D92" i="1"/>
  <c r="O92" i="1" s="1"/>
  <c r="H91" i="1"/>
  <c r="F91" i="1" s="1"/>
  <c r="K91" i="1" s="1"/>
  <c r="G91" i="1"/>
  <c r="D91" i="1"/>
  <c r="M91" i="1" s="1"/>
  <c r="H90" i="1"/>
  <c r="F90" i="1" s="1"/>
  <c r="K90" i="1" s="1"/>
  <c r="G90" i="1"/>
  <c r="D90" i="1"/>
  <c r="O90" i="1" s="1"/>
  <c r="H89" i="1"/>
  <c r="F89" i="1" s="1"/>
  <c r="K89" i="1" s="1"/>
  <c r="G89" i="1"/>
  <c r="D89" i="1"/>
  <c r="M89" i="1" s="1"/>
  <c r="H88" i="1"/>
  <c r="F88" i="1" s="1"/>
  <c r="K88" i="1" s="1"/>
  <c r="G88" i="1"/>
  <c r="D88" i="1"/>
  <c r="O88" i="1" s="1"/>
  <c r="H87" i="1"/>
  <c r="F87" i="1" s="1"/>
  <c r="K87" i="1" s="1"/>
  <c r="G87" i="1"/>
  <c r="D87" i="1"/>
  <c r="M87" i="1" s="1"/>
  <c r="H86" i="1"/>
  <c r="F86" i="1" s="1"/>
  <c r="K86" i="1" s="1"/>
  <c r="G86" i="1"/>
  <c r="D86" i="1"/>
  <c r="O86" i="1" s="1"/>
  <c r="H85" i="1"/>
  <c r="F85" i="1" s="1"/>
  <c r="K85" i="1" s="1"/>
  <c r="G85" i="1"/>
  <c r="D85" i="1"/>
  <c r="M85" i="1" s="1"/>
  <c r="H84" i="1"/>
  <c r="F84" i="1" s="1"/>
  <c r="K84" i="1" s="1"/>
  <c r="G84" i="1"/>
  <c r="D84" i="1"/>
  <c r="O84" i="1" s="1"/>
  <c r="H83" i="1"/>
  <c r="G83" i="1"/>
  <c r="D83" i="1"/>
  <c r="O83" i="1" s="1"/>
  <c r="H82" i="1"/>
  <c r="F82" i="1" s="1"/>
  <c r="K82" i="1" s="1"/>
  <c r="G82" i="1"/>
  <c r="D82" i="1"/>
  <c r="H81" i="1"/>
  <c r="F81" i="1" s="1"/>
  <c r="K81" i="1" s="1"/>
  <c r="G81" i="1"/>
  <c r="D81" i="1"/>
  <c r="H80" i="1"/>
  <c r="F80" i="1" s="1"/>
  <c r="K80" i="1" s="1"/>
  <c r="G80" i="1"/>
  <c r="D80" i="1"/>
  <c r="H79" i="1"/>
  <c r="F79" i="1" s="1"/>
  <c r="K79" i="1" s="1"/>
  <c r="G79" i="1"/>
  <c r="D79" i="1"/>
  <c r="H78" i="1"/>
  <c r="F78" i="1" s="1"/>
  <c r="K78" i="1" s="1"/>
  <c r="G78" i="1"/>
  <c r="D78" i="1"/>
  <c r="H77" i="1"/>
  <c r="F77" i="1" s="1"/>
  <c r="K77" i="1" s="1"/>
  <c r="G77" i="1"/>
  <c r="D77" i="1"/>
  <c r="M76" i="1"/>
  <c r="F76" i="1"/>
  <c r="D76" i="1"/>
  <c r="K76" i="1" s="1"/>
  <c r="O75" i="1"/>
  <c r="M75" i="1"/>
  <c r="K75" i="1"/>
  <c r="H75" i="1"/>
  <c r="F75" i="1"/>
  <c r="D75" i="1"/>
  <c r="N75" i="1" s="1"/>
  <c r="N74" i="1"/>
  <c r="L74" i="1"/>
  <c r="H74" i="1"/>
  <c r="G74" i="1"/>
  <c r="F74" i="1"/>
  <c r="K74" i="1" s="1"/>
  <c r="D74" i="1"/>
  <c r="O74" i="1" s="1"/>
  <c r="N73" i="1"/>
  <c r="L73" i="1"/>
  <c r="H73" i="1"/>
  <c r="G73" i="1"/>
  <c r="F73" i="1"/>
  <c r="K73" i="1" s="1"/>
  <c r="D73" i="1"/>
  <c r="N72" i="1"/>
  <c r="L72" i="1"/>
  <c r="H72" i="1"/>
  <c r="F72" i="1" s="1"/>
  <c r="K72" i="1" s="1"/>
  <c r="G72" i="1"/>
  <c r="D72" i="1"/>
  <c r="O72" i="1" s="1"/>
  <c r="N71" i="1"/>
  <c r="L71" i="1"/>
  <c r="H71" i="1"/>
  <c r="F71" i="1" s="1"/>
  <c r="K71" i="1" s="1"/>
  <c r="G71" i="1"/>
  <c r="D71" i="1"/>
  <c r="N70" i="1"/>
  <c r="L70" i="1"/>
  <c r="H70" i="1"/>
  <c r="G70" i="1"/>
  <c r="F70" i="1"/>
  <c r="K70" i="1" s="1"/>
  <c r="D70" i="1"/>
  <c r="O70" i="1" s="1"/>
  <c r="N69" i="1"/>
  <c r="L69" i="1"/>
  <c r="H69" i="1"/>
  <c r="G69" i="1"/>
  <c r="F69" i="1"/>
  <c r="K69" i="1" s="1"/>
  <c r="D69" i="1"/>
  <c r="H68" i="1"/>
  <c r="G68" i="1"/>
  <c r="D68" i="1"/>
  <c r="O67" i="1"/>
  <c r="H67" i="1"/>
  <c r="G67" i="1"/>
  <c r="F67" i="1" s="1"/>
  <c r="K67" i="1" s="1"/>
  <c r="D67" i="1"/>
  <c r="O66" i="1"/>
  <c r="M66" i="1"/>
  <c r="K66" i="1"/>
  <c r="H66" i="1"/>
  <c r="F66" i="1"/>
  <c r="D66" i="1"/>
  <c r="N66" i="1" s="1"/>
  <c r="H65" i="1"/>
  <c r="F65" i="1" s="1"/>
  <c r="D65" i="1"/>
  <c r="H64" i="1"/>
  <c r="F64" i="1" s="1"/>
  <c r="K64" i="1" s="1"/>
  <c r="G64" i="1"/>
  <c r="D64" i="1"/>
  <c r="H63" i="1"/>
  <c r="F63" i="1" s="1"/>
  <c r="G63" i="1"/>
  <c r="D63" i="1"/>
  <c r="H62" i="1"/>
  <c r="F62" i="1" s="1"/>
  <c r="K62" i="1" s="1"/>
  <c r="G62" i="1"/>
  <c r="D62" i="1"/>
  <c r="H61" i="1"/>
  <c r="F61" i="1" s="1"/>
  <c r="G61" i="1"/>
  <c r="D61" i="1"/>
  <c r="M61" i="1" s="1"/>
  <c r="M60" i="1"/>
  <c r="H60" i="1"/>
  <c r="G60" i="1"/>
  <c r="F60" i="1" s="1"/>
  <c r="K60" i="1" s="1"/>
  <c r="D60" i="1"/>
  <c r="N60" i="1" s="1"/>
  <c r="N51" i="1"/>
  <c r="L51" i="1"/>
  <c r="H51" i="1"/>
  <c r="G51" i="1"/>
  <c r="D51" i="1"/>
  <c r="O51" i="1" s="1"/>
  <c r="N50" i="1"/>
  <c r="L50" i="1"/>
  <c r="H50" i="1"/>
  <c r="G50" i="1"/>
  <c r="F50" i="1"/>
  <c r="K50" i="1" s="1"/>
  <c r="D50" i="1"/>
  <c r="O50" i="1" s="1"/>
  <c r="N49" i="1"/>
  <c r="L49" i="1"/>
  <c r="H49" i="1"/>
  <c r="G49" i="1"/>
  <c r="D49" i="1"/>
  <c r="O49" i="1" s="1"/>
  <c r="N48" i="1"/>
  <c r="L48" i="1"/>
  <c r="H48" i="1"/>
  <c r="G48" i="1"/>
  <c r="F48" i="1"/>
  <c r="K48" i="1" s="1"/>
  <c r="D48" i="1"/>
  <c r="O48" i="1" s="1"/>
  <c r="N47" i="1"/>
  <c r="L47" i="1"/>
  <c r="H47" i="1"/>
  <c r="G47" i="1"/>
  <c r="D47" i="1"/>
  <c r="O47" i="1" s="1"/>
  <c r="N46" i="1"/>
  <c r="L46" i="1"/>
  <c r="H46" i="1"/>
  <c r="G46" i="1"/>
  <c r="F46" i="1"/>
  <c r="K46" i="1" s="1"/>
  <c r="D46" i="1"/>
  <c r="O46" i="1" s="1"/>
  <c r="N45" i="1"/>
  <c r="L45" i="1"/>
  <c r="H45" i="1"/>
  <c r="G45" i="1"/>
  <c r="D45" i="1"/>
  <c r="O45" i="1" s="1"/>
  <c r="N44" i="1"/>
  <c r="L44" i="1"/>
  <c r="H44" i="1"/>
  <c r="G44" i="1"/>
  <c r="F44" i="1"/>
  <c r="K44" i="1" s="1"/>
  <c r="D44" i="1"/>
  <c r="O44" i="1" s="1"/>
  <c r="N43" i="1"/>
  <c r="L43" i="1"/>
  <c r="H43" i="1"/>
  <c r="G43" i="1"/>
  <c r="D43" i="1"/>
  <c r="O43" i="1" s="1"/>
  <c r="N42" i="1"/>
  <c r="L42" i="1"/>
  <c r="H42" i="1"/>
  <c r="G42" i="1"/>
  <c r="F42" i="1"/>
  <c r="K42" i="1" s="1"/>
  <c r="D42" i="1"/>
  <c r="O42" i="1" s="1"/>
  <c r="N41" i="1"/>
  <c r="L41" i="1"/>
  <c r="H41" i="1"/>
  <c r="G41" i="1"/>
  <c r="D41" i="1"/>
  <c r="O41" i="1" s="1"/>
  <c r="N40" i="1"/>
  <c r="L40" i="1"/>
  <c r="H40" i="1"/>
  <c r="G40" i="1"/>
  <c r="F40" i="1"/>
  <c r="K40" i="1" s="1"/>
  <c r="D40" i="1"/>
  <c r="O40" i="1" s="1"/>
  <c r="N39" i="1"/>
  <c r="L39" i="1"/>
  <c r="H39" i="1"/>
  <c r="G39" i="1"/>
  <c r="D39" i="1"/>
  <c r="O39" i="1" s="1"/>
  <c r="L38" i="1"/>
  <c r="H38" i="1"/>
  <c r="G38" i="1"/>
  <c r="F38" i="1"/>
  <c r="K38" i="1" s="1"/>
  <c r="D38" i="1"/>
  <c r="O38" i="1" s="1"/>
  <c r="N37" i="1"/>
  <c r="H37" i="1"/>
  <c r="G37" i="1"/>
  <c r="L37" i="1" s="1"/>
  <c r="D37" i="1"/>
  <c r="O37" i="1" s="1"/>
  <c r="L36" i="1"/>
  <c r="H36" i="1"/>
  <c r="G36" i="1"/>
  <c r="F36" i="1"/>
  <c r="K36" i="1" s="1"/>
  <c r="D36" i="1"/>
  <c r="O36" i="1" s="1"/>
  <c r="N35" i="1"/>
  <c r="H35" i="1"/>
  <c r="G35" i="1"/>
  <c r="L35" i="1" s="1"/>
  <c r="D35" i="1"/>
  <c r="O35" i="1" s="1"/>
  <c r="L34" i="1"/>
  <c r="H34" i="1"/>
  <c r="G34" i="1"/>
  <c r="F34" i="1"/>
  <c r="K34" i="1" s="1"/>
  <c r="D34" i="1"/>
  <c r="O34" i="1" s="1"/>
  <c r="N33" i="1"/>
  <c r="H33" i="1"/>
  <c r="G33" i="1"/>
  <c r="L33" i="1" s="1"/>
  <c r="D33" i="1"/>
  <c r="O33" i="1" s="1"/>
  <c r="L32" i="1"/>
  <c r="H32" i="1"/>
  <c r="G32" i="1"/>
  <c r="F32" i="1"/>
  <c r="K32" i="1" s="1"/>
  <c r="D32" i="1"/>
  <c r="O32" i="1" s="1"/>
  <c r="N31" i="1"/>
  <c r="H31" i="1"/>
  <c r="G31" i="1"/>
  <c r="L31" i="1" s="1"/>
  <c r="D31" i="1"/>
  <c r="O31" i="1" s="1"/>
  <c r="L30" i="1"/>
  <c r="H30" i="1"/>
  <c r="G30" i="1"/>
  <c r="F30" i="1"/>
  <c r="K30" i="1" s="1"/>
  <c r="D30" i="1"/>
  <c r="O30" i="1" s="1"/>
  <c r="N29" i="1"/>
  <c r="H29" i="1"/>
  <c r="G29" i="1"/>
  <c r="L29" i="1" s="1"/>
  <c r="D29" i="1"/>
  <c r="O29" i="1" s="1"/>
  <c r="L28" i="1"/>
  <c r="H28" i="1"/>
  <c r="G28" i="1"/>
  <c r="F28" i="1"/>
  <c r="K28" i="1" s="1"/>
  <c r="D28" i="1"/>
  <c r="O28" i="1" s="1"/>
  <c r="N27" i="1"/>
  <c r="H27" i="1"/>
  <c r="G27" i="1"/>
  <c r="L27" i="1" s="1"/>
  <c r="D27" i="1"/>
  <c r="O27" i="1" s="1"/>
  <c r="L26" i="1"/>
  <c r="H26" i="1"/>
  <c r="G26" i="1"/>
  <c r="F26" i="1"/>
  <c r="K26" i="1" s="1"/>
  <c r="D26" i="1"/>
  <c r="O26" i="1" s="1"/>
  <c r="N25" i="1"/>
  <c r="H25" i="1"/>
  <c r="G25" i="1"/>
  <c r="L25" i="1" s="1"/>
  <c r="D25" i="1"/>
  <c r="O25" i="1" s="1"/>
  <c r="H24" i="1"/>
  <c r="G24" i="1"/>
  <c r="F24" i="1"/>
  <c r="D24" i="1"/>
  <c r="N23" i="1"/>
  <c r="H23" i="1"/>
  <c r="M23" i="1" s="1"/>
  <c r="F23" i="1"/>
  <c r="K23" i="1" s="1"/>
  <c r="D23" i="1"/>
  <c r="L23" i="1" s="1"/>
  <c r="O22" i="1"/>
  <c r="N22" i="1"/>
  <c r="H22" i="1"/>
  <c r="D22" i="1"/>
  <c r="L22" i="1" s="1"/>
  <c r="O21" i="1"/>
  <c r="H21" i="1"/>
  <c r="G21" i="1"/>
  <c r="F21" i="1"/>
  <c r="D21" i="1"/>
  <c r="N20" i="1"/>
  <c r="M20" i="1"/>
  <c r="P20" i="1" s="1"/>
  <c r="H20" i="1"/>
  <c r="G20" i="1"/>
  <c r="L20" i="1" s="1"/>
  <c r="D20" i="1"/>
  <c r="O20" i="1" s="1"/>
  <c r="H19" i="1"/>
  <c r="G19" i="1"/>
  <c r="F19" i="1"/>
  <c r="D19" i="1"/>
  <c r="N18" i="1"/>
  <c r="H18" i="1"/>
  <c r="G18" i="1"/>
  <c r="L18" i="1" s="1"/>
  <c r="D18" i="1"/>
  <c r="O18" i="1" s="1"/>
  <c r="H17" i="1"/>
  <c r="G17" i="1"/>
  <c r="F17" i="1"/>
  <c r="D17" i="1"/>
  <c r="N16" i="1"/>
  <c r="H16" i="1"/>
  <c r="G16" i="1"/>
  <c r="L16" i="1" s="1"/>
  <c r="D16" i="1"/>
  <c r="O16" i="1" s="1"/>
  <c r="K15" i="1"/>
  <c r="H15" i="1"/>
  <c r="F15" i="1" s="1"/>
  <c r="G15" i="1"/>
  <c r="D15" i="1"/>
  <c r="M14" i="1"/>
  <c r="H14" i="1"/>
  <c r="G14" i="1"/>
  <c r="F14" i="1" s="1"/>
  <c r="K14" i="1" s="1"/>
  <c r="D14" i="1"/>
  <c r="O14" i="1" s="1"/>
  <c r="O13" i="1"/>
  <c r="N13" i="1"/>
  <c r="H13" i="1"/>
  <c r="D13" i="1"/>
  <c r="L13" i="1" s="1"/>
  <c r="L12" i="1"/>
  <c r="H12" i="1"/>
  <c r="F12" i="1" s="1"/>
  <c r="K12" i="1" s="1"/>
  <c r="D12" i="1"/>
  <c r="H11" i="1"/>
  <c r="G11" i="1"/>
  <c r="F11" i="1"/>
  <c r="D11" i="1"/>
  <c r="H10" i="1"/>
  <c r="G10" i="1"/>
  <c r="D10" i="1"/>
  <c r="L10" i="1" s="1"/>
  <c r="H9" i="1"/>
  <c r="G9" i="1"/>
  <c r="F9" i="1"/>
  <c r="D9" i="1"/>
  <c r="N9" i="1" s="1"/>
  <c r="H8" i="1"/>
  <c r="G8" i="1"/>
  <c r="D8" i="1"/>
  <c r="L8" i="1" s="1"/>
  <c r="H7" i="1"/>
  <c r="G7" i="1"/>
  <c r="F7" i="1"/>
  <c r="D7" i="1"/>
  <c r="M7" i="1" s="1"/>
  <c r="P61" i="1" l="1"/>
  <c r="K7" i="1"/>
  <c r="O11" i="1"/>
  <c r="N11" i="1"/>
  <c r="L11" i="1"/>
  <c r="N24" i="1"/>
  <c r="M24" i="1"/>
  <c r="K24" i="1"/>
  <c r="M31" i="1"/>
  <c r="P31" i="1" s="1"/>
  <c r="F31" i="1"/>
  <c r="K31" i="1" s="1"/>
  <c r="M35" i="1"/>
  <c r="P35" i="1" s="1"/>
  <c r="F35" i="1"/>
  <c r="K35" i="1" s="1"/>
  <c r="M39" i="1"/>
  <c r="P39" i="1" s="1"/>
  <c r="F39" i="1"/>
  <c r="K39" i="1" s="1"/>
  <c r="M41" i="1"/>
  <c r="P41" i="1" s="1"/>
  <c r="F41" i="1"/>
  <c r="K41" i="1" s="1"/>
  <c r="M43" i="1"/>
  <c r="P43" i="1" s="1"/>
  <c r="F43" i="1"/>
  <c r="K43" i="1" s="1"/>
  <c r="M45" i="1"/>
  <c r="P45" i="1" s="1"/>
  <c r="F45" i="1"/>
  <c r="K45" i="1" s="1"/>
  <c r="M47" i="1"/>
  <c r="P47" i="1" s="1"/>
  <c r="F47" i="1"/>
  <c r="K47" i="1" s="1"/>
  <c r="M49" i="1"/>
  <c r="P49" i="1" s="1"/>
  <c r="F49" i="1"/>
  <c r="K49" i="1" s="1"/>
  <c r="M51" i="1"/>
  <c r="P51" i="1" s="1"/>
  <c r="F51" i="1"/>
  <c r="K51" i="1" s="1"/>
  <c r="N63" i="1"/>
  <c r="L63" i="1"/>
  <c r="O63" i="1"/>
  <c r="K9" i="1"/>
  <c r="N17" i="1"/>
  <c r="M17" i="1"/>
  <c r="K17" i="1"/>
  <c r="M27" i="1"/>
  <c r="P27" i="1" s="1"/>
  <c r="F27" i="1"/>
  <c r="K27" i="1" s="1"/>
  <c r="L7" i="1"/>
  <c r="M8" i="1"/>
  <c r="L9" i="1"/>
  <c r="M10" i="1"/>
  <c r="P10" i="1" s="1"/>
  <c r="K11" i="1"/>
  <c r="M11" i="1"/>
  <c r="P11" i="1" s="1"/>
  <c r="M15" i="1"/>
  <c r="P15" i="1" s="1"/>
  <c r="L15" i="1"/>
  <c r="N15" i="1"/>
  <c r="F16" i="1"/>
  <c r="K16" i="1" s="1"/>
  <c r="L17" i="1"/>
  <c r="N61" i="1"/>
  <c r="L61" i="1"/>
  <c r="O61" i="1"/>
  <c r="M9" i="1"/>
  <c r="P9" i="1" s="1"/>
  <c r="F18" i="1"/>
  <c r="K18" i="1" s="1"/>
  <c r="N21" i="1"/>
  <c r="M21" i="1"/>
  <c r="P21" i="1" s="1"/>
  <c r="K21" i="1"/>
  <c r="O24" i="1"/>
  <c r="M25" i="1"/>
  <c r="P25" i="1" s="1"/>
  <c r="F25" i="1"/>
  <c r="K25" i="1" s="1"/>
  <c r="M29" i="1"/>
  <c r="P29" i="1" s="1"/>
  <c r="F29" i="1"/>
  <c r="K29" i="1" s="1"/>
  <c r="M33" i="1"/>
  <c r="P33" i="1" s="1"/>
  <c r="F33" i="1"/>
  <c r="K33" i="1" s="1"/>
  <c r="M37" i="1"/>
  <c r="P37" i="1" s="1"/>
  <c r="F37" i="1"/>
  <c r="K37" i="1" s="1"/>
  <c r="K63" i="1"/>
  <c r="K105" i="1" s="1"/>
  <c r="D52" i="1"/>
  <c r="N7" i="1"/>
  <c r="P7" i="1" s="1"/>
  <c r="N19" i="1"/>
  <c r="M19" i="1"/>
  <c r="K19" i="1"/>
  <c r="L24" i="1"/>
  <c r="N8" i="1"/>
  <c r="N10" i="1"/>
  <c r="M13" i="1"/>
  <c r="P13" i="1" s="1"/>
  <c r="F13" i="1"/>
  <c r="K13" i="1" s="1"/>
  <c r="L14" i="1"/>
  <c r="M16" i="1"/>
  <c r="P16" i="1" s="1"/>
  <c r="O17" i="1"/>
  <c r="L19" i="1"/>
  <c r="O7" i="1"/>
  <c r="F8" i="1"/>
  <c r="K8" i="1" s="1"/>
  <c r="O8" i="1"/>
  <c r="O9" i="1"/>
  <c r="F10" i="1"/>
  <c r="K10" i="1" s="1"/>
  <c r="O10" i="1"/>
  <c r="N12" i="1"/>
  <c r="M12" i="1"/>
  <c r="O12" i="1"/>
  <c r="M18" i="1"/>
  <c r="P18" i="1" s="1"/>
  <c r="O19" i="1"/>
  <c r="F20" i="1"/>
  <c r="K20" i="1" s="1"/>
  <c r="L21" i="1"/>
  <c r="M22" i="1"/>
  <c r="P22" i="1" s="1"/>
  <c r="F22" i="1"/>
  <c r="K22" i="1" s="1"/>
  <c r="K61" i="1"/>
  <c r="M63" i="1"/>
  <c r="O65" i="1"/>
  <c r="M65" i="1"/>
  <c r="P65" i="1" s="1"/>
  <c r="N65" i="1"/>
  <c r="L65" i="1"/>
  <c r="L77" i="1"/>
  <c r="N77" i="1"/>
  <c r="M77" i="1"/>
  <c r="L79" i="1"/>
  <c r="N79" i="1"/>
  <c r="M79" i="1"/>
  <c r="P79" i="1" s="1"/>
  <c r="L81" i="1"/>
  <c r="N81" i="1"/>
  <c r="M81" i="1"/>
  <c r="N14" i="1"/>
  <c r="P14" i="1" s="1"/>
  <c r="O23" i="1"/>
  <c r="P23" i="1" s="1"/>
  <c r="M26" i="1"/>
  <c r="M28" i="1"/>
  <c r="M30" i="1"/>
  <c r="M32" i="1"/>
  <c r="M34" i="1"/>
  <c r="M36" i="1"/>
  <c r="M38" i="1"/>
  <c r="M40" i="1"/>
  <c r="P40" i="1" s="1"/>
  <c r="M42" i="1"/>
  <c r="P42" i="1" s="1"/>
  <c r="M44" i="1"/>
  <c r="P44" i="1" s="1"/>
  <c r="M46" i="1"/>
  <c r="P46" i="1" s="1"/>
  <c r="M48" i="1"/>
  <c r="P48" i="1" s="1"/>
  <c r="M50" i="1"/>
  <c r="P50" i="1" s="1"/>
  <c r="K65" i="1"/>
  <c r="P66" i="1"/>
  <c r="N68" i="1"/>
  <c r="L68" i="1"/>
  <c r="M68" i="1"/>
  <c r="P68" i="1" s="1"/>
  <c r="M71" i="1"/>
  <c r="P71" i="1" s="1"/>
  <c r="P75" i="1"/>
  <c r="O77" i="1"/>
  <c r="O79" i="1"/>
  <c r="O81" i="1"/>
  <c r="N26" i="1"/>
  <c r="N28" i="1"/>
  <c r="N30" i="1"/>
  <c r="N32" i="1"/>
  <c r="N34" i="1"/>
  <c r="N36" i="1"/>
  <c r="N38" i="1"/>
  <c r="D105" i="1"/>
  <c r="O60" i="1"/>
  <c r="P60" i="1" s="1"/>
  <c r="L62" i="1"/>
  <c r="N62" i="1"/>
  <c r="N105" i="1" s="1"/>
  <c r="M62" i="1"/>
  <c r="M105" i="1" s="1"/>
  <c r="L64" i="1"/>
  <c r="N64" i="1"/>
  <c r="M64" i="1"/>
  <c r="P64" i="1" s="1"/>
  <c r="N78" i="1"/>
  <c r="L78" i="1"/>
  <c r="M78" i="1"/>
  <c r="N80" i="1"/>
  <c r="L80" i="1"/>
  <c r="M80" i="1"/>
  <c r="P80" i="1" s="1"/>
  <c r="N82" i="1"/>
  <c r="L82" i="1"/>
  <c r="M82" i="1"/>
  <c r="F83" i="1"/>
  <c r="K83" i="1" s="1"/>
  <c r="L60" i="1"/>
  <c r="O62" i="1"/>
  <c r="O64" i="1"/>
  <c r="L67" i="1"/>
  <c r="N67" i="1"/>
  <c r="M67" i="1"/>
  <c r="F68" i="1"/>
  <c r="K68" i="1" s="1"/>
  <c r="M69" i="1"/>
  <c r="M73" i="1"/>
  <c r="P73" i="1" s="1"/>
  <c r="N76" i="1"/>
  <c r="P76" i="1" s="1"/>
  <c r="L76" i="1"/>
  <c r="O76" i="1"/>
  <c r="O78" i="1"/>
  <c r="O80" i="1"/>
  <c r="O82" i="1"/>
  <c r="P91" i="1"/>
  <c r="L83" i="1"/>
  <c r="N83" i="1"/>
  <c r="M83" i="1"/>
  <c r="P83" i="1" s="1"/>
  <c r="L66" i="1"/>
  <c r="O69" i="1"/>
  <c r="M70" i="1"/>
  <c r="P70" i="1" s="1"/>
  <c r="O71" i="1"/>
  <c r="M72" i="1"/>
  <c r="P72" i="1" s="1"/>
  <c r="O73" i="1"/>
  <c r="M74" i="1"/>
  <c r="P74" i="1" s="1"/>
  <c r="L75" i="1"/>
  <c r="L84" i="1"/>
  <c r="N85" i="1"/>
  <c r="P85" i="1" s="1"/>
  <c r="L86" i="1"/>
  <c r="N87" i="1"/>
  <c r="L88" i="1"/>
  <c r="N89" i="1"/>
  <c r="P89" i="1" s="1"/>
  <c r="L90" i="1"/>
  <c r="N91" i="1"/>
  <c r="L92" i="1"/>
  <c r="N93" i="1"/>
  <c r="P93" i="1" s="1"/>
  <c r="L94" i="1"/>
  <c r="N95" i="1"/>
  <c r="P95" i="1" s="1"/>
  <c r="L96" i="1"/>
  <c r="N97" i="1"/>
  <c r="P97" i="1" s="1"/>
  <c r="L98" i="1"/>
  <c r="N99" i="1"/>
  <c r="P99" i="1" s="1"/>
  <c r="L100" i="1"/>
  <c r="N101" i="1"/>
  <c r="P101" i="1" s="1"/>
  <c r="L102" i="1"/>
  <c r="N103" i="1"/>
  <c r="P103" i="1" s="1"/>
  <c r="L104" i="1"/>
  <c r="M84" i="1"/>
  <c r="P84" i="1" s="1"/>
  <c r="O85" i="1"/>
  <c r="M86" i="1"/>
  <c r="O87" i="1"/>
  <c r="P87" i="1" s="1"/>
  <c r="M88" i="1"/>
  <c r="P88" i="1" s="1"/>
  <c r="O89" i="1"/>
  <c r="M90" i="1"/>
  <c r="O91" i="1"/>
  <c r="M92" i="1"/>
  <c r="P92" i="1" s="1"/>
  <c r="O93" i="1"/>
  <c r="M94" i="1"/>
  <c r="O95" i="1"/>
  <c r="M96" i="1"/>
  <c r="P96" i="1" s="1"/>
  <c r="O97" i="1"/>
  <c r="M98" i="1"/>
  <c r="O99" i="1"/>
  <c r="M100" i="1"/>
  <c r="P100" i="1" s="1"/>
  <c r="O101" i="1"/>
  <c r="M102" i="1"/>
  <c r="O103" i="1"/>
  <c r="M104" i="1"/>
  <c r="P104" i="1" s="1"/>
  <c r="N84" i="1"/>
  <c r="L85" i="1"/>
  <c r="N86" i="1"/>
  <c r="L87" i="1"/>
  <c r="N88" i="1"/>
  <c r="L89" i="1"/>
  <c r="N90" i="1"/>
  <c r="L91" i="1"/>
  <c r="N92" i="1"/>
  <c r="L93" i="1"/>
  <c r="N94" i="1"/>
  <c r="L95" i="1"/>
  <c r="N96" i="1"/>
  <c r="L97" i="1"/>
  <c r="N98" i="1"/>
  <c r="L99" i="1"/>
  <c r="N100" i="1"/>
  <c r="L101" i="1"/>
  <c r="N102" i="1"/>
  <c r="L103" i="1"/>
  <c r="N104" i="1"/>
  <c r="L105" i="1" l="1"/>
  <c r="P78" i="1"/>
  <c r="P38" i="1"/>
  <c r="P30" i="1"/>
  <c r="P69" i="1"/>
  <c r="P36" i="1"/>
  <c r="P28" i="1"/>
  <c r="P81" i="1"/>
  <c r="P19" i="1"/>
  <c r="P102" i="1"/>
  <c r="P98" i="1"/>
  <c r="P94" i="1"/>
  <c r="P90" i="1"/>
  <c r="P86" i="1"/>
  <c r="P82" i="1"/>
  <c r="O105" i="1"/>
  <c r="P34" i="1"/>
  <c r="P26" i="1"/>
  <c r="P63" i="1"/>
  <c r="O52" i="1"/>
  <c r="P8" i="1"/>
  <c r="P52" i="1" s="1"/>
  <c r="P24" i="1"/>
  <c r="P67" i="1"/>
  <c r="P62" i="1"/>
  <c r="P105" i="1" s="1"/>
  <c r="P32" i="1"/>
  <c r="P77" i="1"/>
  <c r="P12" i="1"/>
  <c r="N52" i="1"/>
  <c r="L52" i="1"/>
  <c r="P17" i="1"/>
  <c r="K52" i="1"/>
  <c r="M52" i="1"/>
</calcChain>
</file>

<file path=xl/sharedStrings.xml><?xml version="1.0" encoding="utf-8"?>
<sst xmlns="http://schemas.openxmlformats.org/spreadsheetml/2006/main" count="249" uniqueCount="81">
  <si>
    <t xml:space="preserve">ETAPE 4, TABLEAU 5 : ESTIMATION DES POPULATIONS </t>
  </si>
  <si>
    <r>
      <t>2</t>
    </r>
    <r>
      <rPr>
        <vertAlign val="superscript"/>
        <sz val="10"/>
        <color indexed="8"/>
        <rFont val="Calibri"/>
        <family val="2"/>
      </rPr>
      <t>ème</t>
    </r>
    <r>
      <rPr>
        <sz val="10"/>
        <color indexed="8"/>
        <rFont val="Calibri"/>
        <family val="2"/>
      </rPr>
      <t xml:space="preserve"> niveau administratif</t>
    </r>
  </si>
  <si>
    <r>
      <t>3</t>
    </r>
    <r>
      <rPr>
        <vertAlign val="superscript"/>
        <sz val="10"/>
        <color indexed="8"/>
        <rFont val="Calibri"/>
        <family val="2"/>
      </rPr>
      <t>ème</t>
    </r>
    <r>
      <rPr>
        <sz val="10"/>
        <color indexed="8"/>
        <rFont val="Calibri"/>
        <family val="2"/>
      </rPr>
      <t xml:space="preserve"> niveau administratif</t>
    </r>
  </si>
  <si>
    <t>Population totale</t>
  </si>
  <si>
    <t>SITUATION COURANTE</t>
  </si>
  <si>
    <t>Classification de la zone</t>
  </si>
  <si>
    <t xml:space="preserve">Pourcentage de ménages affectés par chaque phase </t>
  </si>
  <si>
    <t>Population totale en Phase 1</t>
  </si>
  <si>
    <t>Population totale en Phase 2</t>
  </si>
  <si>
    <t>Population totale en Phase 3</t>
  </si>
  <si>
    <t>Population totale en Phase 4</t>
  </si>
  <si>
    <t>Population totale en Phase 5</t>
  </si>
  <si>
    <t>Population totale en Phase 3 à 5</t>
  </si>
  <si>
    <r>
      <t xml:space="preserve">Période : </t>
    </r>
    <r>
      <rPr>
        <b/>
        <sz val="10"/>
        <color indexed="8"/>
        <rFont val="Calibri"/>
        <family val="2"/>
      </rPr>
      <t>Octobe - décembre 2014</t>
    </r>
  </si>
  <si>
    <t>Ph1</t>
  </si>
  <si>
    <t>Ph2</t>
  </si>
  <si>
    <t>Ph3</t>
  </si>
  <si>
    <t>Ph4</t>
  </si>
  <si>
    <t>Ph5</t>
  </si>
  <si>
    <t>CENTRE</t>
  </si>
  <si>
    <t>Kadiogo</t>
  </si>
  <si>
    <t>PLATEAU CENTRAL</t>
  </si>
  <si>
    <t xml:space="preserve"> Ganzourgou </t>
  </si>
  <si>
    <t xml:space="preserve"> Oubritenga </t>
  </si>
  <si>
    <t xml:space="preserve"> Kourwéogo </t>
  </si>
  <si>
    <t>CENTRE-NORD</t>
  </si>
  <si>
    <t xml:space="preserve"> Bam </t>
  </si>
  <si>
    <t xml:space="preserve"> Namentenga </t>
  </si>
  <si>
    <t xml:space="preserve"> Sanmatenga </t>
  </si>
  <si>
    <t>CENTRE-OUEST</t>
  </si>
  <si>
    <t xml:space="preserve"> Boulkièmdé </t>
  </si>
  <si>
    <t xml:space="preserve"> Sanguié </t>
  </si>
  <si>
    <t xml:space="preserve"> Sissili </t>
  </si>
  <si>
    <t xml:space="preserve"> Ziro </t>
  </si>
  <si>
    <t>CENTRE-SUD</t>
  </si>
  <si>
    <t xml:space="preserve"> Bazèga </t>
  </si>
  <si>
    <t xml:space="preserve"> Nahouri </t>
  </si>
  <si>
    <t xml:space="preserve"> Zoundweogo </t>
  </si>
  <si>
    <t>SAHEL</t>
  </si>
  <si>
    <t xml:space="preserve"> Oudalan </t>
  </si>
  <si>
    <t xml:space="preserve"> Séno </t>
  </si>
  <si>
    <t xml:space="preserve"> Soum </t>
  </si>
  <si>
    <t xml:space="preserve"> Yagha </t>
  </si>
  <si>
    <t>MOUHOUN</t>
  </si>
  <si>
    <t xml:space="preserve"> Kossi </t>
  </si>
  <si>
    <t xml:space="preserve"> Mouhoun </t>
  </si>
  <si>
    <t xml:space="preserve"> Sourou </t>
  </si>
  <si>
    <t xml:space="preserve"> Balé </t>
  </si>
  <si>
    <t xml:space="preserve"> Banwa </t>
  </si>
  <si>
    <t xml:space="preserve"> Nayala </t>
  </si>
  <si>
    <t>EST</t>
  </si>
  <si>
    <t xml:space="preserve"> Gnagna </t>
  </si>
  <si>
    <t xml:space="preserve"> Gourma </t>
  </si>
  <si>
    <t xml:space="preserve"> Tapoa </t>
  </si>
  <si>
    <t xml:space="preserve"> Komandjoari </t>
  </si>
  <si>
    <t xml:space="preserve"> </t>
  </si>
  <si>
    <t xml:space="preserve"> Kompienga </t>
  </si>
  <si>
    <t>CENTRE-EST</t>
  </si>
  <si>
    <t xml:space="preserve"> Boulgou </t>
  </si>
  <si>
    <t xml:space="preserve"> Kouritenga </t>
  </si>
  <si>
    <t xml:space="preserve"> Koulpélgo </t>
  </si>
  <si>
    <t>NORD</t>
  </si>
  <si>
    <t xml:space="preserve"> Passoré </t>
  </si>
  <si>
    <t xml:space="preserve"> Yatenga </t>
  </si>
  <si>
    <t xml:space="preserve"> Loroum </t>
  </si>
  <si>
    <t xml:space="preserve"> Zondoma </t>
  </si>
  <si>
    <t>SUD-OUEST</t>
  </si>
  <si>
    <t xml:space="preserve"> Bougouriba </t>
  </si>
  <si>
    <t xml:space="preserve"> Poni </t>
  </si>
  <si>
    <t xml:space="preserve"> Ioba </t>
  </si>
  <si>
    <t xml:space="preserve"> Noumbiel </t>
  </si>
  <si>
    <t>HAUTS-BASSINS</t>
  </si>
  <si>
    <t xml:space="preserve"> Houet </t>
  </si>
  <si>
    <t xml:space="preserve"> Kénédougou </t>
  </si>
  <si>
    <t xml:space="preserve"> Tuy </t>
  </si>
  <si>
    <t>CASCADES</t>
  </si>
  <si>
    <t xml:space="preserve"> Comoé </t>
  </si>
  <si>
    <t xml:space="preserve"> Léraba </t>
  </si>
  <si>
    <t>Total</t>
  </si>
  <si>
    <r>
      <t xml:space="preserve">Période : </t>
    </r>
    <r>
      <rPr>
        <b/>
        <sz val="10"/>
        <color indexed="8"/>
        <rFont val="Calibri"/>
        <family val="2"/>
      </rPr>
      <t>février-mars 2015</t>
    </r>
  </si>
  <si>
    <t>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</si>
</sst>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  <scheme val="minor"/>
    </font>
    <font>
      <b/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lightTrellis">
        <bgColor rgb="FFCACACA"/>
      </patternFill>
    </fill>
  </fills>
  <borders count="33">
    <border>
      <left/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2F2F2"/>
      </right>
      <top/>
      <bottom/>
      <diagonal/>
    </border>
    <border>
      <left style="thick">
        <color rgb="FFF2F2F2"/>
      </left>
      <right/>
      <top/>
      <bottom style="mediumDashed">
        <color rgb="FFD9D9D9"/>
      </bottom>
      <diagonal/>
    </border>
    <border>
      <left/>
      <right/>
      <top/>
      <bottom style="mediumDashed">
        <color rgb="FFD9D9D9"/>
      </bottom>
      <diagonal/>
    </border>
    <border>
      <left/>
      <right style="mediumDashed">
        <color rgb="FFC2D69B"/>
      </right>
      <top/>
      <bottom style="mediumDashed">
        <color rgb="FFD9D9D9"/>
      </bottom>
      <diagonal/>
    </border>
    <border>
      <left style="thick">
        <color rgb="FFF2F2F2"/>
      </left>
      <right style="thick">
        <color rgb="FFD9D9D9"/>
      </right>
      <top style="mediumDashed">
        <color rgb="FFD9D9D9"/>
      </top>
      <bottom/>
      <diagonal/>
    </border>
    <border>
      <left style="thick">
        <color rgb="FFD9D9D9"/>
      </left>
      <right/>
      <top style="mediumDashed">
        <color rgb="FFD9D9D9"/>
      </top>
      <bottom/>
      <diagonal/>
    </border>
    <border>
      <left/>
      <right/>
      <top style="mediumDashed">
        <color rgb="FFD9D9D9"/>
      </top>
      <bottom/>
      <diagonal/>
    </border>
    <border>
      <left/>
      <right style="thick">
        <color rgb="FFD9D9D9"/>
      </right>
      <top style="mediumDashed">
        <color rgb="FFD9D9D9"/>
      </top>
      <bottom/>
      <diagonal/>
    </border>
    <border>
      <left style="thick">
        <color rgb="FFD9D9D9"/>
      </left>
      <right style="mediumDashed">
        <color rgb="FFC2D69B"/>
      </right>
      <top style="mediumDashed">
        <color rgb="FFD9D9D9"/>
      </top>
      <bottom/>
      <diagonal/>
    </border>
    <border>
      <left style="thick">
        <color rgb="FFF2F2F2"/>
      </left>
      <right style="thick">
        <color rgb="FFD9D9D9"/>
      </right>
      <top/>
      <bottom/>
      <diagonal/>
    </border>
    <border>
      <left style="thick">
        <color rgb="FFD9D9D9"/>
      </left>
      <right/>
      <top/>
      <bottom/>
      <diagonal/>
    </border>
    <border>
      <left/>
      <right style="thick">
        <color rgb="FFD9D9D9"/>
      </right>
      <top/>
      <bottom/>
      <diagonal/>
    </border>
    <border>
      <left style="thick">
        <color rgb="FFD9D9D9"/>
      </left>
      <right style="mediumDashed">
        <color rgb="FFC2D69B"/>
      </right>
      <top/>
      <bottom/>
      <diagonal/>
    </border>
    <border>
      <left/>
      <right style="thick">
        <color rgb="FFFFFFFF"/>
      </right>
      <top/>
      <bottom style="dotted">
        <color rgb="FFC2D69B"/>
      </bottom>
      <diagonal/>
    </border>
    <border>
      <left style="thick">
        <color rgb="FFFFFFFF"/>
      </left>
      <right style="thick">
        <color rgb="FFFFFFFF"/>
      </right>
      <top/>
      <bottom style="dotted">
        <color rgb="FFC2D69B"/>
      </bottom>
      <diagonal/>
    </border>
    <border>
      <left style="thick">
        <color rgb="FFFFFFFF"/>
      </left>
      <right style="thick">
        <color rgb="FFF2F2F2"/>
      </right>
      <top/>
      <bottom style="dotted">
        <color rgb="FFC2D69B"/>
      </bottom>
      <diagonal/>
    </border>
    <border>
      <left style="thick">
        <color rgb="FFF2F2F2"/>
      </left>
      <right style="thick">
        <color rgb="FFD9D9D9"/>
      </right>
      <top/>
      <bottom style="dotted">
        <color rgb="FFC2D69B"/>
      </bottom>
      <diagonal/>
    </border>
    <border>
      <left/>
      <right/>
      <top/>
      <bottom style="dotted">
        <color rgb="FFC2D69B"/>
      </bottom>
      <diagonal/>
    </border>
    <border>
      <left/>
      <right style="medium">
        <color rgb="FFC2D69B"/>
      </right>
      <top/>
      <bottom style="medium">
        <color rgb="FFC2D69B"/>
      </bottom>
      <diagonal/>
    </border>
    <border>
      <left/>
      <right style="thick">
        <color rgb="FFD9D9D9"/>
      </right>
      <top/>
      <bottom style="dotted">
        <color rgb="FFC2D69B"/>
      </bottom>
      <diagonal/>
    </border>
    <border>
      <left style="thick">
        <color rgb="FFD9D9D9"/>
      </left>
      <right style="mediumDashed">
        <color rgb="FFC2D69B"/>
      </right>
      <top/>
      <bottom style="dotted">
        <color rgb="FFC2D69B"/>
      </bottom>
      <diagonal/>
    </border>
    <border>
      <left/>
      <right style="medium">
        <color rgb="FFC2D69B"/>
      </right>
      <top style="dotted">
        <color rgb="FFC2D69B"/>
      </top>
      <bottom/>
      <diagonal/>
    </border>
    <border>
      <left/>
      <right style="dotted">
        <color rgb="FFC2D69B"/>
      </right>
      <top/>
      <bottom style="medium">
        <color rgb="FFC2D69B"/>
      </bottom>
      <diagonal/>
    </border>
    <border>
      <left/>
      <right style="mediumDashed">
        <color rgb="FFC2D69B"/>
      </right>
      <top/>
      <bottom style="medium">
        <color rgb="FFC2D69B"/>
      </bottom>
      <diagonal/>
    </border>
    <border>
      <left/>
      <right style="medium">
        <color rgb="FFC2D69B"/>
      </right>
      <top/>
      <bottom/>
      <diagonal/>
    </border>
    <border>
      <left/>
      <right style="medium">
        <color rgb="FFC2D69B"/>
      </right>
      <top/>
      <bottom style="double">
        <color rgb="FFC2D69B"/>
      </bottom>
      <diagonal/>
    </border>
    <border>
      <left/>
      <right style="medium">
        <color rgb="FFC2D69B"/>
      </right>
      <top style="thick">
        <color rgb="FFC2D69B"/>
      </top>
      <bottom/>
      <diagonal/>
    </border>
    <border>
      <left/>
      <right style="medium">
        <color rgb="FFC2D69B"/>
      </right>
      <top/>
      <bottom style="thick">
        <color rgb="FFC2D69B"/>
      </bottom>
      <diagonal/>
    </border>
    <border>
      <left/>
      <right style="mediumDashed">
        <color rgb="FFC2D69B"/>
      </right>
      <top/>
      <bottom style="thick">
        <color rgb="FFC2D69B"/>
      </bottom>
      <diagonal/>
    </border>
    <border>
      <left/>
      <right style="dotted">
        <color rgb="FFC2D69B"/>
      </right>
      <top/>
      <bottom style="thick">
        <color rgb="FFC2D69B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0" fillId="2" borderId="0" xfId="0" applyFill="1" applyBorder="1"/>
    <xf numFmtId="3" fontId="0" fillId="2" borderId="0" xfId="0" applyNumberFormat="1" applyFill="1" applyBorder="1"/>
    <xf numFmtId="0" fontId="3" fillId="3" borderId="0" xfId="0" applyFont="1" applyFill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3" fontId="4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3" fontId="4" fillId="5" borderId="15" xfId="0" applyNumberFormat="1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9" fontId="0" fillId="9" borderId="21" xfId="0" applyNumberFormat="1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3" fontId="4" fillId="5" borderId="23" xfId="0" applyNumberFormat="1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3" fontId="0" fillId="0" borderId="0" xfId="0" applyNumberFormat="1"/>
    <xf numFmtId="0" fontId="0" fillId="0" borderId="20" xfId="0" applyFill="1" applyBorder="1" applyAlignment="1">
      <alignment horizontal="center" vertical="center" wrapText="1"/>
    </xf>
    <xf numFmtId="9" fontId="0" fillId="6" borderId="21" xfId="0" applyNumberFormat="1" applyFill="1" applyBorder="1" applyAlignment="1">
      <alignment vertical="center" wrapText="1"/>
    </xf>
    <xf numFmtId="9" fontId="0" fillId="7" borderId="21" xfId="0" applyNumberFormat="1" applyFill="1" applyBorder="1" applyAlignment="1">
      <alignment vertical="center" wrapText="1"/>
    </xf>
    <xf numFmtId="9" fontId="2" fillId="8" borderId="20" xfId="1" applyFont="1" applyFill="1" applyBorder="1" applyAlignment="1">
      <alignment horizontal="center" vertical="center" wrapText="1"/>
    </xf>
    <xf numFmtId="9" fontId="10" fillId="9" borderId="21" xfId="0" applyNumberFormat="1" applyFont="1" applyFill="1" applyBorder="1" applyAlignment="1">
      <alignment vertical="center" wrapText="1"/>
    </xf>
    <xf numFmtId="9" fontId="10" fillId="10" borderId="25" xfId="0" applyNumberFormat="1" applyFont="1" applyFill="1" applyBorder="1" applyAlignment="1">
      <alignment vertical="center" wrapText="1"/>
    </xf>
    <xf numFmtId="3" fontId="0" fillId="0" borderId="21" xfId="0" applyNumberFormat="1" applyFill="1" applyBorder="1" applyAlignment="1">
      <alignment vertical="center" wrapText="1"/>
    </xf>
    <xf numFmtId="3" fontId="0" fillId="0" borderId="26" xfId="0" applyNumberFormat="1" applyBorder="1" applyAlignment="1">
      <alignment vertical="center" wrapText="1"/>
    </xf>
    <xf numFmtId="3" fontId="11" fillId="0" borderId="26" xfId="0" applyNumberFormat="1" applyFont="1" applyBorder="1" applyAlignment="1">
      <alignment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9" fontId="10" fillId="9" borderId="28" xfId="0" applyNumberFormat="1" applyFont="1" applyFill="1" applyBorder="1" applyAlignment="1">
      <alignment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vertical="center" wrapText="1"/>
    </xf>
    <xf numFmtId="0" fontId="0" fillId="11" borderId="32" xfId="0" applyFill="1" applyBorder="1" applyAlignment="1">
      <alignment vertical="center" wrapText="1"/>
    </xf>
    <xf numFmtId="3" fontId="0" fillId="0" borderId="31" xfId="0" applyNumberFormat="1" applyBorder="1" applyAlignment="1">
      <alignment vertical="center" wrapText="1"/>
    </xf>
    <xf numFmtId="0" fontId="0" fillId="11" borderId="30" xfId="0" applyFill="1" applyBorder="1" applyAlignment="1">
      <alignment vertical="center" wrapText="1"/>
    </xf>
    <xf numFmtId="3" fontId="11" fillId="0" borderId="31" xfId="0" applyNumberFormat="1" applyFont="1" applyBorder="1" applyAlignment="1">
      <alignment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AGRHYMET%202014/CH%202014/CH%20Cycles_analyse%20Oct_Nov%202014/CH%20Burkina%20Faso%20oc%202014/CH_BURKINA_OCTOBRE14/Tableau5-oct-2014/Etape%204%20-%20Tableau%205%20-%20Estimation%20des%20populations%20-%20version%20oct-2014%20-%20Burkina%20Fa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-projetee"/>
      <sheetName val="Feuil2"/>
      <sheetName val="Feuil1"/>
      <sheetName val="Rapport sur la compatibilité"/>
    </sheetNames>
    <sheetDataSet>
      <sheetData sheetId="0"/>
      <sheetData sheetId="1">
        <row r="2">
          <cell r="A2" t="str">
            <v xml:space="preserve"> Bam </v>
          </cell>
          <cell r="B2">
            <v>353090</v>
          </cell>
          <cell r="C2">
            <v>70618</v>
          </cell>
          <cell r="D2">
            <v>4307.6980000000003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299</v>
          </cell>
          <cell r="L2">
            <v>0</v>
          </cell>
          <cell r="M2">
            <v>299</v>
          </cell>
          <cell r="N2">
            <v>0</v>
          </cell>
          <cell r="O2">
            <v>8.4680959528732054E-4</v>
          </cell>
          <cell r="P2">
            <v>0</v>
          </cell>
          <cell r="Q2">
            <v>8.4680959528732054E-4</v>
          </cell>
        </row>
        <row r="3">
          <cell r="A3" t="str">
            <v xml:space="preserve"> Namentenga </v>
          </cell>
          <cell r="B3">
            <v>421925</v>
          </cell>
          <cell r="C3">
            <v>84385</v>
          </cell>
          <cell r="D3">
            <v>3122.2449999999999</v>
          </cell>
          <cell r="E3">
            <v>0</v>
          </cell>
          <cell r="F3">
            <v>0</v>
          </cell>
          <cell r="G3">
            <v>74120</v>
          </cell>
          <cell r="H3">
            <v>41542</v>
          </cell>
          <cell r="I3">
            <v>0</v>
          </cell>
          <cell r="J3">
            <v>0</v>
          </cell>
          <cell r="K3">
            <v>8</v>
          </cell>
          <cell r="L3">
            <v>0</v>
          </cell>
          <cell r="M3">
            <v>74128</v>
          </cell>
          <cell r="N3">
            <v>41542</v>
          </cell>
          <cell r="O3">
            <v>0.17568999229720922</v>
          </cell>
          <cell r="P3">
            <v>9.8458256799194163E-2</v>
          </cell>
          <cell r="Q3">
            <v>0.2741482490964034</v>
          </cell>
        </row>
        <row r="4">
          <cell r="A4" t="str">
            <v xml:space="preserve"> Sanmatenga </v>
          </cell>
          <cell r="B4">
            <v>764613</v>
          </cell>
          <cell r="C4">
            <v>152922.6</v>
          </cell>
          <cell r="D4">
            <v>9481.2011999999995</v>
          </cell>
          <cell r="E4">
            <v>0</v>
          </cell>
          <cell r="F4">
            <v>0</v>
          </cell>
          <cell r="G4">
            <v>40705</v>
          </cell>
          <cell r="H4">
            <v>16259</v>
          </cell>
          <cell r="I4">
            <v>0</v>
          </cell>
          <cell r="J4">
            <v>0</v>
          </cell>
          <cell r="K4">
            <v>548</v>
          </cell>
          <cell r="L4">
            <v>0</v>
          </cell>
          <cell r="M4">
            <v>41253</v>
          </cell>
          <cell r="N4">
            <v>16259</v>
          </cell>
          <cell r="O4">
            <v>5.3952783957374517E-2</v>
          </cell>
          <cell r="P4">
            <v>2.1264352031681387E-2</v>
          </cell>
          <cell r="Q4">
            <v>7.5217135989055911E-2</v>
          </cell>
        </row>
        <row r="5">
          <cell r="A5" t="str">
            <v xml:space="preserve"> Boulkièmdé </v>
          </cell>
          <cell r="B5">
            <v>627629</v>
          </cell>
          <cell r="C5">
            <v>125525.8</v>
          </cell>
          <cell r="D5">
            <v>8661.2802000000011</v>
          </cell>
          <cell r="E5">
            <v>0</v>
          </cell>
          <cell r="F5">
            <v>0</v>
          </cell>
          <cell r="G5">
            <v>12525</v>
          </cell>
          <cell r="H5">
            <v>4955</v>
          </cell>
          <cell r="I5">
            <v>0</v>
          </cell>
          <cell r="J5">
            <v>0</v>
          </cell>
          <cell r="K5">
            <v>184</v>
          </cell>
          <cell r="L5">
            <v>0</v>
          </cell>
          <cell r="M5">
            <v>12709</v>
          </cell>
          <cell r="N5">
            <v>4955</v>
          </cell>
          <cell r="O5">
            <v>2.0249223665573132E-2</v>
          </cell>
          <cell r="P5">
            <v>7.8947913496667625E-3</v>
          </cell>
          <cell r="Q5">
            <v>2.8144015015239894E-2</v>
          </cell>
        </row>
        <row r="6">
          <cell r="A6" t="str">
            <v xml:space="preserve"> Sanguié </v>
          </cell>
          <cell r="B6">
            <v>368021</v>
          </cell>
          <cell r="C6">
            <v>73604.2</v>
          </cell>
          <cell r="D6">
            <v>5078.6898000000001</v>
          </cell>
          <cell r="E6">
            <v>0</v>
          </cell>
          <cell r="F6">
            <v>0</v>
          </cell>
          <cell r="G6">
            <v>8644</v>
          </cell>
          <cell r="H6">
            <v>715</v>
          </cell>
          <cell r="I6">
            <v>0</v>
          </cell>
          <cell r="J6">
            <v>0</v>
          </cell>
          <cell r="K6">
            <v>496</v>
          </cell>
          <cell r="L6">
            <v>0</v>
          </cell>
          <cell r="M6">
            <v>9140</v>
          </cell>
          <cell r="N6">
            <v>715</v>
          </cell>
          <cell r="O6">
            <v>2.4835539276291299E-2</v>
          </cell>
          <cell r="P6">
            <v>1.9428239149396366E-3</v>
          </cell>
          <cell r="Q6">
            <v>2.6778363191230937E-2</v>
          </cell>
        </row>
        <row r="7">
          <cell r="A7" t="str">
            <v xml:space="preserve"> Sissili </v>
          </cell>
          <cell r="B7">
            <v>271329</v>
          </cell>
          <cell r="C7">
            <v>54265.8</v>
          </cell>
          <cell r="D7">
            <v>3744.3402000000006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27</v>
          </cell>
          <cell r="L7">
            <v>0</v>
          </cell>
          <cell r="M7">
            <v>27</v>
          </cell>
          <cell r="N7">
            <v>0</v>
          </cell>
          <cell r="O7">
            <v>9.9510188737657977E-5</v>
          </cell>
          <cell r="P7">
            <v>0</v>
          </cell>
          <cell r="Q7">
            <v>9.9510188737657977E-5</v>
          </cell>
        </row>
        <row r="8">
          <cell r="A8" t="str">
            <v xml:space="preserve"> Ziro </v>
          </cell>
          <cell r="B8">
            <v>236211</v>
          </cell>
          <cell r="C8">
            <v>47242.200000000004</v>
          </cell>
          <cell r="D8">
            <v>3259.7118000000005</v>
          </cell>
          <cell r="E8">
            <v>0</v>
          </cell>
          <cell r="F8">
            <v>0</v>
          </cell>
          <cell r="G8">
            <v>0</v>
          </cell>
          <cell r="H8">
            <v>715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715</v>
          </cell>
          <cell r="O8">
            <v>0</v>
          </cell>
          <cell r="P8">
            <v>3.0269547142173733E-3</v>
          </cell>
          <cell r="Q8">
            <v>3.0269547142173733E-3</v>
          </cell>
        </row>
        <row r="9">
          <cell r="A9" t="str">
            <v xml:space="preserve"> Oudalan </v>
          </cell>
          <cell r="B9">
            <v>260360</v>
          </cell>
          <cell r="C9">
            <v>52072</v>
          </cell>
          <cell r="D9">
            <v>4790.6239999999998</v>
          </cell>
          <cell r="E9">
            <v>0</v>
          </cell>
          <cell r="F9">
            <v>0</v>
          </cell>
          <cell r="G9">
            <v>12295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8031</v>
          </cell>
          <cell r="M9">
            <v>12295</v>
          </cell>
          <cell r="N9">
            <v>0</v>
          </cell>
          <cell r="O9">
            <v>4.7223075741281303E-2</v>
          </cell>
          <cell r="P9">
            <v>0</v>
          </cell>
          <cell r="Q9">
            <v>4.7223075741281303E-2</v>
          </cell>
        </row>
        <row r="10">
          <cell r="A10" t="str">
            <v xml:space="preserve"> Séno </v>
          </cell>
          <cell r="B10">
            <v>341132</v>
          </cell>
          <cell r="C10">
            <v>68226.400000000009</v>
          </cell>
          <cell r="D10">
            <v>6276.8288000000011</v>
          </cell>
          <cell r="E10">
            <v>0</v>
          </cell>
          <cell r="F10">
            <v>0</v>
          </cell>
          <cell r="G10">
            <v>1684</v>
          </cell>
          <cell r="H10">
            <v>13052</v>
          </cell>
          <cell r="I10">
            <v>0</v>
          </cell>
          <cell r="J10">
            <v>0</v>
          </cell>
          <cell r="K10">
            <v>0</v>
          </cell>
          <cell r="L10">
            <v>9630</v>
          </cell>
          <cell r="M10">
            <v>1684</v>
          </cell>
          <cell r="N10">
            <v>13052</v>
          </cell>
          <cell r="O10">
            <v>4.9365055169259993E-3</v>
          </cell>
          <cell r="P10">
            <v>3.8260849172754241E-2</v>
          </cell>
          <cell r="Q10">
            <v>4.3197354689680237E-2</v>
          </cell>
        </row>
        <row r="11">
          <cell r="A11" t="str">
            <v xml:space="preserve"> Soum </v>
          </cell>
          <cell r="B11">
            <v>454634</v>
          </cell>
          <cell r="C11">
            <v>90926.8</v>
          </cell>
          <cell r="D11">
            <v>8365.2656000000006</v>
          </cell>
          <cell r="E11">
            <v>0</v>
          </cell>
          <cell r="F11">
            <v>0</v>
          </cell>
          <cell r="G11">
            <v>24505</v>
          </cell>
          <cell r="H11">
            <v>9069</v>
          </cell>
          <cell r="I11">
            <v>10926</v>
          </cell>
          <cell r="J11">
            <v>10926</v>
          </cell>
          <cell r="K11">
            <v>973</v>
          </cell>
          <cell r="L11">
            <v>11911</v>
          </cell>
          <cell r="M11">
            <v>25478</v>
          </cell>
          <cell r="N11">
            <v>19995</v>
          </cell>
          <cell r="O11">
            <v>5.604068327489805E-2</v>
          </cell>
          <cell r="P11">
            <v>4.3980432611727238E-2</v>
          </cell>
          <cell r="Q11">
            <v>0.10002111588662529</v>
          </cell>
        </row>
        <row r="12">
          <cell r="A12" t="str">
            <v xml:space="preserve"> Yagha </v>
          </cell>
          <cell r="B12">
            <v>209783</v>
          </cell>
          <cell r="C12">
            <v>41956.600000000006</v>
          </cell>
          <cell r="D12">
            <v>3860.0072000000005</v>
          </cell>
          <cell r="E12">
            <v>0</v>
          </cell>
          <cell r="F12">
            <v>0</v>
          </cell>
          <cell r="G12">
            <v>11790</v>
          </cell>
          <cell r="H12">
            <v>415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11790</v>
          </cell>
          <cell r="N12">
            <v>415</v>
          </cell>
          <cell r="O12">
            <v>5.6200931438677111E-2</v>
          </cell>
          <cell r="P12">
            <v>1.9782346519975403E-3</v>
          </cell>
          <cell r="Q12">
            <v>5.8179166090674653E-2</v>
          </cell>
        </row>
        <row r="13">
          <cell r="A13" t="str">
            <v xml:space="preserve"> Passoré </v>
          </cell>
          <cell r="B13">
            <v>400844</v>
          </cell>
          <cell r="C13">
            <v>80168.800000000003</v>
          </cell>
          <cell r="D13">
            <v>7535.8672000000006</v>
          </cell>
          <cell r="E13">
            <v>0</v>
          </cell>
          <cell r="F13">
            <v>0</v>
          </cell>
          <cell r="G13">
            <v>3963</v>
          </cell>
          <cell r="H13">
            <v>0</v>
          </cell>
          <cell r="I13">
            <v>0</v>
          </cell>
          <cell r="J13">
            <v>0</v>
          </cell>
          <cell r="K13">
            <v>532</v>
          </cell>
          <cell r="L13">
            <v>0</v>
          </cell>
          <cell r="M13">
            <v>4495</v>
          </cell>
          <cell r="N13">
            <v>0</v>
          </cell>
          <cell r="O13">
            <v>1.1213838800131722E-2</v>
          </cell>
          <cell r="P13">
            <v>0</v>
          </cell>
          <cell r="Q13">
            <v>1.1213838800131722E-2</v>
          </cell>
        </row>
        <row r="14">
          <cell r="A14" t="str">
            <v xml:space="preserve"> Yatenga </v>
          </cell>
          <cell r="B14">
            <v>697830</v>
          </cell>
          <cell r="C14">
            <v>139566</v>
          </cell>
          <cell r="D14">
            <v>13119.204</v>
          </cell>
          <cell r="E14">
            <v>0</v>
          </cell>
          <cell r="F14">
            <v>0</v>
          </cell>
          <cell r="G14">
            <v>3681</v>
          </cell>
          <cell r="H14">
            <v>0</v>
          </cell>
          <cell r="I14">
            <v>0</v>
          </cell>
          <cell r="J14">
            <v>0</v>
          </cell>
          <cell r="K14">
            <v>21</v>
          </cell>
          <cell r="L14">
            <v>0</v>
          </cell>
          <cell r="M14">
            <v>3702</v>
          </cell>
          <cell r="N14">
            <v>0</v>
          </cell>
          <cell r="O14">
            <v>5.3050169812131898E-3</v>
          </cell>
          <cell r="P14">
            <v>0</v>
          </cell>
          <cell r="Q14">
            <v>5.3050169812131898E-3</v>
          </cell>
        </row>
        <row r="15">
          <cell r="A15" t="str">
            <v xml:space="preserve"> Loroum </v>
          </cell>
          <cell r="B15">
            <v>182296</v>
          </cell>
          <cell r="C15">
            <v>36459.200000000004</v>
          </cell>
          <cell r="D15">
            <v>3427.1648000000005</v>
          </cell>
          <cell r="E15">
            <v>0</v>
          </cell>
          <cell r="F15">
            <v>0</v>
          </cell>
          <cell r="G15">
            <v>816</v>
          </cell>
          <cell r="H15">
            <v>0</v>
          </cell>
          <cell r="I15">
            <v>0</v>
          </cell>
          <cell r="J15">
            <v>0</v>
          </cell>
          <cell r="K15">
            <v>902</v>
          </cell>
          <cell r="L15">
            <v>0</v>
          </cell>
          <cell r="M15">
            <v>1718</v>
          </cell>
          <cell r="N15">
            <v>0</v>
          </cell>
          <cell r="O15">
            <v>9.4242331153728005E-3</v>
          </cell>
          <cell r="P15">
            <v>0</v>
          </cell>
          <cell r="Q15">
            <v>9.4242331153728005E-3</v>
          </cell>
        </row>
        <row r="16">
          <cell r="A16" t="str">
            <v xml:space="preserve"> Zondoma </v>
          </cell>
          <cell r="B16">
            <v>213884</v>
          </cell>
          <cell r="C16">
            <v>42776.800000000003</v>
          </cell>
          <cell r="D16">
            <v>4021.0192000000002</v>
          </cell>
          <cell r="E16">
            <v>0</v>
          </cell>
          <cell r="F16">
            <v>0</v>
          </cell>
          <cell r="G16">
            <v>1035</v>
          </cell>
          <cell r="H16">
            <v>1890</v>
          </cell>
          <cell r="I16">
            <v>0</v>
          </cell>
          <cell r="J16">
            <v>0</v>
          </cell>
          <cell r="K16">
            <v>382</v>
          </cell>
          <cell r="L16">
            <v>0</v>
          </cell>
          <cell r="M16">
            <v>1417</v>
          </cell>
          <cell r="N16">
            <v>1890</v>
          </cell>
          <cell r="O16">
            <v>6.6250864954835332E-3</v>
          </cell>
          <cell r="P16">
            <v>8.8365656150062658E-3</v>
          </cell>
          <cell r="Q16">
            <v>1.5461652110489799E-2</v>
          </cell>
        </row>
        <row r="17">
          <cell r="A17" t="str">
            <v>Kadiogo</v>
          </cell>
          <cell r="B17">
            <v>2519055</v>
          </cell>
          <cell r="C17">
            <v>503811</v>
          </cell>
          <cell r="D17">
            <v>36778.203000000001</v>
          </cell>
          <cell r="E17">
            <v>0</v>
          </cell>
          <cell r="F17">
            <v>0</v>
          </cell>
          <cell r="G17">
            <v>7730</v>
          </cell>
          <cell r="H17">
            <v>2541</v>
          </cell>
          <cell r="I17">
            <v>0</v>
          </cell>
          <cell r="J17">
            <v>0</v>
          </cell>
          <cell r="K17">
            <v>337</v>
          </cell>
          <cell r="L17">
            <v>1972</v>
          </cell>
          <cell r="M17">
            <v>8067</v>
          </cell>
          <cell r="N17">
            <v>2541</v>
          </cell>
          <cell r="O17">
            <v>3.2023913729553343E-3</v>
          </cell>
          <cell r="P17">
            <v>1.0087116001834021E-3</v>
          </cell>
          <cell r="Q17">
            <v>4.2111029731387367E-3</v>
          </cell>
        </row>
        <row r="18">
          <cell r="A18" t="str">
            <v xml:space="preserve"> Ganzourgou </v>
          </cell>
          <cell r="B18">
            <v>402798</v>
          </cell>
          <cell r="C18">
            <v>80559.600000000006</v>
          </cell>
          <cell r="D18">
            <v>6364.2084000000004</v>
          </cell>
          <cell r="E18">
            <v>0</v>
          </cell>
          <cell r="F18">
            <v>0</v>
          </cell>
          <cell r="G18">
            <v>48019</v>
          </cell>
          <cell r="H18">
            <v>23592</v>
          </cell>
          <cell r="I18">
            <v>0</v>
          </cell>
          <cell r="J18">
            <v>0</v>
          </cell>
          <cell r="K18">
            <v>15</v>
          </cell>
          <cell r="L18">
            <v>0</v>
          </cell>
          <cell r="M18">
            <v>48034</v>
          </cell>
          <cell r="N18">
            <v>23592</v>
          </cell>
          <cell r="O18">
            <v>0.11925084037160065</v>
          </cell>
          <cell r="P18">
            <v>5.8570300746279773E-2</v>
          </cell>
          <cell r="Q18">
            <v>0.17782114111788042</v>
          </cell>
        </row>
        <row r="19">
          <cell r="A19" t="str">
            <v xml:space="preserve"> Oubritenga </v>
          </cell>
          <cell r="B19">
            <v>298163</v>
          </cell>
          <cell r="C19">
            <v>59632.600000000006</v>
          </cell>
          <cell r="D19">
            <v>3279.7930000000001</v>
          </cell>
          <cell r="E19">
            <v>0</v>
          </cell>
          <cell r="F19">
            <v>0</v>
          </cell>
          <cell r="G19">
            <v>3794</v>
          </cell>
          <cell r="H19">
            <v>3539</v>
          </cell>
          <cell r="I19">
            <v>0</v>
          </cell>
          <cell r="J19">
            <v>0</v>
          </cell>
          <cell r="K19">
            <v>1771</v>
          </cell>
          <cell r="L19">
            <v>0</v>
          </cell>
          <cell r="M19">
            <v>5565</v>
          </cell>
          <cell r="N19">
            <v>3539</v>
          </cell>
          <cell r="O19">
            <v>1.8664287654739185E-2</v>
          </cell>
          <cell r="P19">
            <v>1.1869346632546627E-2</v>
          </cell>
          <cell r="Q19">
            <v>3.053363428728581E-2</v>
          </cell>
        </row>
        <row r="20">
          <cell r="A20" t="str">
            <v xml:space="preserve"> Kourwéogo </v>
          </cell>
          <cell r="B20">
            <v>170474</v>
          </cell>
          <cell r="C20">
            <v>34094.800000000003</v>
          </cell>
          <cell r="D20">
            <v>1909.3088000000002</v>
          </cell>
          <cell r="E20">
            <v>0</v>
          </cell>
          <cell r="F20">
            <v>0</v>
          </cell>
          <cell r="G20">
            <v>11958</v>
          </cell>
          <cell r="H20">
            <v>2776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11958</v>
          </cell>
          <cell r="N20">
            <v>2776</v>
          </cell>
          <cell r="O20">
            <v>7.0145594049532481E-2</v>
          </cell>
          <cell r="P20">
            <v>1.6284008118540069E-2</v>
          </cell>
          <cell r="Q20">
            <v>8.642960216807255E-2</v>
          </cell>
        </row>
        <row r="21">
          <cell r="A21" t="str">
            <v xml:space="preserve"> Bazèga </v>
          </cell>
          <cell r="B21">
            <v>288399</v>
          </cell>
          <cell r="C21">
            <v>57679.8</v>
          </cell>
          <cell r="D21">
            <v>3691.5072000000005</v>
          </cell>
          <cell r="E21">
            <v>0</v>
          </cell>
          <cell r="F21">
            <v>0</v>
          </cell>
          <cell r="G21">
            <v>7792</v>
          </cell>
          <cell r="H21">
            <v>0</v>
          </cell>
          <cell r="I21">
            <v>0</v>
          </cell>
          <cell r="J21">
            <v>0</v>
          </cell>
          <cell r="K21">
            <v>6</v>
          </cell>
          <cell r="L21">
            <v>0</v>
          </cell>
          <cell r="M21">
            <v>7798</v>
          </cell>
          <cell r="N21">
            <v>0</v>
          </cell>
          <cell r="O21">
            <v>2.7038928706410215E-2</v>
          </cell>
          <cell r="P21">
            <v>0</v>
          </cell>
          <cell r="Q21">
            <v>2.7038928706410215E-2</v>
          </cell>
        </row>
        <row r="22">
          <cell r="A22" t="str">
            <v xml:space="preserve"> Nahouri </v>
          </cell>
          <cell r="B22">
            <v>201915</v>
          </cell>
          <cell r="C22">
            <v>40383</v>
          </cell>
          <cell r="D22">
            <v>2584.5120000000002</v>
          </cell>
          <cell r="E22">
            <v>0</v>
          </cell>
          <cell r="F22">
            <v>0</v>
          </cell>
          <cell r="G22">
            <v>4606</v>
          </cell>
          <cell r="H22">
            <v>4010</v>
          </cell>
          <cell r="I22">
            <v>0</v>
          </cell>
          <cell r="J22">
            <v>0</v>
          </cell>
          <cell r="K22">
            <v>195</v>
          </cell>
          <cell r="L22">
            <v>0</v>
          </cell>
          <cell r="M22">
            <v>4801</v>
          </cell>
          <cell r="N22">
            <v>4010</v>
          </cell>
          <cell r="O22">
            <v>2.3777332045662777E-2</v>
          </cell>
          <cell r="P22">
            <v>1.9859842012728127E-2</v>
          </cell>
          <cell r="Q22">
            <v>4.3637174058390904E-2</v>
          </cell>
        </row>
        <row r="23">
          <cell r="A23" t="str">
            <v xml:space="preserve"> Zoundweogo </v>
          </cell>
          <cell r="B23">
            <v>310289</v>
          </cell>
          <cell r="C23">
            <v>62057.8</v>
          </cell>
          <cell r="D23">
            <v>3971.6992000000005</v>
          </cell>
          <cell r="E23">
            <v>0</v>
          </cell>
          <cell r="F23">
            <v>0</v>
          </cell>
          <cell r="G23">
            <v>1957</v>
          </cell>
          <cell r="H23">
            <v>343</v>
          </cell>
          <cell r="I23">
            <v>0</v>
          </cell>
          <cell r="J23">
            <v>0</v>
          </cell>
          <cell r="K23">
            <v>54</v>
          </cell>
          <cell r="L23">
            <v>0</v>
          </cell>
          <cell r="M23">
            <v>2011</v>
          </cell>
          <cell r="N23">
            <v>343</v>
          </cell>
          <cell r="O23">
            <v>6.4810547586282461E-3</v>
          </cell>
          <cell r="P23">
            <v>1.1054210751911928E-3</v>
          </cell>
          <cell r="Q23">
            <v>7.5864758338194394E-3</v>
          </cell>
        </row>
        <row r="24">
          <cell r="A24" t="str">
            <v xml:space="preserve"> Kossi </v>
          </cell>
          <cell r="B24">
            <v>347424</v>
          </cell>
          <cell r="C24">
            <v>69484.800000000003</v>
          </cell>
          <cell r="D24">
            <v>6531.5712000000003</v>
          </cell>
          <cell r="E24">
            <v>0</v>
          </cell>
          <cell r="F24">
            <v>0</v>
          </cell>
          <cell r="G24">
            <v>9444</v>
          </cell>
          <cell r="H24">
            <v>481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9444</v>
          </cell>
          <cell r="N24">
            <v>481</v>
          </cell>
          <cell r="O24">
            <v>2.7182923459519205E-2</v>
          </cell>
          <cell r="P24">
            <v>1.3844754536243898E-3</v>
          </cell>
          <cell r="Q24">
            <v>2.8567398913143596E-2</v>
          </cell>
        </row>
        <row r="25">
          <cell r="A25" t="str">
            <v xml:space="preserve"> Mouhoun </v>
          </cell>
          <cell r="B25">
            <v>377211</v>
          </cell>
          <cell r="C25">
            <v>75442.2</v>
          </cell>
          <cell r="D25">
            <v>5130.0695999999998</v>
          </cell>
          <cell r="E25">
            <v>0</v>
          </cell>
          <cell r="F25">
            <v>0</v>
          </cell>
          <cell r="G25">
            <v>1921</v>
          </cell>
          <cell r="H25">
            <v>120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1921</v>
          </cell>
          <cell r="N25">
            <v>120</v>
          </cell>
          <cell r="O25">
            <v>5.092640458523214E-3</v>
          </cell>
          <cell r="P25">
            <v>3.1812433889785821E-4</v>
          </cell>
          <cell r="Q25">
            <v>5.4107647974210721E-3</v>
          </cell>
        </row>
        <row r="26">
          <cell r="A26" t="str">
            <v xml:space="preserve"> Sourou </v>
          </cell>
          <cell r="B26">
            <v>271970</v>
          </cell>
          <cell r="C26">
            <v>54394</v>
          </cell>
          <cell r="D26">
            <v>2556.518</v>
          </cell>
          <cell r="E26">
            <v>0</v>
          </cell>
          <cell r="F26">
            <v>0</v>
          </cell>
          <cell r="G26">
            <v>24736</v>
          </cell>
          <cell r="H26">
            <v>1101</v>
          </cell>
          <cell r="I26">
            <v>0</v>
          </cell>
          <cell r="J26">
            <v>0</v>
          </cell>
          <cell r="K26">
            <v>52</v>
          </cell>
          <cell r="L26">
            <v>0</v>
          </cell>
          <cell r="M26">
            <v>24788</v>
          </cell>
          <cell r="N26">
            <v>1101</v>
          </cell>
          <cell r="O26">
            <v>9.1142405412361654E-2</v>
          </cell>
          <cell r="P26">
            <v>4.0482406147736884E-3</v>
          </cell>
          <cell r="Q26">
            <v>9.5190646027135339E-2</v>
          </cell>
        </row>
        <row r="27">
          <cell r="A27" t="str">
            <v xml:space="preserve"> Balé </v>
          </cell>
          <cell r="B27">
            <v>271214</v>
          </cell>
          <cell r="C27">
            <v>54242.8</v>
          </cell>
          <cell r="D27">
            <v>3254.5680000000002</v>
          </cell>
          <cell r="E27">
            <v>0</v>
          </cell>
          <cell r="F27">
            <v>0</v>
          </cell>
          <cell r="G27">
            <v>4611</v>
          </cell>
          <cell r="H27">
            <v>0</v>
          </cell>
          <cell r="I27">
            <v>0</v>
          </cell>
          <cell r="J27">
            <v>0</v>
          </cell>
          <cell r="K27">
            <v>693</v>
          </cell>
          <cell r="L27">
            <v>0</v>
          </cell>
          <cell r="M27">
            <v>5304</v>
          </cell>
          <cell r="N27">
            <v>0</v>
          </cell>
          <cell r="O27">
            <v>1.9556512569410135E-2</v>
          </cell>
          <cell r="P27">
            <v>0</v>
          </cell>
          <cell r="Q27">
            <v>1.9556512569410135E-2</v>
          </cell>
        </row>
        <row r="28">
          <cell r="A28" t="str">
            <v xml:space="preserve"> Banwa </v>
          </cell>
          <cell r="B28">
            <v>340499</v>
          </cell>
          <cell r="C28">
            <v>68099.8</v>
          </cell>
          <cell r="D28">
            <v>4085.9879999999998</v>
          </cell>
          <cell r="E28">
            <v>0</v>
          </cell>
          <cell r="F28">
            <v>0</v>
          </cell>
          <cell r="G28">
            <v>5523</v>
          </cell>
          <cell r="H28">
            <v>0</v>
          </cell>
          <cell r="I28">
            <v>0</v>
          </cell>
          <cell r="J28">
            <v>0</v>
          </cell>
          <cell r="K28">
            <v>1587</v>
          </cell>
          <cell r="L28">
            <v>0</v>
          </cell>
          <cell r="M28">
            <v>7110</v>
          </cell>
          <cell r="N28">
            <v>0</v>
          </cell>
          <cell r="O28">
            <v>2.0881118593593519E-2</v>
          </cell>
          <cell r="P28">
            <v>0</v>
          </cell>
          <cell r="Q28">
            <v>2.0881118593593519E-2</v>
          </cell>
        </row>
        <row r="29">
          <cell r="A29" t="str">
            <v xml:space="preserve"> Nayala </v>
          </cell>
          <cell r="B29">
            <v>203263</v>
          </cell>
          <cell r="C29">
            <v>40652.600000000006</v>
          </cell>
          <cell r="D29">
            <v>3780.6918000000005</v>
          </cell>
          <cell r="E29">
            <v>0</v>
          </cell>
          <cell r="F29">
            <v>0</v>
          </cell>
          <cell r="G29">
            <v>12103</v>
          </cell>
          <cell r="H29">
            <v>2331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12103</v>
          </cell>
          <cell r="N29">
            <v>2331</v>
          </cell>
          <cell r="O29">
            <v>5.9543547030202253E-2</v>
          </cell>
          <cell r="P29">
            <v>1.1467901192051677E-2</v>
          </cell>
          <cell r="Q29">
            <v>7.1011448222253928E-2</v>
          </cell>
        </row>
        <row r="30">
          <cell r="A30" t="str">
            <v xml:space="preserve"> Gnagna </v>
          </cell>
          <cell r="B30">
            <v>527798</v>
          </cell>
          <cell r="C30">
            <v>105559.6</v>
          </cell>
          <cell r="D30">
            <v>7600.2911999999997</v>
          </cell>
          <cell r="E30">
            <v>0</v>
          </cell>
          <cell r="F30">
            <v>0</v>
          </cell>
          <cell r="G30">
            <v>63930</v>
          </cell>
          <cell r="H30">
            <v>21385</v>
          </cell>
          <cell r="I30">
            <v>0</v>
          </cell>
          <cell r="J30">
            <v>0</v>
          </cell>
          <cell r="K30">
            <v>57</v>
          </cell>
          <cell r="L30">
            <v>0</v>
          </cell>
          <cell r="M30">
            <v>63987</v>
          </cell>
          <cell r="N30">
            <v>21385</v>
          </cell>
          <cell r="O30">
            <v>0.12123388114392249</v>
          </cell>
          <cell r="P30">
            <v>4.0517394912447567E-2</v>
          </cell>
          <cell r="Q30">
            <v>0.16175127605637005</v>
          </cell>
        </row>
        <row r="31">
          <cell r="A31" t="str">
            <v xml:space="preserve"> Gourma </v>
          </cell>
          <cell r="B31">
            <v>401701</v>
          </cell>
          <cell r="C31">
            <v>80340.200000000012</v>
          </cell>
          <cell r="D31">
            <v>5784.4944000000005</v>
          </cell>
          <cell r="E31">
            <v>0</v>
          </cell>
          <cell r="F31">
            <v>0</v>
          </cell>
          <cell r="G31">
            <v>4056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4056</v>
          </cell>
          <cell r="N31">
            <v>0</v>
          </cell>
          <cell r="O31">
            <v>1.0097062242812441E-2</v>
          </cell>
          <cell r="P31">
            <v>0</v>
          </cell>
          <cell r="Q31">
            <v>1.0097062242812441E-2</v>
          </cell>
        </row>
        <row r="32">
          <cell r="A32" t="str">
            <v xml:space="preserve"> Tapoa </v>
          </cell>
          <cell r="B32">
            <v>457451</v>
          </cell>
          <cell r="C32">
            <v>91490.200000000012</v>
          </cell>
          <cell r="D32">
            <v>6587.2944000000007</v>
          </cell>
          <cell r="E32">
            <v>0</v>
          </cell>
          <cell r="F32">
            <v>0</v>
          </cell>
          <cell r="G32">
            <v>29881</v>
          </cell>
          <cell r="H32">
            <v>8795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29881</v>
          </cell>
          <cell r="N32">
            <v>8795</v>
          </cell>
          <cell r="O32">
            <v>6.5320657294442461E-2</v>
          </cell>
          <cell r="P32">
            <v>1.9226102905010593E-2</v>
          </cell>
          <cell r="Q32">
            <v>8.454676019945305E-2</v>
          </cell>
        </row>
        <row r="33">
          <cell r="A33" t="str">
            <v xml:space="preserve"> Komandjoari </v>
          </cell>
          <cell r="B33">
            <v>109394</v>
          </cell>
          <cell r="C33">
            <v>21878.800000000003</v>
          </cell>
          <cell r="D33">
            <v>1575.2736</v>
          </cell>
          <cell r="E33">
            <v>0</v>
          </cell>
          <cell r="F33">
            <v>0</v>
          </cell>
          <cell r="G33">
            <v>1443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1443</v>
          </cell>
          <cell r="N33">
            <v>0</v>
          </cell>
          <cell r="O33">
            <v>1.3190851417810848E-2</v>
          </cell>
          <cell r="P33">
            <v>0</v>
          </cell>
          <cell r="Q33">
            <v>1.3190851417810848E-2</v>
          </cell>
        </row>
        <row r="34">
          <cell r="A34" t="str">
            <v xml:space="preserve"> Kompienga </v>
          </cell>
          <cell r="B34">
            <v>111076</v>
          </cell>
          <cell r="C34">
            <v>22215.200000000001</v>
          </cell>
          <cell r="D34">
            <v>1599.4944</v>
          </cell>
          <cell r="E34">
            <v>0</v>
          </cell>
          <cell r="F34">
            <v>0</v>
          </cell>
          <cell r="G34">
            <v>5984</v>
          </cell>
          <cell r="H34">
            <v>0</v>
          </cell>
          <cell r="I34">
            <v>0</v>
          </cell>
          <cell r="J34">
            <v>0</v>
          </cell>
          <cell r="K34">
            <v>415</v>
          </cell>
          <cell r="L34">
            <v>0</v>
          </cell>
          <cell r="M34">
            <v>6399</v>
          </cell>
          <cell r="N34">
            <v>0</v>
          </cell>
          <cell r="O34">
            <v>5.7609204508624723E-2</v>
          </cell>
          <cell r="P34">
            <v>0</v>
          </cell>
          <cell r="Q34">
            <v>5.7609204508624723E-2</v>
          </cell>
        </row>
        <row r="35">
          <cell r="A35" t="str">
            <v xml:space="preserve"> Boulgou </v>
          </cell>
          <cell r="B35">
            <v>698807</v>
          </cell>
          <cell r="C35">
            <v>139761.4</v>
          </cell>
          <cell r="D35">
            <v>6708.5472</v>
          </cell>
          <cell r="E35">
            <v>0</v>
          </cell>
          <cell r="F35">
            <v>0</v>
          </cell>
          <cell r="G35">
            <v>936</v>
          </cell>
          <cell r="H35">
            <v>0</v>
          </cell>
          <cell r="I35">
            <v>0</v>
          </cell>
          <cell r="J35">
            <v>0</v>
          </cell>
          <cell r="K35">
            <v>94</v>
          </cell>
          <cell r="L35">
            <v>0</v>
          </cell>
          <cell r="M35">
            <v>1030</v>
          </cell>
          <cell r="N35">
            <v>0</v>
          </cell>
          <cell r="O35">
            <v>1.4739405873152387E-3</v>
          </cell>
          <cell r="P35">
            <v>0</v>
          </cell>
          <cell r="Q35">
            <v>1.4739405873152387E-3</v>
          </cell>
        </row>
        <row r="36">
          <cell r="A36" t="str">
            <v xml:space="preserve"> Kouritenga </v>
          </cell>
          <cell r="B36">
            <v>425237</v>
          </cell>
          <cell r="C36">
            <v>85047.400000000009</v>
          </cell>
          <cell r="D36">
            <v>7739.3134000000009</v>
          </cell>
          <cell r="E36">
            <v>0</v>
          </cell>
          <cell r="F36">
            <v>0</v>
          </cell>
          <cell r="G36">
            <v>3646</v>
          </cell>
          <cell r="H36">
            <v>5922</v>
          </cell>
          <cell r="I36">
            <v>0</v>
          </cell>
          <cell r="J36">
            <v>0</v>
          </cell>
          <cell r="K36">
            <v>504</v>
          </cell>
          <cell r="L36">
            <v>0</v>
          </cell>
          <cell r="M36">
            <v>4150</v>
          </cell>
          <cell r="N36">
            <v>5922</v>
          </cell>
          <cell r="O36">
            <v>9.7592636576779544E-3</v>
          </cell>
          <cell r="P36">
            <v>1.3926351658016589E-2</v>
          </cell>
          <cell r="Q36">
            <v>2.3685615315694544E-2</v>
          </cell>
        </row>
        <row r="37">
          <cell r="A37" t="str">
            <v xml:space="preserve"> Koulpélgo </v>
          </cell>
          <cell r="B37">
            <v>339316</v>
          </cell>
          <cell r="C37">
            <v>67863.199999999997</v>
          </cell>
          <cell r="D37">
            <v>3732.4759999999997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200</v>
          </cell>
          <cell r="L37">
            <v>0</v>
          </cell>
          <cell r="M37">
            <v>200</v>
          </cell>
          <cell r="N37">
            <v>0</v>
          </cell>
          <cell r="O37">
            <v>5.8942107062443265E-4</v>
          </cell>
          <cell r="P37">
            <v>0</v>
          </cell>
          <cell r="Q37">
            <v>5.8942107062443265E-4</v>
          </cell>
        </row>
        <row r="38">
          <cell r="A38" t="str">
            <v xml:space="preserve"> Bougouriba </v>
          </cell>
          <cell r="B38">
            <v>131076</v>
          </cell>
          <cell r="C38">
            <v>26215.200000000001</v>
          </cell>
          <cell r="D38">
            <v>2149.6464000000001</v>
          </cell>
          <cell r="E38">
            <v>0</v>
          </cell>
          <cell r="F38">
            <v>0</v>
          </cell>
          <cell r="G38">
            <v>849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849</v>
          </cell>
          <cell r="N38">
            <v>0</v>
          </cell>
          <cell r="O38">
            <v>6.4771582898471118E-3</v>
          </cell>
          <cell r="P38">
            <v>0</v>
          </cell>
          <cell r="Q38">
            <v>6.4771582898471118E-3</v>
          </cell>
        </row>
        <row r="39">
          <cell r="A39" t="str">
            <v xml:space="preserve"> Poni </v>
          </cell>
          <cell r="B39">
            <v>330355</v>
          </cell>
          <cell r="C39">
            <v>66071</v>
          </cell>
          <cell r="D39">
            <v>5417.8220000000001</v>
          </cell>
          <cell r="E39">
            <v>0</v>
          </cell>
          <cell r="F39">
            <v>0</v>
          </cell>
          <cell r="G39">
            <v>13589</v>
          </cell>
          <cell r="H39">
            <v>4480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13589</v>
          </cell>
          <cell r="N39">
            <v>4480</v>
          </cell>
          <cell r="O39">
            <v>4.1134537088889228E-2</v>
          </cell>
          <cell r="P39">
            <v>1.3561169045420835E-2</v>
          </cell>
          <cell r="Q39">
            <v>5.469570613431006E-2</v>
          </cell>
        </row>
        <row r="40">
          <cell r="A40" t="str">
            <v xml:space="preserve"> Ioba </v>
          </cell>
          <cell r="B40">
            <v>238561</v>
          </cell>
          <cell r="C40">
            <v>47712.200000000004</v>
          </cell>
          <cell r="D40">
            <v>3912.4004000000004</v>
          </cell>
          <cell r="E40">
            <v>0</v>
          </cell>
          <cell r="F40">
            <v>0</v>
          </cell>
          <cell r="G40">
            <v>5927</v>
          </cell>
          <cell r="H40">
            <v>3157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5927</v>
          </cell>
          <cell r="N40">
            <v>3157</v>
          </cell>
          <cell r="O40">
            <v>2.4844798604968958E-2</v>
          </cell>
          <cell r="P40">
            <v>1.3233512602646703E-2</v>
          </cell>
          <cell r="Q40">
            <v>3.8078311207615664E-2</v>
          </cell>
        </row>
        <row r="41">
          <cell r="A41" t="str">
            <v xml:space="preserve"> Noumbiel </v>
          </cell>
          <cell r="B41">
            <v>91353</v>
          </cell>
          <cell r="C41">
            <v>18270.600000000002</v>
          </cell>
          <cell r="D41">
            <v>1498.1892000000003</v>
          </cell>
          <cell r="E41">
            <v>0</v>
          </cell>
          <cell r="F41">
            <v>0</v>
          </cell>
          <cell r="G41">
            <v>4524</v>
          </cell>
          <cell r="H41">
            <v>4393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4524</v>
          </cell>
          <cell r="N41">
            <v>4393</v>
          </cell>
          <cell r="O41">
            <v>4.9522183179534336E-2</v>
          </cell>
          <cell r="P41">
            <v>4.8088185390737032E-2</v>
          </cell>
          <cell r="Q41">
            <v>9.7610368570271361E-2</v>
          </cell>
        </row>
        <row r="42">
          <cell r="A42" t="str">
            <v xml:space="preserve"> Houet </v>
          </cell>
          <cell r="B42">
            <v>1267299</v>
          </cell>
          <cell r="C42">
            <v>253459.80000000002</v>
          </cell>
          <cell r="D42">
            <v>11405.691000000001</v>
          </cell>
          <cell r="E42">
            <v>0</v>
          </cell>
          <cell r="F42">
            <v>0</v>
          </cell>
          <cell r="G42">
            <v>1534</v>
          </cell>
          <cell r="H42">
            <v>0</v>
          </cell>
          <cell r="I42">
            <v>0</v>
          </cell>
          <cell r="J42">
            <v>0</v>
          </cell>
          <cell r="K42">
            <v>432</v>
          </cell>
          <cell r="L42">
            <v>1212</v>
          </cell>
          <cell r="M42">
            <v>1966</v>
          </cell>
          <cell r="N42">
            <v>0</v>
          </cell>
          <cell r="O42">
            <v>1.5513308224815137E-3</v>
          </cell>
          <cell r="P42">
            <v>0</v>
          </cell>
          <cell r="Q42">
            <v>1.5513308224815137E-3</v>
          </cell>
        </row>
        <row r="43">
          <cell r="A43" t="str">
            <v xml:space="preserve"> Kénédougou </v>
          </cell>
          <cell r="B43">
            <v>380676</v>
          </cell>
          <cell r="C43">
            <v>76135.199999999997</v>
          </cell>
          <cell r="D43">
            <v>6928.3031999999994</v>
          </cell>
          <cell r="E43">
            <v>0</v>
          </cell>
          <cell r="F43">
            <v>0</v>
          </cell>
          <cell r="G43">
            <v>4323</v>
          </cell>
          <cell r="H43">
            <v>416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4323</v>
          </cell>
          <cell r="N43">
            <v>416</v>
          </cell>
          <cell r="O43">
            <v>1.1356113860605869E-2</v>
          </cell>
          <cell r="P43">
            <v>1.0927928211917747E-3</v>
          </cell>
          <cell r="Q43">
            <v>1.2448906681797644E-2</v>
          </cell>
        </row>
        <row r="44">
          <cell r="A44" t="str">
            <v xml:space="preserve"> Tuy </v>
          </cell>
          <cell r="B44">
            <v>303015</v>
          </cell>
          <cell r="C44">
            <v>60603</v>
          </cell>
          <cell r="D44">
            <v>3817.989</v>
          </cell>
          <cell r="E44">
            <v>0</v>
          </cell>
          <cell r="F44">
            <v>0</v>
          </cell>
          <cell r="G44">
            <v>5053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5053</v>
          </cell>
          <cell r="N44">
            <v>0</v>
          </cell>
          <cell r="O44">
            <v>1.667574212497731E-2</v>
          </cell>
          <cell r="P44">
            <v>0</v>
          </cell>
          <cell r="Q44">
            <v>1.667574212497731E-2</v>
          </cell>
        </row>
        <row r="45">
          <cell r="A45" t="str">
            <v xml:space="preserve"> Comoé </v>
          </cell>
          <cell r="B45">
            <v>575018</v>
          </cell>
          <cell r="C45">
            <v>115003.6</v>
          </cell>
          <cell r="D45">
            <v>4485.1404000000002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A46" t="str">
            <v xml:space="preserve"> Léraba </v>
          </cell>
          <cell r="B46">
            <v>160650</v>
          </cell>
          <cell r="C46">
            <v>32130</v>
          </cell>
          <cell r="D46">
            <v>1253.07</v>
          </cell>
          <cell r="E46">
            <v>0</v>
          </cell>
          <cell r="F46">
            <v>0</v>
          </cell>
          <cell r="G46">
            <v>2349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2349</v>
          </cell>
          <cell r="N46">
            <v>0</v>
          </cell>
          <cell r="O46">
            <v>1.4621848739495798E-2</v>
          </cell>
          <cell r="P46">
            <v>0</v>
          </cell>
          <cell r="Q46">
            <v>1.4621848739495798E-2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ABF8-E22E-B34F-9B19-2CBABF88637C}">
  <sheetPr>
    <pageSetUpPr fitToPage="1"/>
  </sheetPr>
  <dimension ref="A1:P108"/>
  <sheetViews>
    <sheetView tabSelected="1" topLeftCell="B1" zoomScale="80" zoomScaleNormal="80" workbookViewId="0">
      <selection activeCell="R70" sqref="R70"/>
    </sheetView>
  </sheetViews>
  <sheetFormatPr baseColWidth="10" defaultColWidth="9.1640625" defaultRowHeight="15" x14ac:dyDescent="0.2"/>
  <cols>
    <col min="1" max="1" width="2" customWidth="1"/>
    <col min="2" max="2" width="12.1640625" customWidth="1"/>
    <col min="3" max="3" width="17.33203125" customWidth="1"/>
    <col min="4" max="10" width="11.6640625" customWidth="1"/>
    <col min="11" max="11" width="12.1640625" style="38" customWidth="1"/>
    <col min="12" max="16" width="11.6640625" customWidth="1"/>
  </cols>
  <sheetData>
    <row r="1" spans="2:16" ht="8.25" customHeight="1" x14ac:dyDescent="0.2"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1"/>
      <c r="N1" s="1"/>
      <c r="O1" s="1"/>
      <c r="P1" s="1"/>
    </row>
    <row r="2" spans="2:16" ht="24.75" customHeight="1" x14ac:dyDescent="0.2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26.25" customHeight="1" thickBot="1" x14ac:dyDescent="0.25">
      <c r="B3" s="4" t="s">
        <v>1</v>
      </c>
      <c r="C3" s="5" t="s">
        <v>2</v>
      </c>
      <c r="D3" s="6" t="s">
        <v>3</v>
      </c>
      <c r="E3" s="7" t="s">
        <v>4</v>
      </c>
      <c r="F3" s="8"/>
      <c r="G3" s="8"/>
      <c r="H3" s="8"/>
      <c r="I3" s="8"/>
      <c r="J3" s="8"/>
      <c r="K3" s="8"/>
      <c r="L3" s="8"/>
      <c r="M3" s="8"/>
      <c r="N3" s="8"/>
      <c r="O3" s="8"/>
      <c r="P3" s="9"/>
    </row>
    <row r="4" spans="2:16" ht="38.25" customHeight="1" x14ac:dyDescent="0.2">
      <c r="B4" s="4"/>
      <c r="C4" s="5"/>
      <c r="D4" s="6"/>
      <c r="E4" s="10" t="s">
        <v>5</v>
      </c>
      <c r="F4" s="11" t="s">
        <v>6</v>
      </c>
      <c r="G4" s="12"/>
      <c r="H4" s="12"/>
      <c r="I4" s="12"/>
      <c r="J4" s="13"/>
      <c r="K4" s="14" t="s">
        <v>7</v>
      </c>
      <c r="L4" s="15" t="s">
        <v>8</v>
      </c>
      <c r="M4" s="15" t="s">
        <v>9</v>
      </c>
      <c r="N4" s="15" t="s">
        <v>10</v>
      </c>
      <c r="O4" s="15" t="s">
        <v>11</v>
      </c>
      <c r="P4" s="16" t="s">
        <v>12</v>
      </c>
    </row>
    <row r="5" spans="2:16" x14ac:dyDescent="0.2">
      <c r="B5" s="4"/>
      <c r="C5" s="5"/>
      <c r="D5" s="6"/>
      <c r="E5" s="17"/>
      <c r="F5" s="18" t="s">
        <v>13</v>
      </c>
      <c r="G5" s="19"/>
      <c r="H5" s="19"/>
      <c r="I5" s="19"/>
      <c r="J5" s="20"/>
      <c r="K5" s="21"/>
      <c r="L5" s="22"/>
      <c r="M5" s="22"/>
      <c r="N5" s="22"/>
      <c r="O5" s="22"/>
      <c r="P5" s="23"/>
    </row>
    <row r="6" spans="2:16" ht="15" customHeight="1" thickBot="1" x14ac:dyDescent="0.25">
      <c r="B6" s="24"/>
      <c r="C6" s="25"/>
      <c r="D6" s="26"/>
      <c r="E6" s="27"/>
      <c r="F6" s="28" t="s">
        <v>14</v>
      </c>
      <c r="G6" s="29" t="s">
        <v>15</v>
      </c>
      <c r="H6" s="30" t="s">
        <v>16</v>
      </c>
      <c r="I6" s="31" t="s">
        <v>17</v>
      </c>
      <c r="J6" s="32" t="s">
        <v>18</v>
      </c>
      <c r="K6" s="33"/>
      <c r="L6" s="34"/>
      <c r="M6" s="34"/>
      <c r="N6" s="34"/>
      <c r="O6" s="34"/>
      <c r="P6" s="35"/>
    </row>
    <row r="7" spans="2:16" ht="16" thickBot="1" x14ac:dyDescent="0.25">
      <c r="B7" s="36" t="s">
        <v>19</v>
      </c>
      <c r="C7" s="37" t="s">
        <v>20</v>
      </c>
      <c r="D7" s="38">
        <f>VLOOKUP(C7,[1]Feuil2!$A$2:$B$46,2,FALSE)</f>
        <v>2519055</v>
      </c>
      <c r="E7" s="39" t="s">
        <v>14</v>
      </c>
      <c r="F7" s="40">
        <f t="shared" ref="F7:F51" si="0">100%-H7-G7</f>
        <v>0.99578889702686124</v>
      </c>
      <c r="G7" s="41">
        <f>VLOOKUP(C7,[1]Feuil2!$A$2:$Q$46,15,FALSE)</f>
        <v>3.2023913729553343E-3</v>
      </c>
      <c r="H7" s="42">
        <f>VLOOKUP(C7,[1]Feuil2!$A$2:$Q$46,16,FALSE)</f>
        <v>1.0087116001834021E-3</v>
      </c>
      <c r="I7" s="43">
        <v>0</v>
      </c>
      <c r="J7" s="44">
        <v>0</v>
      </c>
      <c r="K7" s="45">
        <f>F7*D7</f>
        <v>2508447</v>
      </c>
      <c r="L7" s="46">
        <f t="shared" ref="L7:L51" si="1">D7*G7</f>
        <v>8067</v>
      </c>
      <c r="M7" s="46">
        <f t="shared" ref="M7:M51" si="2">D7*H7</f>
        <v>2541</v>
      </c>
      <c r="N7" s="46">
        <f t="shared" ref="N7:N51" si="3">D7*I7</f>
        <v>0</v>
      </c>
      <c r="O7" s="46">
        <f>D7*J5</f>
        <v>0</v>
      </c>
      <c r="P7" s="47">
        <f t="shared" ref="P7:P51" si="4">SUM(M7:O7)</f>
        <v>2541</v>
      </c>
    </row>
    <row r="8" spans="2:16" ht="16" thickBot="1" x14ac:dyDescent="0.25">
      <c r="B8" s="48" t="s">
        <v>21</v>
      </c>
      <c r="C8" s="37" t="s">
        <v>22</v>
      </c>
      <c r="D8" s="38">
        <f>VLOOKUP(C8,[1]Feuil2!$A$2:$B$46,2,FALSE)</f>
        <v>402798</v>
      </c>
      <c r="E8" s="39" t="s">
        <v>14</v>
      </c>
      <c r="F8" s="40">
        <f t="shared" si="0"/>
        <v>0.82217885888211961</v>
      </c>
      <c r="G8" s="41">
        <f>VLOOKUP(C8,[1]Feuil2!$A$2:$Q$46,15,FALSE)</f>
        <v>0.11925084037160065</v>
      </c>
      <c r="H8" s="42">
        <f>VLOOKUP(C8,[1]Feuil2!$A$2:$Q$46,16,FALSE)</f>
        <v>5.8570300746279773E-2</v>
      </c>
      <c r="I8" s="43">
        <v>0</v>
      </c>
      <c r="J8" s="44">
        <v>0</v>
      </c>
      <c r="K8" s="45">
        <f t="shared" ref="K8:K51" si="5">F8*D8</f>
        <v>331172</v>
      </c>
      <c r="L8" s="46">
        <f t="shared" si="1"/>
        <v>48034</v>
      </c>
      <c r="M8" s="46">
        <f t="shared" si="2"/>
        <v>23592</v>
      </c>
      <c r="N8" s="46">
        <f t="shared" si="3"/>
        <v>0</v>
      </c>
      <c r="O8" s="46">
        <f>D8*J7</f>
        <v>0</v>
      </c>
      <c r="P8" s="47">
        <f t="shared" si="4"/>
        <v>23592</v>
      </c>
    </row>
    <row r="9" spans="2:16" ht="16" thickBot="1" x14ac:dyDescent="0.25">
      <c r="B9" s="48"/>
      <c r="C9" s="37" t="s">
        <v>23</v>
      </c>
      <c r="D9" s="38">
        <f>VLOOKUP(C9,[1]Feuil2!$A$2:$B$46,2,FALSE)</f>
        <v>298163</v>
      </c>
      <c r="E9" s="39" t="s">
        <v>14</v>
      </c>
      <c r="F9" s="40">
        <f t="shared" si="0"/>
        <v>0.96946636571271427</v>
      </c>
      <c r="G9" s="41">
        <f>VLOOKUP(C9,[1]Feuil2!$A$2:$Q$46,15,FALSE)</f>
        <v>1.8664287654739185E-2</v>
      </c>
      <c r="H9" s="42">
        <f>VLOOKUP(C9,[1]Feuil2!$A$2:$Q$46,16,FALSE)</f>
        <v>1.1869346632546627E-2</v>
      </c>
      <c r="I9" s="43">
        <v>0</v>
      </c>
      <c r="J9" s="44">
        <v>0</v>
      </c>
      <c r="K9" s="45">
        <f t="shared" si="5"/>
        <v>289059</v>
      </c>
      <c r="L9" s="46">
        <f t="shared" si="1"/>
        <v>5564.9999999999991</v>
      </c>
      <c r="M9" s="46">
        <f t="shared" si="2"/>
        <v>3539</v>
      </c>
      <c r="N9" s="46">
        <f t="shared" si="3"/>
        <v>0</v>
      </c>
      <c r="O9" s="46">
        <f t="shared" ref="O9:O14" si="6">D9*J9</f>
        <v>0</v>
      </c>
      <c r="P9" s="47">
        <f t="shared" si="4"/>
        <v>3539</v>
      </c>
    </row>
    <row r="10" spans="2:16" ht="16" thickBot="1" x14ac:dyDescent="0.25">
      <c r="B10" s="48"/>
      <c r="C10" s="37" t="s">
        <v>24</v>
      </c>
      <c r="D10" s="38">
        <f>VLOOKUP(C10,[1]Feuil2!$A$2:$B$46,2,FALSE)</f>
        <v>170474</v>
      </c>
      <c r="E10" s="39" t="s">
        <v>14</v>
      </c>
      <c r="F10" s="40">
        <f t="shared" si="0"/>
        <v>0.91357039783192751</v>
      </c>
      <c r="G10" s="41">
        <f>VLOOKUP(C10,[1]Feuil2!$A$2:$Q$46,15,FALSE)</f>
        <v>7.0145594049532481E-2</v>
      </c>
      <c r="H10" s="42">
        <f>VLOOKUP(C10,[1]Feuil2!$A$2:$Q$46,16,FALSE)</f>
        <v>1.6284008118540069E-2</v>
      </c>
      <c r="I10" s="43">
        <v>0</v>
      </c>
      <c r="J10" s="44">
        <v>0</v>
      </c>
      <c r="K10" s="45">
        <f t="shared" si="5"/>
        <v>155740</v>
      </c>
      <c r="L10" s="46">
        <f t="shared" si="1"/>
        <v>11958</v>
      </c>
      <c r="M10" s="46">
        <f t="shared" si="2"/>
        <v>2775.9999999999995</v>
      </c>
      <c r="N10" s="46">
        <f t="shared" si="3"/>
        <v>0</v>
      </c>
      <c r="O10" s="46">
        <f t="shared" si="6"/>
        <v>0</v>
      </c>
      <c r="P10" s="47">
        <f t="shared" si="4"/>
        <v>2775.9999999999995</v>
      </c>
    </row>
    <row r="11" spans="2:16" ht="16" thickBot="1" x14ac:dyDescent="0.25">
      <c r="B11" s="48" t="s">
        <v>25</v>
      </c>
      <c r="C11" s="37" t="s">
        <v>26</v>
      </c>
      <c r="D11" s="38">
        <f>VLOOKUP(C11,[1]Feuil2!$A$2:$B$46,2,FALSE)</f>
        <v>353090</v>
      </c>
      <c r="E11" s="39" t="s">
        <v>14</v>
      </c>
      <c r="F11" s="40">
        <f t="shared" si="0"/>
        <v>0.99915319040471273</v>
      </c>
      <c r="G11" s="41">
        <f>VLOOKUP(C11,[1]Feuil2!$A$2:$Q$46,15,FALSE)</f>
        <v>8.4680959528732054E-4</v>
      </c>
      <c r="H11" s="42">
        <f>VLOOKUP(C11,[1]Feuil2!$A$2:$Q$46,16,FALSE)</f>
        <v>0</v>
      </c>
      <c r="I11" s="43">
        <v>0</v>
      </c>
      <c r="J11" s="44">
        <v>0</v>
      </c>
      <c r="K11" s="45">
        <f t="shared" si="5"/>
        <v>352791</v>
      </c>
      <c r="L11" s="46">
        <f t="shared" si="1"/>
        <v>299</v>
      </c>
      <c r="M11" s="46">
        <f t="shared" si="2"/>
        <v>0</v>
      </c>
      <c r="N11" s="46">
        <f t="shared" si="3"/>
        <v>0</v>
      </c>
      <c r="O11" s="46">
        <f t="shared" si="6"/>
        <v>0</v>
      </c>
      <c r="P11" s="47">
        <f t="shared" si="4"/>
        <v>0</v>
      </c>
    </row>
    <row r="12" spans="2:16" ht="16" thickBot="1" x14ac:dyDescent="0.25">
      <c r="B12" s="48"/>
      <c r="C12" s="37" t="s">
        <v>27</v>
      </c>
      <c r="D12" s="38">
        <f>VLOOKUP(C12,[1]Feuil2!$A$2:$B$46,2,FALSE)</f>
        <v>421925</v>
      </c>
      <c r="E12" s="39" t="s">
        <v>14</v>
      </c>
      <c r="F12" s="40">
        <f t="shared" si="0"/>
        <v>0.81154174320080585</v>
      </c>
      <c r="G12" s="41">
        <v>0.09</v>
      </c>
      <c r="H12" s="42">
        <f>VLOOKUP(C12,[1]Feuil2!$A$2:$Q$46,16,FALSE)</f>
        <v>9.8458256799194163E-2</v>
      </c>
      <c r="I12" s="43">
        <v>0</v>
      </c>
      <c r="J12" s="44">
        <v>0</v>
      </c>
      <c r="K12" s="45">
        <f t="shared" si="5"/>
        <v>342409.75</v>
      </c>
      <c r="L12" s="46">
        <f t="shared" si="1"/>
        <v>37973.25</v>
      </c>
      <c r="M12" s="46">
        <f t="shared" si="2"/>
        <v>41542</v>
      </c>
      <c r="N12" s="46">
        <f t="shared" si="3"/>
        <v>0</v>
      </c>
      <c r="O12" s="46">
        <f t="shared" si="6"/>
        <v>0</v>
      </c>
      <c r="P12" s="47">
        <f t="shared" si="4"/>
        <v>41542</v>
      </c>
    </row>
    <row r="13" spans="2:16" ht="16" thickBot="1" x14ac:dyDescent="0.25">
      <c r="B13" s="49"/>
      <c r="C13" s="37" t="s">
        <v>28</v>
      </c>
      <c r="D13" s="38">
        <f>VLOOKUP(C13,[1]Feuil2!$A$2:$B$46,2,FALSE)</f>
        <v>764613</v>
      </c>
      <c r="E13" s="39" t="s">
        <v>15</v>
      </c>
      <c r="F13" s="40">
        <f t="shared" si="0"/>
        <v>0.78873564796831852</v>
      </c>
      <c r="G13" s="41">
        <v>0.19</v>
      </c>
      <c r="H13" s="42">
        <f>VLOOKUP(C13,[1]Feuil2!$A$2:$Q$46,16,FALSE)</f>
        <v>2.1264352031681387E-2</v>
      </c>
      <c r="I13" s="50">
        <v>0</v>
      </c>
      <c r="J13" s="44">
        <v>0</v>
      </c>
      <c r="K13" s="45">
        <f t="shared" si="5"/>
        <v>603077.52999999991</v>
      </c>
      <c r="L13" s="46">
        <f t="shared" si="1"/>
        <v>145276.47</v>
      </c>
      <c r="M13" s="46">
        <f t="shared" si="2"/>
        <v>16259</v>
      </c>
      <c r="N13" s="46">
        <f t="shared" si="3"/>
        <v>0</v>
      </c>
      <c r="O13" s="46">
        <f t="shared" si="6"/>
        <v>0</v>
      </c>
      <c r="P13" s="47">
        <f t="shared" si="4"/>
        <v>16259</v>
      </c>
    </row>
    <row r="14" spans="2:16" ht="17" thickTop="1" thickBot="1" x14ac:dyDescent="0.25">
      <c r="B14" s="48" t="s">
        <v>29</v>
      </c>
      <c r="C14" s="37" t="s">
        <v>30</v>
      </c>
      <c r="D14" s="38">
        <f>VLOOKUP(C14,[1]Feuil2!$A$2:$B$46,2,FALSE)</f>
        <v>627629</v>
      </c>
      <c r="E14" s="39" t="s">
        <v>14</v>
      </c>
      <c r="F14" s="40">
        <f t="shared" si="0"/>
        <v>0.97185598498476011</v>
      </c>
      <c r="G14" s="41">
        <f>VLOOKUP(C14,[1]Feuil2!$A$2:$Q$46,15,FALSE)</f>
        <v>2.0249223665573132E-2</v>
      </c>
      <c r="H14" s="42">
        <f>VLOOKUP(C14,[1]Feuil2!$A$2:$Q$46,16,FALSE)</f>
        <v>7.8947913496667625E-3</v>
      </c>
      <c r="I14" s="43">
        <v>0</v>
      </c>
      <c r="J14" s="44">
        <v>0</v>
      </c>
      <c r="K14" s="45">
        <f t="shared" si="5"/>
        <v>609965</v>
      </c>
      <c r="L14" s="46">
        <f t="shared" si="1"/>
        <v>12708.999999999998</v>
      </c>
      <c r="M14" s="46">
        <f t="shared" si="2"/>
        <v>4955.0000000000009</v>
      </c>
      <c r="N14" s="46">
        <f t="shared" si="3"/>
        <v>0</v>
      </c>
      <c r="O14" s="46">
        <f t="shared" si="6"/>
        <v>0</v>
      </c>
      <c r="P14" s="47">
        <f t="shared" si="4"/>
        <v>4955.0000000000009</v>
      </c>
    </row>
    <row r="15" spans="2:16" ht="16" thickBot="1" x14ac:dyDescent="0.25">
      <c r="B15" s="48"/>
      <c r="C15" s="37" t="s">
        <v>31</v>
      </c>
      <c r="D15" s="38">
        <f>VLOOKUP(C15,[1]Feuil2!$A$2:$B$46,2,FALSE)</f>
        <v>368021</v>
      </c>
      <c r="E15" s="39" t="s">
        <v>14</v>
      </c>
      <c r="F15" s="40">
        <f t="shared" si="0"/>
        <v>0.97322163680876905</v>
      </c>
      <c r="G15" s="41">
        <f>VLOOKUP(C15,[1]Feuil2!$A$2:$Q$46,15,FALSE)</f>
        <v>2.4835539276291299E-2</v>
      </c>
      <c r="H15" s="42">
        <f>VLOOKUP(C15,[1]Feuil2!$A$2:$Q$46,16,FALSE)</f>
        <v>1.9428239149396366E-3</v>
      </c>
      <c r="I15" s="43">
        <v>0</v>
      </c>
      <c r="J15" s="44">
        <v>0</v>
      </c>
      <c r="K15" s="45">
        <f t="shared" si="5"/>
        <v>358166</v>
      </c>
      <c r="L15" s="46">
        <f t="shared" si="1"/>
        <v>9140</v>
      </c>
      <c r="M15" s="46">
        <f t="shared" si="2"/>
        <v>715</v>
      </c>
      <c r="N15" s="46">
        <f t="shared" si="3"/>
        <v>0</v>
      </c>
      <c r="O15" s="46"/>
      <c r="P15" s="47">
        <f t="shared" si="4"/>
        <v>715</v>
      </c>
    </row>
    <row r="16" spans="2:16" ht="16" thickBot="1" x14ac:dyDescent="0.25">
      <c r="B16" s="48"/>
      <c r="C16" s="37" t="s">
        <v>32</v>
      </c>
      <c r="D16" s="38">
        <f>VLOOKUP(C16,[1]Feuil2!$A$2:$B$46,2,FALSE)</f>
        <v>271329</v>
      </c>
      <c r="E16" s="39" t="s">
        <v>14</v>
      </c>
      <c r="F16" s="40">
        <f t="shared" si="0"/>
        <v>0.99990048981126234</v>
      </c>
      <c r="G16" s="41">
        <f>VLOOKUP(C16,[1]Feuil2!$A$2:$Q$46,15,FALSE)</f>
        <v>9.9510188737657977E-5</v>
      </c>
      <c r="H16" s="42">
        <f>VLOOKUP(C16,[1]Feuil2!$A$2:$Q$46,16,FALSE)</f>
        <v>0</v>
      </c>
      <c r="I16" s="43">
        <v>0</v>
      </c>
      <c r="J16" s="44">
        <v>0</v>
      </c>
      <c r="K16" s="45">
        <f t="shared" si="5"/>
        <v>271302</v>
      </c>
      <c r="L16" s="46">
        <f t="shared" si="1"/>
        <v>27</v>
      </c>
      <c r="M16" s="46">
        <f t="shared" si="2"/>
        <v>0</v>
      </c>
      <c r="N16" s="46">
        <f t="shared" si="3"/>
        <v>0</v>
      </c>
      <c r="O16" s="46">
        <f t="shared" ref="O16:O51" si="7">D16*J16</f>
        <v>0</v>
      </c>
      <c r="P16" s="47">
        <f t="shared" si="4"/>
        <v>0</v>
      </c>
    </row>
    <row r="17" spans="2:16" ht="16" thickBot="1" x14ac:dyDescent="0.25">
      <c r="B17" s="49"/>
      <c r="C17" s="37" t="s">
        <v>33</v>
      </c>
      <c r="D17" s="38">
        <f>VLOOKUP(C17,[1]Feuil2!$A$2:$B$46,2,FALSE)</f>
        <v>236211</v>
      </c>
      <c r="E17" s="39" t="s">
        <v>14</v>
      </c>
      <c r="F17" s="40">
        <f t="shared" si="0"/>
        <v>0.99697304528578268</v>
      </c>
      <c r="G17" s="41">
        <f>VLOOKUP(C17,[1]Feuil2!$A$2:$Q$46,15,FALSE)</f>
        <v>0</v>
      </c>
      <c r="H17" s="42">
        <f>VLOOKUP(C17,[1]Feuil2!$A$2:$Q$46,16,FALSE)</f>
        <v>3.0269547142173733E-3</v>
      </c>
      <c r="I17" s="50">
        <v>0</v>
      </c>
      <c r="J17" s="44">
        <v>0</v>
      </c>
      <c r="K17" s="45">
        <f t="shared" si="5"/>
        <v>235496</v>
      </c>
      <c r="L17" s="46">
        <f t="shared" si="1"/>
        <v>0</v>
      </c>
      <c r="M17" s="46">
        <f t="shared" si="2"/>
        <v>715</v>
      </c>
      <c r="N17" s="46">
        <f t="shared" si="3"/>
        <v>0</v>
      </c>
      <c r="O17" s="46">
        <f t="shared" si="7"/>
        <v>0</v>
      </c>
      <c r="P17" s="47">
        <f t="shared" si="4"/>
        <v>715</v>
      </c>
    </row>
    <row r="18" spans="2:16" ht="17" thickTop="1" thickBot="1" x14ac:dyDescent="0.25">
      <c r="B18" s="48" t="s">
        <v>34</v>
      </c>
      <c r="C18" s="37" t="s">
        <v>35</v>
      </c>
      <c r="D18" s="38">
        <f>VLOOKUP(C18,[1]Feuil2!$A$2:$B$46,2,FALSE)</f>
        <v>288399</v>
      </c>
      <c r="E18" s="39" t="s">
        <v>14</v>
      </c>
      <c r="F18" s="40">
        <f t="shared" si="0"/>
        <v>0.97296107129358977</v>
      </c>
      <c r="G18" s="41">
        <f>VLOOKUP(C18,[1]Feuil2!$A$2:$Q$46,15,FALSE)</f>
        <v>2.7038928706410215E-2</v>
      </c>
      <c r="H18" s="42">
        <f>VLOOKUP(C18,[1]Feuil2!$A$2:$Q$46,16,FALSE)</f>
        <v>0</v>
      </c>
      <c r="I18" s="50">
        <v>0</v>
      </c>
      <c r="J18" s="44">
        <v>0</v>
      </c>
      <c r="K18" s="45">
        <f t="shared" si="5"/>
        <v>280601</v>
      </c>
      <c r="L18" s="46">
        <f t="shared" si="1"/>
        <v>7798</v>
      </c>
      <c r="M18" s="46">
        <f t="shared" si="2"/>
        <v>0</v>
      </c>
      <c r="N18" s="46">
        <f t="shared" si="3"/>
        <v>0</v>
      </c>
      <c r="O18" s="46">
        <f t="shared" si="7"/>
        <v>0</v>
      </c>
      <c r="P18" s="47">
        <f t="shared" si="4"/>
        <v>0</v>
      </c>
    </row>
    <row r="19" spans="2:16" ht="16" thickBot="1" x14ac:dyDescent="0.25">
      <c r="B19" s="48"/>
      <c r="C19" s="37" t="s">
        <v>36</v>
      </c>
      <c r="D19" s="38">
        <f>VLOOKUP(C19,[1]Feuil2!$A$2:$B$46,2,FALSE)</f>
        <v>201915</v>
      </c>
      <c r="E19" s="39" t="s">
        <v>14</v>
      </c>
      <c r="F19" s="40">
        <f t="shared" si="0"/>
        <v>0.95636282594160904</v>
      </c>
      <c r="G19" s="41">
        <f>VLOOKUP(C19,[1]Feuil2!$A$2:$Q$46,15,FALSE)</f>
        <v>2.3777332045662777E-2</v>
      </c>
      <c r="H19" s="42">
        <f>VLOOKUP(C19,[1]Feuil2!$A$2:$Q$46,16,FALSE)</f>
        <v>1.9859842012728127E-2</v>
      </c>
      <c r="I19" s="50">
        <v>0</v>
      </c>
      <c r="J19" s="44">
        <v>0</v>
      </c>
      <c r="K19" s="45">
        <f t="shared" si="5"/>
        <v>193104</v>
      </c>
      <c r="L19" s="46">
        <f t="shared" si="1"/>
        <v>4801</v>
      </c>
      <c r="M19" s="46">
        <f t="shared" si="2"/>
        <v>4009.9999999999995</v>
      </c>
      <c r="N19" s="46">
        <f t="shared" si="3"/>
        <v>0</v>
      </c>
      <c r="O19" s="46">
        <f t="shared" si="7"/>
        <v>0</v>
      </c>
      <c r="P19" s="47">
        <f t="shared" si="4"/>
        <v>4009.9999999999995</v>
      </c>
    </row>
    <row r="20" spans="2:16" ht="16" thickBot="1" x14ac:dyDescent="0.25">
      <c r="B20" s="49"/>
      <c r="C20" s="37" t="s">
        <v>37</v>
      </c>
      <c r="D20" s="38">
        <f>VLOOKUP(C20,[1]Feuil2!$A$2:$B$46,2,FALSE)</f>
        <v>310289</v>
      </c>
      <c r="E20" s="39" t="s">
        <v>14</v>
      </c>
      <c r="F20" s="40">
        <f t="shared" si="0"/>
        <v>0.99241352416618056</v>
      </c>
      <c r="G20" s="41">
        <f>VLOOKUP(C20,[1]Feuil2!$A$2:$Q$46,15,FALSE)</f>
        <v>6.4810547586282461E-3</v>
      </c>
      <c r="H20" s="42">
        <f>VLOOKUP(C20,[1]Feuil2!$A$2:$Q$46,16,FALSE)</f>
        <v>1.1054210751911928E-3</v>
      </c>
      <c r="I20" s="50">
        <v>0</v>
      </c>
      <c r="J20" s="44">
        <v>0</v>
      </c>
      <c r="K20" s="45">
        <f t="shared" si="5"/>
        <v>307935</v>
      </c>
      <c r="L20" s="46">
        <f t="shared" si="1"/>
        <v>2010.9999999999998</v>
      </c>
      <c r="M20" s="46">
        <f t="shared" si="2"/>
        <v>343</v>
      </c>
      <c r="N20" s="46">
        <f t="shared" si="3"/>
        <v>0</v>
      </c>
      <c r="O20" s="46">
        <f t="shared" si="7"/>
        <v>0</v>
      </c>
      <c r="P20" s="47">
        <f t="shared" si="4"/>
        <v>343</v>
      </c>
    </row>
    <row r="21" spans="2:16" ht="17" thickTop="1" thickBot="1" x14ac:dyDescent="0.25">
      <c r="B21" s="48" t="s">
        <v>38</v>
      </c>
      <c r="C21" s="37" t="s">
        <v>39</v>
      </c>
      <c r="D21" s="38">
        <f>VLOOKUP(C21,[1]Feuil2!$A$2:$B$46,2,FALSE)</f>
        <v>260360</v>
      </c>
      <c r="E21" s="39" t="s">
        <v>14</v>
      </c>
      <c r="F21" s="40">
        <f t="shared" si="0"/>
        <v>0.95277692425871874</v>
      </c>
      <c r="G21" s="41">
        <f>VLOOKUP(C21,[1]Feuil2!$A$2:$Q$46,15,FALSE)</f>
        <v>4.7223075741281303E-2</v>
      </c>
      <c r="H21" s="42">
        <f>VLOOKUP(C21,[1]Feuil2!$A$2:$Q$46,16,FALSE)</f>
        <v>0</v>
      </c>
      <c r="I21" s="43">
        <v>0</v>
      </c>
      <c r="J21" s="44">
        <v>0</v>
      </c>
      <c r="K21" s="45">
        <f t="shared" si="5"/>
        <v>248065</v>
      </c>
      <c r="L21" s="46">
        <f t="shared" si="1"/>
        <v>12295</v>
      </c>
      <c r="M21" s="46">
        <f t="shared" si="2"/>
        <v>0</v>
      </c>
      <c r="N21" s="46">
        <f t="shared" si="3"/>
        <v>0</v>
      </c>
      <c r="O21" s="46">
        <f t="shared" si="7"/>
        <v>0</v>
      </c>
      <c r="P21" s="47">
        <f t="shared" si="4"/>
        <v>0</v>
      </c>
    </row>
    <row r="22" spans="2:16" ht="16" thickBot="1" x14ac:dyDescent="0.25">
      <c r="B22" s="48"/>
      <c r="C22" s="37" t="s">
        <v>40</v>
      </c>
      <c r="D22" s="38">
        <f>VLOOKUP(C22,[1]Feuil2!$A$2:$B$46,2,FALSE)</f>
        <v>341132</v>
      </c>
      <c r="E22" s="39" t="s">
        <v>15</v>
      </c>
      <c r="F22" s="40">
        <f t="shared" si="0"/>
        <v>0.79173915082724566</v>
      </c>
      <c r="G22" s="41">
        <v>0.17</v>
      </c>
      <c r="H22" s="42">
        <f>VLOOKUP(C22,[1]Feuil2!$A$2:$Q$46,16,FALSE)</f>
        <v>3.8260849172754241E-2</v>
      </c>
      <c r="I22" s="43">
        <v>0</v>
      </c>
      <c r="J22" s="44">
        <v>0</v>
      </c>
      <c r="K22" s="45">
        <f t="shared" si="5"/>
        <v>270087.55999999994</v>
      </c>
      <c r="L22" s="46">
        <f t="shared" si="1"/>
        <v>57992.44</v>
      </c>
      <c r="M22" s="46">
        <f t="shared" si="2"/>
        <v>13052</v>
      </c>
      <c r="N22" s="46">
        <f t="shared" si="3"/>
        <v>0</v>
      </c>
      <c r="O22" s="46">
        <f t="shared" si="7"/>
        <v>0</v>
      </c>
      <c r="P22" s="47">
        <f t="shared" si="4"/>
        <v>13052</v>
      </c>
    </row>
    <row r="23" spans="2:16" ht="16" thickBot="1" x14ac:dyDescent="0.25">
      <c r="B23" s="48"/>
      <c r="C23" s="37" t="s">
        <v>41</v>
      </c>
      <c r="D23" s="38">
        <f>VLOOKUP(C23,[1]Feuil2!$A$2:$B$46,2,FALSE)</f>
        <v>454634</v>
      </c>
      <c r="E23" s="39" t="s">
        <v>15</v>
      </c>
      <c r="F23" s="40">
        <f t="shared" si="0"/>
        <v>0.78601956738827272</v>
      </c>
      <c r="G23" s="41">
        <v>0.17</v>
      </c>
      <c r="H23" s="42">
        <f>VLOOKUP(C23,[1]Feuil2!$A$2:$Q$46,16,FALSE)</f>
        <v>4.3980432611727238E-2</v>
      </c>
      <c r="I23" s="43">
        <v>0</v>
      </c>
      <c r="J23" s="44">
        <v>0</v>
      </c>
      <c r="K23" s="45">
        <f t="shared" si="5"/>
        <v>357351.22</v>
      </c>
      <c r="L23" s="46">
        <f t="shared" si="1"/>
        <v>77287.78</v>
      </c>
      <c r="M23" s="46">
        <f t="shared" si="2"/>
        <v>19995</v>
      </c>
      <c r="N23" s="46">
        <f t="shared" si="3"/>
        <v>0</v>
      </c>
      <c r="O23" s="46">
        <f t="shared" si="7"/>
        <v>0</v>
      </c>
      <c r="P23" s="47">
        <f t="shared" si="4"/>
        <v>19995</v>
      </c>
    </row>
    <row r="24" spans="2:16" ht="16" thickBot="1" x14ac:dyDescent="0.25">
      <c r="B24" s="49"/>
      <c r="C24" s="37" t="s">
        <v>42</v>
      </c>
      <c r="D24" s="38">
        <f>VLOOKUP(C24,[1]Feuil2!$A$2:$B$46,2,FALSE)</f>
        <v>209783</v>
      </c>
      <c r="E24" s="39" t="s">
        <v>14</v>
      </c>
      <c r="F24" s="40">
        <f t="shared" si="0"/>
        <v>0.94182083390932536</v>
      </c>
      <c r="G24" s="41">
        <f>VLOOKUP(C24,[1]Feuil2!$A$2:$Q$46,15,FALSE)</f>
        <v>5.6200931438677111E-2</v>
      </c>
      <c r="H24" s="42">
        <f>VLOOKUP(C24,[1]Feuil2!$A$2:$Q$46,16,FALSE)</f>
        <v>1.9782346519975403E-3</v>
      </c>
      <c r="I24" s="50">
        <v>0</v>
      </c>
      <c r="J24" s="44">
        <v>0</v>
      </c>
      <c r="K24" s="45">
        <f t="shared" si="5"/>
        <v>197578</v>
      </c>
      <c r="L24" s="46">
        <f t="shared" si="1"/>
        <v>11790</v>
      </c>
      <c r="M24" s="46">
        <f t="shared" si="2"/>
        <v>415</v>
      </c>
      <c r="N24" s="46">
        <f t="shared" si="3"/>
        <v>0</v>
      </c>
      <c r="O24" s="46">
        <f t="shared" si="7"/>
        <v>0</v>
      </c>
      <c r="P24" s="47">
        <f t="shared" si="4"/>
        <v>415</v>
      </c>
    </row>
    <row r="25" spans="2:16" ht="17" thickTop="1" thickBot="1" x14ac:dyDescent="0.25">
      <c r="B25" s="48" t="s">
        <v>43</v>
      </c>
      <c r="C25" s="37" t="s">
        <v>44</v>
      </c>
      <c r="D25" s="38">
        <f>VLOOKUP(C25,[1]Feuil2!$A$2:$B$46,2,FALSE)</f>
        <v>347424</v>
      </c>
      <c r="E25" s="39" t="s">
        <v>14</v>
      </c>
      <c r="F25" s="40">
        <f t="shared" si="0"/>
        <v>0.97143260108685636</v>
      </c>
      <c r="G25" s="41">
        <f>VLOOKUP(C25,[1]Feuil2!$A$2:$Q$46,15,FALSE)</f>
        <v>2.7182923459519205E-2</v>
      </c>
      <c r="H25" s="42">
        <f>VLOOKUP(C25,[1]Feuil2!$A$2:$Q$46,16,FALSE)</f>
        <v>1.3844754536243898E-3</v>
      </c>
      <c r="I25" s="50">
        <v>0</v>
      </c>
      <c r="J25" s="44">
        <v>0</v>
      </c>
      <c r="K25" s="45">
        <f t="shared" si="5"/>
        <v>337499</v>
      </c>
      <c r="L25" s="46">
        <f t="shared" si="1"/>
        <v>9444</v>
      </c>
      <c r="M25" s="46">
        <f t="shared" si="2"/>
        <v>481</v>
      </c>
      <c r="N25" s="46">
        <f t="shared" si="3"/>
        <v>0</v>
      </c>
      <c r="O25" s="46">
        <f t="shared" si="7"/>
        <v>0</v>
      </c>
      <c r="P25" s="47">
        <f t="shared" si="4"/>
        <v>481</v>
      </c>
    </row>
    <row r="26" spans="2:16" ht="16" thickBot="1" x14ac:dyDescent="0.25">
      <c r="B26" s="48"/>
      <c r="C26" s="37" t="s">
        <v>45</v>
      </c>
      <c r="D26" s="38">
        <f>VLOOKUP(C26,[1]Feuil2!$A$2:$B$46,2,FALSE)</f>
        <v>377211</v>
      </c>
      <c r="E26" s="39" t="s">
        <v>14</v>
      </c>
      <c r="F26" s="40">
        <f t="shared" si="0"/>
        <v>0.99458923520257891</v>
      </c>
      <c r="G26" s="41">
        <f>VLOOKUP(C26,[1]Feuil2!$A$2:$Q$46,15,FALSE)</f>
        <v>5.092640458523214E-3</v>
      </c>
      <c r="H26" s="42">
        <f>VLOOKUP(C26,[1]Feuil2!$A$2:$Q$46,16,FALSE)</f>
        <v>3.1812433889785821E-4</v>
      </c>
      <c r="I26" s="50">
        <v>0</v>
      </c>
      <c r="J26" s="44">
        <v>0</v>
      </c>
      <c r="K26" s="45">
        <f t="shared" si="5"/>
        <v>375170</v>
      </c>
      <c r="L26" s="46">
        <f t="shared" si="1"/>
        <v>1921</v>
      </c>
      <c r="M26" s="46">
        <f t="shared" si="2"/>
        <v>120</v>
      </c>
      <c r="N26" s="46">
        <f t="shared" si="3"/>
        <v>0</v>
      </c>
      <c r="O26" s="46">
        <f t="shared" si="7"/>
        <v>0</v>
      </c>
      <c r="P26" s="47">
        <f t="shared" si="4"/>
        <v>120</v>
      </c>
    </row>
    <row r="27" spans="2:16" ht="16" thickBot="1" x14ac:dyDescent="0.25">
      <c r="B27" s="48"/>
      <c r="C27" s="37" t="s">
        <v>46</v>
      </c>
      <c r="D27" s="38">
        <f>VLOOKUP(C27,[1]Feuil2!$A$2:$B$46,2,FALSE)</f>
        <v>271970</v>
      </c>
      <c r="E27" s="39" t="s">
        <v>14</v>
      </c>
      <c r="F27" s="40">
        <f t="shared" si="0"/>
        <v>0.90480935397286466</v>
      </c>
      <c r="G27" s="41">
        <f>VLOOKUP(C27,[1]Feuil2!$A$2:$Q$46,15,FALSE)</f>
        <v>9.1142405412361654E-2</v>
      </c>
      <c r="H27" s="42">
        <f>VLOOKUP(C27,[1]Feuil2!$A$2:$Q$46,16,FALSE)</f>
        <v>4.0482406147736884E-3</v>
      </c>
      <c r="I27" s="50">
        <v>0</v>
      </c>
      <c r="J27" s="44">
        <v>0</v>
      </c>
      <c r="K27" s="45">
        <f t="shared" si="5"/>
        <v>246081</v>
      </c>
      <c r="L27" s="46">
        <f t="shared" si="1"/>
        <v>24788</v>
      </c>
      <c r="M27" s="46">
        <f t="shared" si="2"/>
        <v>1101</v>
      </c>
      <c r="N27" s="46">
        <f t="shared" si="3"/>
        <v>0</v>
      </c>
      <c r="O27" s="46">
        <f t="shared" si="7"/>
        <v>0</v>
      </c>
      <c r="P27" s="47">
        <f t="shared" si="4"/>
        <v>1101</v>
      </c>
    </row>
    <row r="28" spans="2:16" ht="16" thickBot="1" x14ac:dyDescent="0.25">
      <c r="B28" s="48"/>
      <c r="C28" s="37" t="s">
        <v>47</v>
      </c>
      <c r="D28" s="38">
        <f>VLOOKUP(C28,[1]Feuil2!$A$2:$B$46,2,FALSE)</f>
        <v>271214</v>
      </c>
      <c r="E28" s="39" t="s">
        <v>14</v>
      </c>
      <c r="F28" s="40">
        <f t="shared" si="0"/>
        <v>0.98044348743058984</v>
      </c>
      <c r="G28" s="41">
        <f>VLOOKUP(C28,[1]Feuil2!$A$2:$Q$46,15,FALSE)</f>
        <v>1.9556512569410135E-2</v>
      </c>
      <c r="H28" s="42">
        <f>VLOOKUP(C28,[1]Feuil2!$A$2:$Q$46,16,FALSE)</f>
        <v>0</v>
      </c>
      <c r="I28" s="50">
        <v>0</v>
      </c>
      <c r="J28" s="44">
        <v>0</v>
      </c>
      <c r="K28" s="45">
        <f t="shared" si="5"/>
        <v>265910</v>
      </c>
      <c r="L28" s="46">
        <f t="shared" si="1"/>
        <v>5304</v>
      </c>
      <c r="M28" s="46">
        <f t="shared" si="2"/>
        <v>0</v>
      </c>
      <c r="N28" s="46">
        <f t="shared" si="3"/>
        <v>0</v>
      </c>
      <c r="O28" s="46">
        <f t="shared" si="7"/>
        <v>0</v>
      </c>
      <c r="P28" s="47">
        <f t="shared" si="4"/>
        <v>0</v>
      </c>
    </row>
    <row r="29" spans="2:16" ht="16" thickBot="1" x14ac:dyDescent="0.25">
      <c r="B29" s="48"/>
      <c r="C29" s="37" t="s">
        <v>48</v>
      </c>
      <c r="D29" s="38">
        <f>VLOOKUP(C29,[1]Feuil2!$A$2:$B$46,2,FALSE)</f>
        <v>340499</v>
      </c>
      <c r="E29" s="39" t="s">
        <v>14</v>
      </c>
      <c r="F29" s="40">
        <f t="shared" si="0"/>
        <v>0.97911888140640646</v>
      </c>
      <c r="G29" s="41">
        <f>VLOOKUP(C29,[1]Feuil2!$A$2:$Q$46,15,FALSE)</f>
        <v>2.0881118593593519E-2</v>
      </c>
      <c r="H29" s="42">
        <f>VLOOKUP(C29,[1]Feuil2!$A$2:$Q$46,16,FALSE)</f>
        <v>0</v>
      </c>
      <c r="I29" s="50">
        <v>0</v>
      </c>
      <c r="J29" s="44">
        <v>0</v>
      </c>
      <c r="K29" s="45">
        <f t="shared" si="5"/>
        <v>333389</v>
      </c>
      <c r="L29" s="46">
        <f t="shared" si="1"/>
        <v>7109.9999999999991</v>
      </c>
      <c r="M29" s="46">
        <f t="shared" si="2"/>
        <v>0</v>
      </c>
      <c r="N29" s="46">
        <f t="shared" si="3"/>
        <v>0</v>
      </c>
      <c r="O29" s="46">
        <f t="shared" si="7"/>
        <v>0</v>
      </c>
      <c r="P29" s="47">
        <f t="shared" si="4"/>
        <v>0</v>
      </c>
    </row>
    <row r="30" spans="2:16" ht="16" thickBot="1" x14ac:dyDescent="0.25">
      <c r="B30" s="49"/>
      <c r="C30" s="37" t="s">
        <v>49</v>
      </c>
      <c r="D30" s="38">
        <f>VLOOKUP(C30,[1]Feuil2!$A$2:$B$46,2,FALSE)</f>
        <v>203263</v>
      </c>
      <c r="E30" s="39" t="s">
        <v>14</v>
      </c>
      <c r="F30" s="40">
        <f t="shared" si="0"/>
        <v>0.92898855177774609</v>
      </c>
      <c r="G30" s="41">
        <f>VLOOKUP(C30,[1]Feuil2!$A$2:$Q$46,15,FALSE)</f>
        <v>5.9543547030202253E-2</v>
      </c>
      <c r="H30" s="42">
        <f>VLOOKUP(C30,[1]Feuil2!$A$2:$Q$46,16,FALSE)</f>
        <v>1.1467901192051677E-2</v>
      </c>
      <c r="I30" s="50">
        <v>0</v>
      </c>
      <c r="J30" s="44">
        <v>0</v>
      </c>
      <c r="K30" s="45">
        <f t="shared" si="5"/>
        <v>188829</v>
      </c>
      <c r="L30" s="46">
        <f t="shared" si="1"/>
        <v>12103</v>
      </c>
      <c r="M30" s="46">
        <f t="shared" si="2"/>
        <v>2331</v>
      </c>
      <c r="N30" s="46">
        <f t="shared" si="3"/>
        <v>0</v>
      </c>
      <c r="O30" s="46">
        <f t="shared" si="7"/>
        <v>0</v>
      </c>
      <c r="P30" s="47">
        <f t="shared" si="4"/>
        <v>2331</v>
      </c>
    </row>
    <row r="31" spans="2:16" ht="17" thickTop="1" thickBot="1" x14ac:dyDescent="0.25">
      <c r="B31" s="51" t="s">
        <v>50</v>
      </c>
      <c r="C31" s="37" t="s">
        <v>51</v>
      </c>
      <c r="D31" s="38">
        <f>VLOOKUP(C31,[1]Feuil2!$A$2:$B$46,2,FALSE)</f>
        <v>527798</v>
      </c>
      <c r="E31" s="39" t="s">
        <v>14</v>
      </c>
      <c r="F31" s="40">
        <f t="shared" si="0"/>
        <v>0.83824872394362993</v>
      </c>
      <c r="G31" s="41">
        <f>VLOOKUP(C31,[1]Feuil2!$A$2:$Q$46,15,FALSE)</f>
        <v>0.12123388114392249</v>
      </c>
      <c r="H31" s="42">
        <f>VLOOKUP(C31,[1]Feuil2!$A$2:$Q$46,16,FALSE)</f>
        <v>4.0517394912447567E-2</v>
      </c>
      <c r="I31" s="50">
        <v>0</v>
      </c>
      <c r="J31" s="44">
        <v>0</v>
      </c>
      <c r="K31" s="45">
        <f t="shared" si="5"/>
        <v>442426</v>
      </c>
      <c r="L31" s="46">
        <f t="shared" si="1"/>
        <v>63987</v>
      </c>
      <c r="M31" s="46">
        <f t="shared" si="2"/>
        <v>21385</v>
      </c>
      <c r="N31" s="46">
        <f t="shared" si="3"/>
        <v>0</v>
      </c>
      <c r="O31" s="46">
        <f t="shared" si="7"/>
        <v>0</v>
      </c>
      <c r="P31" s="47">
        <f t="shared" si="4"/>
        <v>21385</v>
      </c>
    </row>
    <row r="32" spans="2:16" ht="16" thickBot="1" x14ac:dyDescent="0.25">
      <c r="B32" s="48"/>
      <c r="C32" s="37" t="s">
        <v>52</v>
      </c>
      <c r="D32" s="38">
        <f>VLOOKUP(C32,[1]Feuil2!$A$2:$B$46,2,FALSE)</f>
        <v>401701</v>
      </c>
      <c r="E32" s="39" t="s">
        <v>14</v>
      </c>
      <c r="F32" s="40">
        <f t="shared" si="0"/>
        <v>0.98990293775718752</v>
      </c>
      <c r="G32" s="41">
        <f>VLOOKUP(C32,[1]Feuil2!$A$2:$Q$46,15,FALSE)</f>
        <v>1.0097062242812441E-2</v>
      </c>
      <c r="H32" s="42">
        <f>VLOOKUP(C32,[1]Feuil2!$A$2:$Q$46,16,FALSE)</f>
        <v>0</v>
      </c>
      <c r="I32" s="50">
        <v>0</v>
      </c>
      <c r="J32" s="44">
        <v>0</v>
      </c>
      <c r="K32" s="45">
        <f t="shared" si="5"/>
        <v>397645</v>
      </c>
      <c r="L32" s="46">
        <f t="shared" si="1"/>
        <v>4056.0000000000005</v>
      </c>
      <c r="M32" s="46">
        <f t="shared" si="2"/>
        <v>0</v>
      </c>
      <c r="N32" s="46">
        <f t="shared" si="3"/>
        <v>0</v>
      </c>
      <c r="O32" s="46">
        <f t="shared" si="7"/>
        <v>0</v>
      </c>
      <c r="P32" s="47">
        <f t="shared" si="4"/>
        <v>0</v>
      </c>
    </row>
    <row r="33" spans="1:16" ht="16" thickBot="1" x14ac:dyDescent="0.25">
      <c r="B33" s="48"/>
      <c r="C33" s="37" t="s">
        <v>53</v>
      </c>
      <c r="D33" s="38">
        <f>VLOOKUP(C33,[1]Feuil2!$A$2:$B$46,2,FALSE)</f>
        <v>457451</v>
      </c>
      <c r="E33" s="39" t="s">
        <v>14</v>
      </c>
      <c r="F33" s="40">
        <f t="shared" si="0"/>
        <v>0.91545323980054694</v>
      </c>
      <c r="G33" s="41">
        <f>VLOOKUP(C33,[1]Feuil2!$A$2:$Q$46,15,FALSE)</f>
        <v>6.5320657294442461E-2</v>
      </c>
      <c r="H33" s="42">
        <f>VLOOKUP(C33,[1]Feuil2!$A$2:$Q$46,16,FALSE)</f>
        <v>1.9226102905010593E-2</v>
      </c>
      <c r="I33" s="50">
        <v>0</v>
      </c>
      <c r="J33" s="44">
        <v>0</v>
      </c>
      <c r="K33" s="45">
        <f t="shared" si="5"/>
        <v>418775</v>
      </c>
      <c r="L33" s="46">
        <f t="shared" si="1"/>
        <v>29880.999999999996</v>
      </c>
      <c r="M33" s="46">
        <f t="shared" si="2"/>
        <v>8795</v>
      </c>
      <c r="N33" s="46">
        <f t="shared" si="3"/>
        <v>0</v>
      </c>
      <c r="O33" s="46">
        <f t="shared" si="7"/>
        <v>0</v>
      </c>
      <c r="P33" s="47">
        <f t="shared" si="4"/>
        <v>8795</v>
      </c>
    </row>
    <row r="34" spans="1:16" ht="16" thickBot="1" x14ac:dyDescent="0.25">
      <c r="B34" s="48"/>
      <c r="C34" s="37" t="s">
        <v>54</v>
      </c>
      <c r="D34" s="38">
        <f>VLOOKUP(C34,[1]Feuil2!$A$2:$B$46,2,FALSE)</f>
        <v>109394</v>
      </c>
      <c r="E34" s="39" t="s">
        <v>14</v>
      </c>
      <c r="F34" s="40">
        <f t="shared" si="0"/>
        <v>0.98680914858218916</v>
      </c>
      <c r="G34" s="41">
        <f>VLOOKUP(C34,[1]Feuil2!$A$2:$Q$46,15,FALSE)</f>
        <v>1.3190851417810848E-2</v>
      </c>
      <c r="H34" s="42">
        <f>VLOOKUP(C34,[1]Feuil2!$A$2:$Q$46,16,FALSE)</f>
        <v>0</v>
      </c>
      <c r="I34" s="50">
        <v>0</v>
      </c>
      <c r="J34" s="44">
        <v>0</v>
      </c>
      <c r="K34" s="45">
        <f t="shared" si="5"/>
        <v>107951</v>
      </c>
      <c r="L34" s="46">
        <f t="shared" si="1"/>
        <v>1443</v>
      </c>
      <c r="M34" s="46">
        <f t="shared" si="2"/>
        <v>0</v>
      </c>
      <c r="N34" s="46">
        <f t="shared" si="3"/>
        <v>0</v>
      </c>
      <c r="O34" s="46">
        <f t="shared" si="7"/>
        <v>0</v>
      </c>
      <c r="P34" s="47">
        <f t="shared" si="4"/>
        <v>0</v>
      </c>
    </row>
    <row r="35" spans="1:16" ht="16" thickBot="1" x14ac:dyDescent="0.25">
      <c r="A35" t="s">
        <v>55</v>
      </c>
      <c r="B35" s="52"/>
      <c r="C35" s="37" t="s">
        <v>56</v>
      </c>
      <c r="D35" s="38">
        <f>VLOOKUP(C35,[1]Feuil2!$A$2:$B$46,2,FALSE)</f>
        <v>111076</v>
      </c>
      <c r="E35" s="39" t="s">
        <v>14</v>
      </c>
      <c r="F35" s="40">
        <f t="shared" si="0"/>
        <v>0.94239079549137528</v>
      </c>
      <c r="G35" s="41">
        <f>VLOOKUP(C35,[1]Feuil2!$A$2:$Q$46,15,FALSE)</f>
        <v>5.7609204508624723E-2</v>
      </c>
      <c r="H35" s="42">
        <f>VLOOKUP(C35,[1]Feuil2!$A$2:$Q$46,16,FALSE)</f>
        <v>0</v>
      </c>
      <c r="I35" s="50">
        <v>0</v>
      </c>
      <c r="J35" s="44">
        <v>0</v>
      </c>
      <c r="K35" s="45">
        <f t="shared" si="5"/>
        <v>104677</v>
      </c>
      <c r="L35" s="46">
        <f t="shared" si="1"/>
        <v>6399</v>
      </c>
      <c r="M35" s="46">
        <f t="shared" si="2"/>
        <v>0</v>
      </c>
      <c r="N35" s="46">
        <f t="shared" si="3"/>
        <v>0</v>
      </c>
      <c r="O35" s="46">
        <f t="shared" si="7"/>
        <v>0</v>
      </c>
      <c r="P35" s="47">
        <f t="shared" si="4"/>
        <v>0</v>
      </c>
    </row>
    <row r="36" spans="1:16" ht="17" thickTop="1" thickBot="1" x14ac:dyDescent="0.25">
      <c r="B36" s="51" t="s">
        <v>57</v>
      </c>
      <c r="C36" s="37" t="s">
        <v>58</v>
      </c>
      <c r="D36" s="38">
        <f>VLOOKUP(C36,[1]Feuil2!$A$2:$B$46,2,FALSE)</f>
        <v>698807</v>
      </c>
      <c r="E36" s="39" t="s">
        <v>14</v>
      </c>
      <c r="F36" s="40">
        <f t="shared" si="0"/>
        <v>0.9985260594126848</v>
      </c>
      <c r="G36" s="41">
        <f>VLOOKUP(C36,[1]Feuil2!$A$2:$Q$46,15,FALSE)</f>
        <v>1.4739405873152387E-3</v>
      </c>
      <c r="H36" s="42">
        <f>VLOOKUP(C36,[1]Feuil2!$A$2:$Q$46,16,FALSE)</f>
        <v>0</v>
      </c>
      <c r="I36" s="50">
        <v>0</v>
      </c>
      <c r="J36" s="44">
        <v>0</v>
      </c>
      <c r="K36" s="45">
        <f t="shared" si="5"/>
        <v>697777</v>
      </c>
      <c r="L36" s="46">
        <f t="shared" si="1"/>
        <v>1030</v>
      </c>
      <c r="M36" s="46">
        <f t="shared" si="2"/>
        <v>0</v>
      </c>
      <c r="N36" s="46">
        <f t="shared" si="3"/>
        <v>0</v>
      </c>
      <c r="O36" s="46">
        <f t="shared" si="7"/>
        <v>0</v>
      </c>
      <c r="P36" s="47">
        <f t="shared" si="4"/>
        <v>0</v>
      </c>
    </row>
    <row r="37" spans="1:16" ht="16" thickBot="1" x14ac:dyDescent="0.25">
      <c r="B37" s="48"/>
      <c r="C37" s="37" t="s">
        <v>59</v>
      </c>
      <c r="D37" s="38">
        <f>VLOOKUP(C37,[1]Feuil2!$A$2:$B$46,2,FALSE)</f>
        <v>425237</v>
      </c>
      <c r="E37" s="39" t="s">
        <v>14</v>
      </c>
      <c r="F37" s="40">
        <f t="shared" si="0"/>
        <v>0.97631438468430543</v>
      </c>
      <c r="G37" s="41">
        <f>VLOOKUP(C37,[1]Feuil2!$A$2:$Q$46,15,FALSE)</f>
        <v>9.7592636576779544E-3</v>
      </c>
      <c r="H37" s="42">
        <f>VLOOKUP(C37,[1]Feuil2!$A$2:$Q$46,16,FALSE)</f>
        <v>1.3926351658016589E-2</v>
      </c>
      <c r="I37" s="50">
        <v>0</v>
      </c>
      <c r="J37" s="44">
        <v>0</v>
      </c>
      <c r="K37" s="45">
        <f t="shared" si="5"/>
        <v>415165</v>
      </c>
      <c r="L37" s="46">
        <f t="shared" si="1"/>
        <v>4150</v>
      </c>
      <c r="M37" s="46">
        <f t="shared" si="2"/>
        <v>5922</v>
      </c>
      <c r="N37" s="46">
        <f t="shared" si="3"/>
        <v>0</v>
      </c>
      <c r="O37" s="46">
        <f t="shared" si="7"/>
        <v>0</v>
      </c>
      <c r="P37" s="47">
        <f t="shared" si="4"/>
        <v>5922</v>
      </c>
    </row>
    <row r="38" spans="1:16" ht="16" thickBot="1" x14ac:dyDescent="0.25">
      <c r="B38" s="52"/>
      <c r="C38" s="37" t="s">
        <v>60</v>
      </c>
      <c r="D38" s="38">
        <f>VLOOKUP(C38,[1]Feuil2!$A$2:$B$46,2,FALSE)</f>
        <v>339316</v>
      </c>
      <c r="E38" s="39" t="s">
        <v>14</v>
      </c>
      <c r="F38" s="40">
        <f t="shared" si="0"/>
        <v>0.99941057892937557</v>
      </c>
      <c r="G38" s="41">
        <f>VLOOKUP(C38,[1]Feuil2!$A$2:$Q$46,15,FALSE)</f>
        <v>5.8942107062443265E-4</v>
      </c>
      <c r="H38" s="42">
        <f>VLOOKUP(C38,[1]Feuil2!$A$2:$Q$46,16,FALSE)</f>
        <v>0</v>
      </c>
      <c r="I38" s="50">
        <v>0</v>
      </c>
      <c r="J38" s="44">
        <v>0</v>
      </c>
      <c r="K38" s="45">
        <f t="shared" si="5"/>
        <v>339116</v>
      </c>
      <c r="L38" s="46">
        <f t="shared" si="1"/>
        <v>200</v>
      </c>
      <c r="M38" s="46">
        <f t="shared" si="2"/>
        <v>0</v>
      </c>
      <c r="N38" s="46">
        <f t="shared" si="3"/>
        <v>0</v>
      </c>
      <c r="O38" s="46">
        <f t="shared" si="7"/>
        <v>0</v>
      </c>
      <c r="P38" s="47">
        <f t="shared" si="4"/>
        <v>0</v>
      </c>
    </row>
    <row r="39" spans="1:16" ht="17" thickTop="1" thickBot="1" x14ac:dyDescent="0.25">
      <c r="B39" s="48" t="s">
        <v>61</v>
      </c>
      <c r="C39" s="37" t="s">
        <v>62</v>
      </c>
      <c r="D39" s="38">
        <f>VLOOKUP(C39,[1]Feuil2!$A$2:$B$46,2,FALSE)</f>
        <v>400844</v>
      </c>
      <c r="E39" s="39" t="s">
        <v>14</v>
      </c>
      <c r="F39" s="40">
        <f t="shared" si="0"/>
        <v>0.98878616119986829</v>
      </c>
      <c r="G39" s="41">
        <f>VLOOKUP(C39,[1]Feuil2!$A$2:$Q$46,15,FALSE)</f>
        <v>1.1213838800131722E-2</v>
      </c>
      <c r="H39" s="42">
        <f>VLOOKUP(C39,[1]Feuil2!$A$2:$Q$46,16,FALSE)</f>
        <v>0</v>
      </c>
      <c r="I39" s="43">
        <v>0</v>
      </c>
      <c r="J39" s="44">
        <v>0</v>
      </c>
      <c r="K39" s="45">
        <f t="shared" si="5"/>
        <v>396349</v>
      </c>
      <c r="L39" s="46">
        <f t="shared" si="1"/>
        <v>4495</v>
      </c>
      <c r="M39" s="46">
        <f t="shared" si="2"/>
        <v>0</v>
      </c>
      <c r="N39" s="46">
        <f t="shared" si="3"/>
        <v>0</v>
      </c>
      <c r="O39" s="46">
        <f t="shared" si="7"/>
        <v>0</v>
      </c>
      <c r="P39" s="47">
        <f t="shared" si="4"/>
        <v>0</v>
      </c>
    </row>
    <row r="40" spans="1:16" ht="16" thickBot="1" x14ac:dyDescent="0.25">
      <c r="B40" s="48"/>
      <c r="C40" s="37" t="s">
        <v>63</v>
      </c>
      <c r="D40" s="38">
        <f>VLOOKUP(C40,[1]Feuil2!$A$2:$B$46,2,FALSE)</f>
        <v>697830</v>
      </c>
      <c r="E40" s="39" t="s">
        <v>14</v>
      </c>
      <c r="F40" s="40">
        <f t="shared" si="0"/>
        <v>0.99469498301878678</v>
      </c>
      <c r="G40" s="41">
        <f>VLOOKUP(C40,[1]Feuil2!$A$2:$Q$46,15,FALSE)</f>
        <v>5.3050169812131898E-3</v>
      </c>
      <c r="H40" s="42">
        <f>VLOOKUP(C40,[1]Feuil2!$A$2:$Q$46,16,FALSE)</f>
        <v>0</v>
      </c>
      <c r="I40" s="43">
        <v>0</v>
      </c>
      <c r="J40" s="44">
        <v>0</v>
      </c>
      <c r="K40" s="45">
        <f t="shared" si="5"/>
        <v>694128</v>
      </c>
      <c r="L40" s="46">
        <f t="shared" si="1"/>
        <v>3702</v>
      </c>
      <c r="M40" s="46">
        <f t="shared" si="2"/>
        <v>0</v>
      </c>
      <c r="N40" s="46">
        <f t="shared" si="3"/>
        <v>0</v>
      </c>
      <c r="O40" s="46">
        <f t="shared" si="7"/>
        <v>0</v>
      </c>
      <c r="P40" s="47">
        <f t="shared" si="4"/>
        <v>0</v>
      </c>
    </row>
    <row r="41" spans="1:16" ht="16" thickBot="1" x14ac:dyDescent="0.25">
      <c r="B41" s="48"/>
      <c r="C41" s="37" t="s">
        <v>64</v>
      </c>
      <c r="D41" s="38">
        <f>VLOOKUP(C41,[1]Feuil2!$A$2:$B$46,2,FALSE)</f>
        <v>182296</v>
      </c>
      <c r="E41" s="39" t="s">
        <v>14</v>
      </c>
      <c r="F41" s="40">
        <f t="shared" si="0"/>
        <v>0.99057576688462723</v>
      </c>
      <c r="G41" s="41">
        <f>VLOOKUP(C41,[1]Feuil2!$A$2:$Q$46,15,FALSE)</f>
        <v>9.4242331153728005E-3</v>
      </c>
      <c r="H41" s="42">
        <f>VLOOKUP(C41,[1]Feuil2!$A$2:$Q$46,16,FALSE)</f>
        <v>0</v>
      </c>
      <c r="I41" s="43">
        <v>0</v>
      </c>
      <c r="J41" s="44">
        <v>0</v>
      </c>
      <c r="K41" s="45">
        <f t="shared" si="5"/>
        <v>180578</v>
      </c>
      <c r="L41" s="46">
        <f t="shared" si="1"/>
        <v>1718</v>
      </c>
      <c r="M41" s="46">
        <f t="shared" si="2"/>
        <v>0</v>
      </c>
      <c r="N41" s="46">
        <f t="shared" si="3"/>
        <v>0</v>
      </c>
      <c r="O41" s="46">
        <f t="shared" si="7"/>
        <v>0</v>
      </c>
      <c r="P41" s="47">
        <f t="shared" si="4"/>
        <v>0</v>
      </c>
    </row>
    <row r="42" spans="1:16" ht="16" thickBot="1" x14ac:dyDescent="0.25">
      <c r="A42" t="s">
        <v>55</v>
      </c>
      <c r="B42" s="48"/>
      <c r="C42" s="37" t="s">
        <v>65</v>
      </c>
      <c r="D42" s="38">
        <f>VLOOKUP(C42,[1]Feuil2!$A$2:$B$46,2,FALSE)</f>
        <v>213884</v>
      </c>
      <c r="E42" s="39" t="s">
        <v>14</v>
      </c>
      <c r="F42" s="40">
        <f t="shared" si="0"/>
        <v>0.98453834788951022</v>
      </c>
      <c r="G42" s="41">
        <f>VLOOKUP(C42,[1]Feuil2!$A$2:$Q$46,15,FALSE)</f>
        <v>6.6250864954835332E-3</v>
      </c>
      <c r="H42" s="42">
        <f>VLOOKUP(C42,[1]Feuil2!$A$2:$Q$46,16,FALSE)</f>
        <v>8.8365656150062658E-3</v>
      </c>
      <c r="I42" s="43">
        <v>0</v>
      </c>
      <c r="J42" s="44">
        <v>0</v>
      </c>
      <c r="K42" s="45">
        <f t="shared" si="5"/>
        <v>210577</v>
      </c>
      <c r="L42" s="46">
        <f t="shared" si="1"/>
        <v>1417</v>
      </c>
      <c r="M42" s="46">
        <f t="shared" si="2"/>
        <v>1890.0000000000002</v>
      </c>
      <c r="N42" s="46">
        <f t="shared" si="3"/>
        <v>0</v>
      </c>
      <c r="O42" s="46">
        <f t="shared" si="7"/>
        <v>0</v>
      </c>
      <c r="P42" s="47">
        <f t="shared" si="4"/>
        <v>1890.0000000000002</v>
      </c>
    </row>
    <row r="43" spans="1:16" ht="16" thickBot="1" x14ac:dyDescent="0.25">
      <c r="B43" s="48" t="s">
        <v>66</v>
      </c>
      <c r="C43" s="37" t="s">
        <v>67</v>
      </c>
      <c r="D43" s="38">
        <f>VLOOKUP(C43,[1]Feuil2!$A$2:$B$46,2,FALSE)</f>
        <v>131076</v>
      </c>
      <c r="E43" s="39" t="s">
        <v>14</v>
      </c>
      <c r="F43" s="40">
        <f t="shared" si="0"/>
        <v>0.99352284171015293</v>
      </c>
      <c r="G43" s="41">
        <f>VLOOKUP(C43,[1]Feuil2!$A$2:$Q$46,15,FALSE)</f>
        <v>6.4771582898471118E-3</v>
      </c>
      <c r="H43" s="42">
        <f>VLOOKUP(C43,[1]Feuil2!$A$2:$Q$46,16,FALSE)</f>
        <v>0</v>
      </c>
      <c r="I43" s="50">
        <v>0</v>
      </c>
      <c r="J43" s="44">
        <v>0</v>
      </c>
      <c r="K43" s="45">
        <f t="shared" si="5"/>
        <v>130227</v>
      </c>
      <c r="L43" s="46">
        <f t="shared" si="1"/>
        <v>849</v>
      </c>
      <c r="M43" s="46">
        <f t="shared" si="2"/>
        <v>0</v>
      </c>
      <c r="N43" s="46">
        <f t="shared" si="3"/>
        <v>0</v>
      </c>
      <c r="O43" s="46">
        <f t="shared" si="7"/>
        <v>0</v>
      </c>
      <c r="P43" s="47">
        <f t="shared" si="4"/>
        <v>0</v>
      </c>
    </row>
    <row r="44" spans="1:16" ht="16" thickBot="1" x14ac:dyDescent="0.25">
      <c r="B44" s="48"/>
      <c r="C44" s="37" t="s">
        <v>68</v>
      </c>
      <c r="D44" s="38">
        <f>VLOOKUP(C44,[1]Feuil2!$A$2:$B$46,2,FALSE)</f>
        <v>330355</v>
      </c>
      <c r="E44" s="39" t="s">
        <v>14</v>
      </c>
      <c r="F44" s="40">
        <f t="shared" si="0"/>
        <v>0.94530429386568993</v>
      </c>
      <c r="G44" s="41">
        <f>VLOOKUP(C44,[1]Feuil2!$A$2:$Q$46,15,FALSE)</f>
        <v>4.1134537088889228E-2</v>
      </c>
      <c r="H44" s="42">
        <f>VLOOKUP(C44,[1]Feuil2!$A$2:$Q$46,16,FALSE)</f>
        <v>1.3561169045420835E-2</v>
      </c>
      <c r="I44" s="50">
        <v>0</v>
      </c>
      <c r="J44" s="44">
        <v>0</v>
      </c>
      <c r="K44" s="45">
        <f t="shared" si="5"/>
        <v>312286</v>
      </c>
      <c r="L44" s="46">
        <f t="shared" si="1"/>
        <v>13589.000000000002</v>
      </c>
      <c r="M44" s="46">
        <f t="shared" si="2"/>
        <v>4480</v>
      </c>
      <c r="N44" s="46">
        <f t="shared" si="3"/>
        <v>0</v>
      </c>
      <c r="O44" s="46">
        <f t="shared" si="7"/>
        <v>0</v>
      </c>
      <c r="P44" s="47">
        <f t="shared" si="4"/>
        <v>4480</v>
      </c>
    </row>
    <row r="45" spans="1:16" ht="16" thickBot="1" x14ac:dyDescent="0.25">
      <c r="B45" s="48"/>
      <c r="C45" s="37" t="s">
        <v>69</v>
      </c>
      <c r="D45" s="38">
        <f>VLOOKUP(C45,[1]Feuil2!$A$2:$B$46,2,FALSE)</f>
        <v>238561</v>
      </c>
      <c r="E45" s="39" t="s">
        <v>14</v>
      </c>
      <c r="F45" s="40">
        <f t="shared" si="0"/>
        <v>0.96192168879238438</v>
      </c>
      <c r="G45" s="41">
        <f>VLOOKUP(C45,[1]Feuil2!$A$2:$Q$46,15,FALSE)</f>
        <v>2.4844798604968958E-2</v>
      </c>
      <c r="H45" s="42">
        <f>VLOOKUP(C45,[1]Feuil2!$A$2:$Q$46,16,FALSE)</f>
        <v>1.3233512602646703E-2</v>
      </c>
      <c r="I45" s="50">
        <v>0</v>
      </c>
      <c r="J45" s="44">
        <v>0</v>
      </c>
      <c r="K45" s="45">
        <f t="shared" si="5"/>
        <v>229477</v>
      </c>
      <c r="L45" s="46">
        <f t="shared" si="1"/>
        <v>5927</v>
      </c>
      <c r="M45" s="46">
        <f t="shared" si="2"/>
        <v>3157</v>
      </c>
      <c r="N45" s="46">
        <f t="shared" si="3"/>
        <v>0</v>
      </c>
      <c r="O45" s="46">
        <f t="shared" si="7"/>
        <v>0</v>
      </c>
      <c r="P45" s="47">
        <f t="shared" si="4"/>
        <v>3157</v>
      </c>
    </row>
    <row r="46" spans="1:16" ht="16" thickBot="1" x14ac:dyDescent="0.25">
      <c r="B46" s="48"/>
      <c r="C46" s="37" t="s">
        <v>70</v>
      </c>
      <c r="D46" s="38">
        <f>VLOOKUP(C46,[1]Feuil2!$A$2:$B$46,2,FALSE)</f>
        <v>91353</v>
      </c>
      <c r="E46" s="39" t="s">
        <v>14</v>
      </c>
      <c r="F46" s="40">
        <f t="shared" si="0"/>
        <v>0.90238963142972861</v>
      </c>
      <c r="G46" s="41">
        <f>VLOOKUP(C46,[1]Feuil2!$A$2:$Q$46,15,FALSE)</f>
        <v>4.9522183179534336E-2</v>
      </c>
      <c r="H46" s="42">
        <f>VLOOKUP(C46,[1]Feuil2!$A$2:$Q$46,16,FALSE)</f>
        <v>4.8088185390737032E-2</v>
      </c>
      <c r="I46" s="50">
        <v>0</v>
      </c>
      <c r="J46" s="44">
        <v>0</v>
      </c>
      <c r="K46" s="45">
        <f t="shared" si="5"/>
        <v>82436</v>
      </c>
      <c r="L46" s="46">
        <f t="shared" si="1"/>
        <v>4524</v>
      </c>
      <c r="M46" s="46">
        <f t="shared" si="2"/>
        <v>4393</v>
      </c>
      <c r="N46" s="46">
        <f t="shared" si="3"/>
        <v>0</v>
      </c>
      <c r="O46" s="46">
        <f t="shared" si="7"/>
        <v>0</v>
      </c>
      <c r="P46" s="47">
        <f t="shared" si="4"/>
        <v>4393</v>
      </c>
    </row>
    <row r="47" spans="1:16" ht="16" thickBot="1" x14ac:dyDescent="0.25">
      <c r="B47" s="48" t="s">
        <v>71</v>
      </c>
      <c r="C47" s="37" t="s">
        <v>72</v>
      </c>
      <c r="D47" s="38">
        <f>VLOOKUP(C47,[1]Feuil2!$A$2:$B$46,2,FALSE)</f>
        <v>1267299</v>
      </c>
      <c r="E47" s="39" t="s">
        <v>14</v>
      </c>
      <c r="F47" s="40">
        <f t="shared" si="0"/>
        <v>0.99844866917751851</v>
      </c>
      <c r="G47" s="41">
        <f>VLOOKUP(C47,[1]Feuil2!$A$2:$Q$46,15,FALSE)</f>
        <v>1.5513308224815137E-3</v>
      </c>
      <c r="H47" s="42">
        <f>VLOOKUP(C47,[1]Feuil2!$A$2:$Q$46,16,FALSE)</f>
        <v>0</v>
      </c>
      <c r="I47" s="50">
        <v>0</v>
      </c>
      <c r="J47" s="44">
        <v>0</v>
      </c>
      <c r="K47" s="45">
        <f t="shared" si="5"/>
        <v>1265333</v>
      </c>
      <c r="L47" s="46">
        <f t="shared" si="1"/>
        <v>1965.9999999999998</v>
      </c>
      <c r="M47" s="46">
        <f t="shared" si="2"/>
        <v>0</v>
      </c>
      <c r="N47" s="46">
        <f t="shared" si="3"/>
        <v>0</v>
      </c>
      <c r="O47" s="46">
        <f t="shared" si="7"/>
        <v>0</v>
      </c>
      <c r="P47" s="47">
        <f t="shared" si="4"/>
        <v>0</v>
      </c>
    </row>
    <row r="48" spans="1:16" ht="16" thickBot="1" x14ac:dyDescent="0.25">
      <c r="B48" s="48"/>
      <c r="C48" s="37" t="s">
        <v>73</v>
      </c>
      <c r="D48" s="38">
        <f>VLOOKUP(C48,[1]Feuil2!$A$2:$B$46,2,FALSE)</f>
        <v>380676</v>
      </c>
      <c r="E48" s="39" t="s">
        <v>14</v>
      </c>
      <c r="F48" s="40">
        <f t="shared" si="0"/>
        <v>0.98755109331820234</v>
      </c>
      <c r="G48" s="41">
        <f>VLOOKUP(C48,[1]Feuil2!$A$2:$Q$46,15,FALSE)</f>
        <v>1.1356113860605869E-2</v>
      </c>
      <c r="H48" s="42">
        <f>VLOOKUP(C48,[1]Feuil2!$A$2:$Q$46,16,FALSE)</f>
        <v>1.0927928211917747E-3</v>
      </c>
      <c r="I48" s="50">
        <v>0</v>
      </c>
      <c r="J48" s="44">
        <v>0</v>
      </c>
      <c r="K48" s="45">
        <f t="shared" si="5"/>
        <v>375937</v>
      </c>
      <c r="L48" s="46">
        <f t="shared" si="1"/>
        <v>4323</v>
      </c>
      <c r="M48" s="46">
        <f t="shared" si="2"/>
        <v>416.00000000000006</v>
      </c>
      <c r="N48" s="46">
        <f t="shared" si="3"/>
        <v>0</v>
      </c>
      <c r="O48" s="46">
        <f t="shared" si="7"/>
        <v>0</v>
      </c>
      <c r="P48" s="47">
        <f t="shared" si="4"/>
        <v>416.00000000000006</v>
      </c>
    </row>
    <row r="49" spans="2:16" ht="16" thickBot="1" x14ac:dyDescent="0.25">
      <c r="B49" s="48"/>
      <c r="C49" s="37" t="s">
        <v>74</v>
      </c>
      <c r="D49" s="38">
        <f>VLOOKUP(C49,[1]Feuil2!$A$2:$B$46,2,FALSE)</f>
        <v>303015</v>
      </c>
      <c r="E49" s="39" t="s">
        <v>14</v>
      </c>
      <c r="F49" s="40">
        <f t="shared" si="0"/>
        <v>0.98332425787502264</v>
      </c>
      <c r="G49" s="41">
        <f>VLOOKUP(C49,[1]Feuil2!$A$2:$Q$46,15,FALSE)</f>
        <v>1.667574212497731E-2</v>
      </c>
      <c r="H49" s="42">
        <f>VLOOKUP(C49,[1]Feuil2!$A$2:$Q$46,16,FALSE)</f>
        <v>0</v>
      </c>
      <c r="I49" s="50">
        <v>0</v>
      </c>
      <c r="J49" s="44">
        <v>0</v>
      </c>
      <c r="K49" s="45">
        <f t="shared" si="5"/>
        <v>297962</v>
      </c>
      <c r="L49" s="46">
        <f t="shared" si="1"/>
        <v>5053</v>
      </c>
      <c r="M49" s="46">
        <f t="shared" si="2"/>
        <v>0</v>
      </c>
      <c r="N49" s="46">
        <f t="shared" si="3"/>
        <v>0</v>
      </c>
      <c r="O49" s="46">
        <f t="shared" si="7"/>
        <v>0</v>
      </c>
      <c r="P49" s="47">
        <f t="shared" si="4"/>
        <v>0</v>
      </c>
    </row>
    <row r="50" spans="2:16" ht="16" thickBot="1" x14ac:dyDescent="0.25">
      <c r="B50" s="48" t="s">
        <v>75</v>
      </c>
      <c r="C50" s="37" t="s">
        <v>76</v>
      </c>
      <c r="D50" s="38">
        <f>VLOOKUP(C50,[1]Feuil2!$A$2:$B$46,2,FALSE)</f>
        <v>575018</v>
      </c>
      <c r="E50" s="39" t="s">
        <v>14</v>
      </c>
      <c r="F50" s="40">
        <f t="shared" si="0"/>
        <v>1</v>
      </c>
      <c r="G50" s="41">
        <f>VLOOKUP(C50,[1]Feuil2!$A$2:$Q$46,15,FALSE)</f>
        <v>0</v>
      </c>
      <c r="H50" s="42">
        <f>VLOOKUP(C50,[1]Feuil2!$A$2:$Q$46,16,FALSE)</f>
        <v>0</v>
      </c>
      <c r="I50" s="50">
        <v>0</v>
      </c>
      <c r="J50" s="44">
        <v>0</v>
      </c>
      <c r="K50" s="45">
        <f t="shared" si="5"/>
        <v>575018</v>
      </c>
      <c r="L50" s="46">
        <f t="shared" si="1"/>
        <v>0</v>
      </c>
      <c r="M50" s="46">
        <f t="shared" si="2"/>
        <v>0</v>
      </c>
      <c r="N50" s="46">
        <f t="shared" si="3"/>
        <v>0</v>
      </c>
      <c r="O50" s="46">
        <f t="shared" si="7"/>
        <v>0</v>
      </c>
      <c r="P50" s="47">
        <f t="shared" si="4"/>
        <v>0</v>
      </c>
    </row>
    <row r="51" spans="2:16" ht="16" thickBot="1" x14ac:dyDescent="0.25">
      <c r="B51" s="48"/>
      <c r="C51" s="37" t="s">
        <v>77</v>
      </c>
      <c r="D51" s="38">
        <f>VLOOKUP(C51,[1]Feuil2!$A$2:$B$46,2,FALSE)</f>
        <v>160650</v>
      </c>
      <c r="E51" s="39" t="s">
        <v>14</v>
      </c>
      <c r="F51" s="40">
        <f t="shared" si="0"/>
        <v>0.98537815126050421</v>
      </c>
      <c r="G51" s="41">
        <f>VLOOKUP(C51,[1]Feuil2!$A$2:$Q$46,15,FALSE)</f>
        <v>1.4621848739495798E-2</v>
      </c>
      <c r="H51" s="42">
        <f>VLOOKUP(C51,[1]Feuil2!$A$2:$Q$46,16,FALSE)</f>
        <v>0</v>
      </c>
      <c r="I51" s="50">
        <v>0</v>
      </c>
      <c r="J51" s="44">
        <v>0</v>
      </c>
      <c r="K51" s="45">
        <f t="shared" si="5"/>
        <v>158301</v>
      </c>
      <c r="L51" s="46">
        <f t="shared" si="1"/>
        <v>2349</v>
      </c>
      <c r="M51" s="46">
        <f t="shared" si="2"/>
        <v>0</v>
      </c>
      <c r="N51" s="46">
        <f t="shared" si="3"/>
        <v>0</v>
      </c>
      <c r="O51" s="46">
        <f t="shared" si="7"/>
        <v>0</v>
      </c>
      <c r="P51" s="47">
        <f t="shared" si="4"/>
        <v>0</v>
      </c>
    </row>
    <row r="52" spans="2:16" ht="16" thickBot="1" x14ac:dyDescent="0.25">
      <c r="B52" s="53" t="s">
        <v>78</v>
      </c>
      <c r="C52" s="54"/>
      <c r="D52" s="55">
        <f>SUM(D7:D51)</f>
        <v>18355038</v>
      </c>
      <c r="E52" s="54"/>
      <c r="F52" s="56"/>
      <c r="G52" s="56"/>
      <c r="H52" s="56"/>
      <c r="I52" s="56"/>
      <c r="J52" s="54"/>
      <c r="K52" s="55">
        <f t="shared" ref="K52:P52" si="8">SUM(K7:K51)</f>
        <v>17491366.059999999</v>
      </c>
      <c r="L52" s="55">
        <f t="shared" si="8"/>
        <v>674751.94</v>
      </c>
      <c r="M52" s="55">
        <f t="shared" si="8"/>
        <v>188920</v>
      </c>
      <c r="N52" s="55">
        <f t="shared" si="8"/>
        <v>0</v>
      </c>
      <c r="O52" s="55">
        <f t="shared" si="8"/>
        <v>0</v>
      </c>
      <c r="P52" s="57">
        <f t="shared" si="8"/>
        <v>188920</v>
      </c>
    </row>
    <row r="53" spans="2:16" ht="16" thickTop="1" x14ac:dyDescent="0.2"/>
    <row r="55" spans="2:16" ht="21" x14ac:dyDescent="0.2">
      <c r="B55" s="3" t="s">
        <v>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17" thickBot="1" x14ac:dyDescent="0.25">
      <c r="B56" s="4" t="s">
        <v>1</v>
      </c>
      <c r="C56" s="5" t="s">
        <v>2</v>
      </c>
      <c r="D56" s="6" t="s">
        <v>3</v>
      </c>
      <c r="E56" s="7" t="s">
        <v>4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9"/>
    </row>
    <row r="57" spans="2:16" x14ac:dyDescent="0.2">
      <c r="B57" s="4"/>
      <c r="C57" s="5"/>
      <c r="D57" s="6"/>
      <c r="E57" s="10" t="s">
        <v>5</v>
      </c>
      <c r="F57" s="11" t="s">
        <v>6</v>
      </c>
      <c r="G57" s="12"/>
      <c r="H57" s="12"/>
      <c r="I57" s="12"/>
      <c r="J57" s="13"/>
      <c r="K57" s="14" t="s">
        <v>7</v>
      </c>
      <c r="L57" s="15" t="s">
        <v>8</v>
      </c>
      <c r="M57" s="15" t="s">
        <v>9</v>
      </c>
      <c r="N57" s="15" t="s">
        <v>10</v>
      </c>
      <c r="O57" s="15" t="s">
        <v>11</v>
      </c>
      <c r="P57" s="16" t="s">
        <v>12</v>
      </c>
    </row>
    <row r="58" spans="2:16" x14ac:dyDescent="0.2">
      <c r="B58" s="4"/>
      <c r="C58" s="5"/>
      <c r="D58" s="6"/>
      <c r="E58" s="17"/>
      <c r="F58" s="18" t="s">
        <v>79</v>
      </c>
      <c r="G58" s="19"/>
      <c r="H58" s="19"/>
      <c r="I58" s="19"/>
      <c r="J58" s="20"/>
      <c r="K58" s="21"/>
      <c r="L58" s="22"/>
      <c r="M58" s="22"/>
      <c r="N58" s="22"/>
      <c r="O58" s="22"/>
      <c r="P58" s="23"/>
    </row>
    <row r="59" spans="2:16" ht="16" thickBot="1" x14ac:dyDescent="0.25">
      <c r="B59" s="24"/>
      <c r="C59" s="25"/>
      <c r="D59" s="26"/>
      <c r="E59" s="27"/>
      <c r="F59" s="28" t="s">
        <v>14</v>
      </c>
      <c r="G59" s="29" t="s">
        <v>15</v>
      </c>
      <c r="H59" s="30" t="s">
        <v>16</v>
      </c>
      <c r="I59" s="31" t="s">
        <v>17</v>
      </c>
      <c r="J59" s="32" t="s">
        <v>18</v>
      </c>
      <c r="K59" s="33"/>
      <c r="L59" s="34"/>
      <c r="M59" s="34"/>
      <c r="N59" s="34"/>
      <c r="O59" s="34"/>
      <c r="P59" s="35"/>
    </row>
    <row r="60" spans="2:16" ht="16" thickBot="1" x14ac:dyDescent="0.25">
      <c r="B60" s="36" t="s">
        <v>19</v>
      </c>
      <c r="C60" s="37" t="s">
        <v>20</v>
      </c>
      <c r="D60" s="38">
        <f>VLOOKUP(C60,[1]Feuil2!$A$2:$B$46,2,FALSE)</f>
        <v>2519055</v>
      </c>
      <c r="E60" s="39" t="s">
        <v>14</v>
      </c>
      <c r="F60" s="40">
        <f t="shared" ref="F60:F75" si="9">100%-H60-G60</f>
        <v>0.99578889702686124</v>
      </c>
      <c r="G60" s="41">
        <f>VLOOKUP(C60,[1]Feuil2!$A$2:$Q$46,15,FALSE)</f>
        <v>3.2023913729553343E-3</v>
      </c>
      <c r="H60" s="42">
        <f>VLOOKUP(C60,[1]Feuil2!$A$2:$Q$46,16,FALSE)</f>
        <v>1.0087116001834021E-3</v>
      </c>
      <c r="I60" s="43">
        <v>0</v>
      </c>
      <c r="J60" s="44">
        <v>0</v>
      </c>
      <c r="K60" s="45">
        <f>F60*D60</f>
        <v>2508447</v>
      </c>
      <c r="L60" s="46">
        <f t="shared" ref="L60:L104" si="10">D60*G60</f>
        <v>8067</v>
      </c>
      <c r="M60" s="46">
        <f t="shared" ref="M60:M104" si="11">D60*H60</f>
        <v>2541</v>
      </c>
      <c r="N60" s="46">
        <f t="shared" ref="N60:N104" si="12">D60*I60</f>
        <v>0</v>
      </c>
      <c r="O60" s="46">
        <f>D60*J58</f>
        <v>0</v>
      </c>
      <c r="P60" s="47">
        <f t="shared" ref="P60:P104" si="13">SUM(M60:O60)</f>
        <v>2541</v>
      </c>
    </row>
    <row r="61" spans="2:16" ht="16" thickBot="1" x14ac:dyDescent="0.25">
      <c r="B61" s="48" t="s">
        <v>21</v>
      </c>
      <c r="C61" s="37" t="s">
        <v>22</v>
      </c>
      <c r="D61" s="38">
        <f>VLOOKUP(C61,[1]Feuil2!$A$2:$B$46,2,FALSE)</f>
        <v>402798</v>
      </c>
      <c r="E61" s="39" t="s">
        <v>14</v>
      </c>
      <c r="F61" s="40">
        <f t="shared" si="9"/>
        <v>0.82217885888211961</v>
      </c>
      <c r="G61" s="41">
        <f>VLOOKUP(C61,[1]Feuil2!$A$2:$Q$46,15,FALSE)</f>
        <v>0.11925084037160065</v>
      </c>
      <c r="H61" s="42">
        <f>VLOOKUP(C61,[1]Feuil2!$A$2:$Q$46,16,FALSE)</f>
        <v>5.8570300746279773E-2</v>
      </c>
      <c r="I61" s="43">
        <v>0</v>
      </c>
      <c r="J61" s="44">
        <v>0</v>
      </c>
      <c r="K61" s="45">
        <f t="shared" ref="K61:K104" si="14">F61*D61</f>
        <v>331172</v>
      </c>
      <c r="L61" s="46">
        <f t="shared" si="10"/>
        <v>48034</v>
      </c>
      <c r="M61" s="46">
        <f t="shared" si="11"/>
        <v>23592</v>
      </c>
      <c r="N61" s="46">
        <f t="shared" si="12"/>
        <v>0</v>
      </c>
      <c r="O61" s="46">
        <f>D61*J60</f>
        <v>0</v>
      </c>
      <c r="P61" s="47">
        <f t="shared" si="13"/>
        <v>23592</v>
      </c>
    </row>
    <row r="62" spans="2:16" ht="16" thickBot="1" x14ac:dyDescent="0.25">
      <c r="B62" s="48"/>
      <c r="C62" s="37" t="s">
        <v>23</v>
      </c>
      <c r="D62" s="38">
        <f>VLOOKUP(C62,[1]Feuil2!$A$2:$B$46,2,FALSE)</f>
        <v>298163</v>
      </c>
      <c r="E62" s="39" t="s">
        <v>14</v>
      </c>
      <c r="F62" s="40">
        <f t="shared" si="9"/>
        <v>0.96946636571271427</v>
      </c>
      <c r="G62" s="41">
        <f>VLOOKUP(C62,[1]Feuil2!$A$2:$Q$46,15,FALSE)</f>
        <v>1.8664287654739185E-2</v>
      </c>
      <c r="H62" s="42">
        <f>VLOOKUP(C62,[1]Feuil2!$A$2:$Q$46,16,FALSE)</f>
        <v>1.1869346632546627E-2</v>
      </c>
      <c r="I62" s="43">
        <v>0</v>
      </c>
      <c r="J62" s="44">
        <v>0</v>
      </c>
      <c r="K62" s="45">
        <f t="shared" si="14"/>
        <v>289059</v>
      </c>
      <c r="L62" s="46">
        <f t="shared" si="10"/>
        <v>5564.9999999999991</v>
      </c>
      <c r="M62" s="46">
        <f t="shared" si="11"/>
        <v>3539</v>
      </c>
      <c r="N62" s="46">
        <f t="shared" si="12"/>
        <v>0</v>
      </c>
      <c r="O62" s="46">
        <f t="shared" ref="O62:O67" si="15">D62*J62</f>
        <v>0</v>
      </c>
      <c r="P62" s="47">
        <f t="shared" si="13"/>
        <v>3539</v>
      </c>
    </row>
    <row r="63" spans="2:16" ht="16" thickBot="1" x14ac:dyDescent="0.25">
      <c r="B63" s="48"/>
      <c r="C63" s="37" t="s">
        <v>24</v>
      </c>
      <c r="D63" s="38">
        <f>VLOOKUP(C63,[1]Feuil2!$A$2:$B$46,2,FALSE)</f>
        <v>170474</v>
      </c>
      <c r="E63" s="39" t="s">
        <v>14</v>
      </c>
      <c r="F63" s="40">
        <f t="shared" si="9"/>
        <v>0.91357039783192751</v>
      </c>
      <c r="G63" s="41">
        <f>VLOOKUP(C63,[1]Feuil2!$A$2:$Q$46,15,FALSE)</f>
        <v>7.0145594049532481E-2</v>
      </c>
      <c r="H63" s="42">
        <f>VLOOKUP(C63,[1]Feuil2!$A$2:$Q$46,16,FALSE)</f>
        <v>1.6284008118540069E-2</v>
      </c>
      <c r="I63" s="43">
        <v>0</v>
      </c>
      <c r="J63" s="44">
        <v>0</v>
      </c>
      <c r="K63" s="45">
        <f t="shared" si="14"/>
        <v>155740</v>
      </c>
      <c r="L63" s="46">
        <f t="shared" si="10"/>
        <v>11958</v>
      </c>
      <c r="M63" s="46">
        <f t="shared" si="11"/>
        <v>2775.9999999999995</v>
      </c>
      <c r="N63" s="46">
        <f t="shared" si="12"/>
        <v>0</v>
      </c>
      <c r="O63" s="46">
        <f t="shared" si="15"/>
        <v>0</v>
      </c>
      <c r="P63" s="47">
        <f t="shared" si="13"/>
        <v>2775.9999999999995</v>
      </c>
    </row>
    <row r="64" spans="2:16" ht="16" thickBot="1" x14ac:dyDescent="0.25">
      <c r="B64" s="48" t="s">
        <v>25</v>
      </c>
      <c r="C64" s="37" t="s">
        <v>26</v>
      </c>
      <c r="D64" s="38">
        <f>VLOOKUP(C64,[1]Feuil2!$A$2:$B$46,2,FALSE)</f>
        <v>353090</v>
      </c>
      <c r="E64" s="39" t="s">
        <v>14</v>
      </c>
      <c r="F64" s="40">
        <f t="shared" si="9"/>
        <v>0.99915319040471273</v>
      </c>
      <c r="G64" s="41">
        <f>VLOOKUP(C64,[1]Feuil2!$A$2:$Q$46,15,FALSE)</f>
        <v>8.4680959528732054E-4</v>
      </c>
      <c r="H64" s="42">
        <f>VLOOKUP(C64,[1]Feuil2!$A$2:$Q$46,16,FALSE)</f>
        <v>0</v>
      </c>
      <c r="I64" s="43">
        <v>0</v>
      </c>
      <c r="J64" s="44">
        <v>0</v>
      </c>
      <c r="K64" s="45">
        <f t="shared" si="14"/>
        <v>352791</v>
      </c>
      <c r="L64" s="46">
        <f t="shared" si="10"/>
        <v>299</v>
      </c>
      <c r="M64" s="46">
        <f t="shared" si="11"/>
        <v>0</v>
      </c>
      <c r="N64" s="46">
        <f t="shared" si="12"/>
        <v>0</v>
      </c>
      <c r="O64" s="46">
        <f t="shared" si="15"/>
        <v>0</v>
      </c>
      <c r="P64" s="47">
        <f t="shared" si="13"/>
        <v>0</v>
      </c>
    </row>
    <row r="65" spans="2:16" ht="16" thickBot="1" x14ac:dyDescent="0.25">
      <c r="B65" s="48"/>
      <c r="C65" s="37" t="s">
        <v>27</v>
      </c>
      <c r="D65" s="38">
        <f>VLOOKUP(C65,[1]Feuil2!$A$2:$B$46,2,FALSE)</f>
        <v>421925</v>
      </c>
      <c r="E65" s="39" t="s">
        <v>14</v>
      </c>
      <c r="F65" s="40">
        <f t="shared" si="9"/>
        <v>0.81154174320080585</v>
      </c>
      <c r="G65" s="41">
        <v>0.09</v>
      </c>
      <c r="H65" s="42">
        <f>VLOOKUP(C65,[1]Feuil2!$A$2:$Q$46,16,FALSE)</f>
        <v>9.8458256799194163E-2</v>
      </c>
      <c r="I65" s="43">
        <v>0</v>
      </c>
      <c r="J65" s="44">
        <v>0</v>
      </c>
      <c r="K65" s="45">
        <f t="shared" si="14"/>
        <v>342409.75</v>
      </c>
      <c r="L65" s="46">
        <f t="shared" si="10"/>
        <v>37973.25</v>
      </c>
      <c r="M65" s="46">
        <f t="shared" si="11"/>
        <v>41542</v>
      </c>
      <c r="N65" s="46">
        <f t="shared" si="12"/>
        <v>0</v>
      </c>
      <c r="O65" s="46">
        <f t="shared" si="15"/>
        <v>0</v>
      </c>
      <c r="P65" s="47">
        <f t="shared" si="13"/>
        <v>41542</v>
      </c>
    </row>
    <row r="66" spans="2:16" ht="16" thickBot="1" x14ac:dyDescent="0.25">
      <c r="B66" s="49"/>
      <c r="C66" s="37" t="s">
        <v>28</v>
      </c>
      <c r="D66" s="38">
        <f>VLOOKUP(C66,[1]Feuil2!$A$2:$B$46,2,FALSE)</f>
        <v>764613</v>
      </c>
      <c r="E66" s="39" t="s">
        <v>15</v>
      </c>
      <c r="F66" s="40">
        <f t="shared" si="9"/>
        <v>0.78873564796831852</v>
      </c>
      <c r="G66" s="41">
        <v>0.19</v>
      </c>
      <c r="H66" s="42">
        <f>VLOOKUP(C66,[1]Feuil2!$A$2:$Q$46,16,FALSE)</f>
        <v>2.1264352031681387E-2</v>
      </c>
      <c r="I66" s="50">
        <v>0</v>
      </c>
      <c r="J66" s="44">
        <v>0</v>
      </c>
      <c r="K66" s="45">
        <f t="shared" si="14"/>
        <v>603077.52999999991</v>
      </c>
      <c r="L66" s="46">
        <f t="shared" si="10"/>
        <v>145276.47</v>
      </c>
      <c r="M66" s="46">
        <f t="shared" si="11"/>
        <v>16259</v>
      </c>
      <c r="N66" s="46">
        <f t="shared" si="12"/>
        <v>0</v>
      </c>
      <c r="O66" s="46">
        <f t="shared" si="15"/>
        <v>0</v>
      </c>
      <c r="P66" s="47">
        <f t="shared" si="13"/>
        <v>16259</v>
      </c>
    </row>
    <row r="67" spans="2:16" ht="17" thickTop="1" thickBot="1" x14ac:dyDescent="0.25">
      <c r="B67" s="48" t="s">
        <v>29</v>
      </c>
      <c r="C67" s="37" t="s">
        <v>30</v>
      </c>
      <c r="D67" s="38">
        <f>VLOOKUP(C67,[1]Feuil2!$A$2:$B$46,2,FALSE)</f>
        <v>627629</v>
      </c>
      <c r="E67" s="39" t="s">
        <v>14</v>
      </c>
      <c r="F67" s="40">
        <f t="shared" si="9"/>
        <v>0.97185598498476011</v>
      </c>
      <c r="G67" s="41">
        <f>VLOOKUP(C67,[1]Feuil2!$A$2:$Q$46,15,FALSE)</f>
        <v>2.0249223665573132E-2</v>
      </c>
      <c r="H67" s="42">
        <f>VLOOKUP(C67,[1]Feuil2!$A$2:$Q$46,16,FALSE)</f>
        <v>7.8947913496667625E-3</v>
      </c>
      <c r="I67" s="43">
        <v>0</v>
      </c>
      <c r="J67" s="44">
        <v>0</v>
      </c>
      <c r="K67" s="45">
        <f t="shared" si="14"/>
        <v>609965</v>
      </c>
      <c r="L67" s="46">
        <f t="shared" si="10"/>
        <v>12708.999999999998</v>
      </c>
      <c r="M67" s="46">
        <f t="shared" si="11"/>
        <v>4955.0000000000009</v>
      </c>
      <c r="N67" s="46">
        <f t="shared" si="12"/>
        <v>0</v>
      </c>
      <c r="O67" s="46">
        <f t="shared" si="15"/>
        <v>0</v>
      </c>
      <c r="P67" s="47">
        <f t="shared" si="13"/>
        <v>4955.0000000000009</v>
      </c>
    </row>
    <row r="68" spans="2:16" ht="16" thickBot="1" x14ac:dyDescent="0.25">
      <c r="B68" s="48"/>
      <c r="C68" s="37" t="s">
        <v>31</v>
      </c>
      <c r="D68" s="38">
        <f>VLOOKUP(C68,[1]Feuil2!$A$2:$B$46,2,FALSE)</f>
        <v>368021</v>
      </c>
      <c r="E68" s="39" t="s">
        <v>14</v>
      </c>
      <c r="F68" s="40">
        <f t="shared" si="9"/>
        <v>0.97322163680876905</v>
      </c>
      <c r="G68" s="41">
        <f>VLOOKUP(C68,[1]Feuil2!$A$2:$Q$46,15,FALSE)</f>
        <v>2.4835539276291299E-2</v>
      </c>
      <c r="H68" s="42">
        <f>VLOOKUP(C68,[1]Feuil2!$A$2:$Q$46,16,FALSE)</f>
        <v>1.9428239149396366E-3</v>
      </c>
      <c r="I68" s="43">
        <v>0</v>
      </c>
      <c r="J68" s="44">
        <v>0</v>
      </c>
      <c r="K68" s="45">
        <f t="shared" si="14"/>
        <v>358166</v>
      </c>
      <c r="L68" s="46">
        <f t="shared" si="10"/>
        <v>9140</v>
      </c>
      <c r="M68" s="46">
        <f t="shared" si="11"/>
        <v>715</v>
      </c>
      <c r="N68" s="46">
        <f t="shared" si="12"/>
        <v>0</v>
      </c>
      <c r="O68" s="46"/>
      <c r="P68" s="47">
        <f t="shared" si="13"/>
        <v>715</v>
      </c>
    </row>
    <row r="69" spans="2:16" ht="16" thickBot="1" x14ac:dyDescent="0.25">
      <c r="B69" s="48"/>
      <c r="C69" s="37" t="s">
        <v>32</v>
      </c>
      <c r="D69" s="38">
        <f>VLOOKUP(C69,[1]Feuil2!$A$2:$B$46,2,FALSE)</f>
        <v>271329</v>
      </c>
      <c r="E69" s="39" t="s">
        <v>14</v>
      </c>
      <c r="F69" s="40">
        <f t="shared" si="9"/>
        <v>0.99990048981126234</v>
      </c>
      <c r="G69" s="41">
        <f>VLOOKUP(C69,[1]Feuil2!$A$2:$Q$46,15,FALSE)</f>
        <v>9.9510188737657977E-5</v>
      </c>
      <c r="H69" s="42">
        <f>VLOOKUP(C69,[1]Feuil2!$A$2:$Q$46,16,FALSE)</f>
        <v>0</v>
      </c>
      <c r="I69" s="43">
        <v>0</v>
      </c>
      <c r="J69" s="44">
        <v>0</v>
      </c>
      <c r="K69" s="45">
        <f t="shared" si="14"/>
        <v>271302</v>
      </c>
      <c r="L69" s="46">
        <f t="shared" si="10"/>
        <v>27</v>
      </c>
      <c r="M69" s="46">
        <f t="shared" si="11"/>
        <v>0</v>
      </c>
      <c r="N69" s="46">
        <f t="shared" si="12"/>
        <v>0</v>
      </c>
      <c r="O69" s="46">
        <f t="shared" ref="O69:O104" si="16">D69*J69</f>
        <v>0</v>
      </c>
      <c r="P69" s="47">
        <f t="shared" si="13"/>
        <v>0</v>
      </c>
    </row>
    <row r="70" spans="2:16" ht="16" thickBot="1" x14ac:dyDescent="0.25">
      <c r="B70" s="49"/>
      <c r="C70" s="37" t="s">
        <v>33</v>
      </c>
      <c r="D70" s="38">
        <f>VLOOKUP(C70,[1]Feuil2!$A$2:$B$46,2,FALSE)</f>
        <v>236211</v>
      </c>
      <c r="E70" s="39" t="s">
        <v>14</v>
      </c>
      <c r="F70" s="40">
        <f t="shared" si="9"/>
        <v>0.99697304528578268</v>
      </c>
      <c r="G70" s="41">
        <f>VLOOKUP(C70,[1]Feuil2!$A$2:$Q$46,15,FALSE)</f>
        <v>0</v>
      </c>
      <c r="H70" s="42">
        <f>VLOOKUP(C70,[1]Feuil2!$A$2:$Q$46,16,FALSE)</f>
        <v>3.0269547142173733E-3</v>
      </c>
      <c r="I70" s="50">
        <v>0</v>
      </c>
      <c r="J70" s="44">
        <v>0</v>
      </c>
      <c r="K70" s="45">
        <f t="shared" si="14"/>
        <v>235496</v>
      </c>
      <c r="L70" s="46">
        <f t="shared" si="10"/>
        <v>0</v>
      </c>
      <c r="M70" s="46">
        <f t="shared" si="11"/>
        <v>715</v>
      </c>
      <c r="N70" s="46">
        <f t="shared" si="12"/>
        <v>0</v>
      </c>
      <c r="O70" s="46">
        <f t="shared" si="16"/>
        <v>0</v>
      </c>
      <c r="P70" s="47">
        <f t="shared" si="13"/>
        <v>715</v>
      </c>
    </row>
    <row r="71" spans="2:16" ht="17" thickTop="1" thickBot="1" x14ac:dyDescent="0.25">
      <c r="B71" s="48" t="s">
        <v>34</v>
      </c>
      <c r="C71" s="37" t="s">
        <v>35</v>
      </c>
      <c r="D71" s="38">
        <f>VLOOKUP(C71,[1]Feuil2!$A$2:$B$46,2,FALSE)</f>
        <v>288399</v>
      </c>
      <c r="E71" s="39" t="s">
        <v>14</v>
      </c>
      <c r="F71" s="40">
        <f t="shared" si="9"/>
        <v>0.97296107129358977</v>
      </c>
      <c r="G71" s="41">
        <f>VLOOKUP(C71,[1]Feuil2!$A$2:$Q$46,15,FALSE)</f>
        <v>2.7038928706410215E-2</v>
      </c>
      <c r="H71" s="42">
        <f>VLOOKUP(C71,[1]Feuil2!$A$2:$Q$46,16,FALSE)</f>
        <v>0</v>
      </c>
      <c r="I71" s="50">
        <v>0</v>
      </c>
      <c r="J71" s="44">
        <v>0</v>
      </c>
      <c r="K71" s="45">
        <f t="shared" si="14"/>
        <v>280601</v>
      </c>
      <c r="L71" s="46">
        <f t="shared" si="10"/>
        <v>7798</v>
      </c>
      <c r="M71" s="46">
        <f t="shared" si="11"/>
        <v>0</v>
      </c>
      <c r="N71" s="46">
        <f t="shared" si="12"/>
        <v>0</v>
      </c>
      <c r="O71" s="46">
        <f t="shared" si="16"/>
        <v>0</v>
      </c>
      <c r="P71" s="47">
        <f t="shared" si="13"/>
        <v>0</v>
      </c>
    </row>
    <row r="72" spans="2:16" ht="16" thickBot="1" x14ac:dyDescent="0.25">
      <c r="B72" s="48"/>
      <c r="C72" s="37" t="s">
        <v>36</v>
      </c>
      <c r="D72" s="38">
        <f>VLOOKUP(C72,[1]Feuil2!$A$2:$B$46,2,FALSE)</f>
        <v>201915</v>
      </c>
      <c r="E72" s="39" t="s">
        <v>14</v>
      </c>
      <c r="F72" s="40">
        <f t="shared" si="9"/>
        <v>0.95636282594160904</v>
      </c>
      <c r="G72" s="41">
        <f>VLOOKUP(C72,[1]Feuil2!$A$2:$Q$46,15,FALSE)</f>
        <v>2.3777332045662777E-2</v>
      </c>
      <c r="H72" s="42">
        <f>VLOOKUP(C72,[1]Feuil2!$A$2:$Q$46,16,FALSE)</f>
        <v>1.9859842012728127E-2</v>
      </c>
      <c r="I72" s="50">
        <v>0</v>
      </c>
      <c r="J72" s="44">
        <v>0</v>
      </c>
      <c r="K72" s="45">
        <f t="shared" si="14"/>
        <v>193104</v>
      </c>
      <c r="L72" s="46">
        <f t="shared" si="10"/>
        <v>4801</v>
      </c>
      <c r="M72" s="46">
        <f t="shared" si="11"/>
        <v>4009.9999999999995</v>
      </c>
      <c r="N72" s="46">
        <f t="shared" si="12"/>
        <v>0</v>
      </c>
      <c r="O72" s="46">
        <f t="shared" si="16"/>
        <v>0</v>
      </c>
      <c r="P72" s="47">
        <f t="shared" si="13"/>
        <v>4009.9999999999995</v>
      </c>
    </row>
    <row r="73" spans="2:16" ht="16" thickBot="1" x14ac:dyDescent="0.25">
      <c r="B73" s="49"/>
      <c r="C73" s="37" t="s">
        <v>37</v>
      </c>
      <c r="D73" s="38">
        <f>VLOOKUP(C73,[1]Feuil2!$A$2:$B$46,2,FALSE)</f>
        <v>310289</v>
      </c>
      <c r="E73" s="39" t="s">
        <v>14</v>
      </c>
      <c r="F73" s="40">
        <f t="shared" si="9"/>
        <v>0.99241352416618056</v>
      </c>
      <c r="G73" s="41">
        <f>VLOOKUP(C73,[1]Feuil2!$A$2:$Q$46,15,FALSE)</f>
        <v>6.4810547586282461E-3</v>
      </c>
      <c r="H73" s="42">
        <f>VLOOKUP(C73,[1]Feuil2!$A$2:$Q$46,16,FALSE)</f>
        <v>1.1054210751911928E-3</v>
      </c>
      <c r="I73" s="50">
        <v>0</v>
      </c>
      <c r="J73" s="44">
        <v>0</v>
      </c>
      <c r="K73" s="45">
        <f t="shared" si="14"/>
        <v>307935</v>
      </c>
      <c r="L73" s="46">
        <f t="shared" si="10"/>
        <v>2010.9999999999998</v>
      </c>
      <c r="M73" s="46">
        <f t="shared" si="11"/>
        <v>343</v>
      </c>
      <c r="N73" s="46">
        <f t="shared" si="12"/>
        <v>0</v>
      </c>
      <c r="O73" s="46">
        <f t="shared" si="16"/>
        <v>0</v>
      </c>
      <c r="P73" s="47">
        <f t="shared" si="13"/>
        <v>343</v>
      </c>
    </row>
    <row r="74" spans="2:16" ht="17" thickTop="1" thickBot="1" x14ac:dyDescent="0.25">
      <c r="B74" s="48" t="s">
        <v>38</v>
      </c>
      <c r="C74" s="37" t="s">
        <v>39</v>
      </c>
      <c r="D74" s="38">
        <f>VLOOKUP(C74,[1]Feuil2!$A$2:$B$46,2,FALSE)</f>
        <v>260360</v>
      </c>
      <c r="E74" s="39" t="s">
        <v>14</v>
      </c>
      <c r="F74" s="40">
        <f t="shared" si="9"/>
        <v>0.95277692425871874</v>
      </c>
      <c r="G74" s="41">
        <f>VLOOKUP(C74,[1]Feuil2!$A$2:$Q$46,15,FALSE)</f>
        <v>4.7223075741281303E-2</v>
      </c>
      <c r="H74" s="42">
        <f>VLOOKUP(C74,[1]Feuil2!$A$2:$Q$46,16,FALSE)</f>
        <v>0</v>
      </c>
      <c r="I74" s="43">
        <v>0</v>
      </c>
      <c r="J74" s="44">
        <v>0</v>
      </c>
      <c r="K74" s="45">
        <f t="shared" si="14"/>
        <v>248065</v>
      </c>
      <c r="L74" s="46">
        <f t="shared" si="10"/>
        <v>12295</v>
      </c>
      <c r="M74" s="46">
        <f t="shared" si="11"/>
        <v>0</v>
      </c>
      <c r="N74" s="46">
        <f t="shared" si="12"/>
        <v>0</v>
      </c>
      <c r="O74" s="46">
        <f t="shared" si="16"/>
        <v>0</v>
      </c>
      <c r="P74" s="47">
        <f t="shared" si="13"/>
        <v>0</v>
      </c>
    </row>
    <row r="75" spans="2:16" ht="16" thickBot="1" x14ac:dyDescent="0.25">
      <c r="B75" s="48"/>
      <c r="C75" s="37" t="s">
        <v>40</v>
      </c>
      <c r="D75" s="38">
        <f>VLOOKUP(C75,[1]Feuil2!$A$2:$B$46,2,FALSE)</f>
        <v>341132</v>
      </c>
      <c r="E75" s="39" t="s">
        <v>15</v>
      </c>
      <c r="F75" s="40">
        <f t="shared" si="9"/>
        <v>0.79173915082724566</v>
      </c>
      <c r="G75" s="41">
        <v>0.17</v>
      </c>
      <c r="H75" s="42">
        <f>VLOOKUP(C75,[1]Feuil2!$A$2:$Q$46,16,FALSE)</f>
        <v>3.8260849172754241E-2</v>
      </c>
      <c r="I75" s="43">
        <v>0</v>
      </c>
      <c r="J75" s="44">
        <v>0</v>
      </c>
      <c r="K75" s="45">
        <f t="shared" si="14"/>
        <v>270087.55999999994</v>
      </c>
      <c r="L75" s="46">
        <f t="shared" si="10"/>
        <v>57992.44</v>
      </c>
      <c r="M75" s="46">
        <f t="shared" si="11"/>
        <v>13052</v>
      </c>
      <c r="N75" s="46">
        <f t="shared" si="12"/>
        <v>0</v>
      </c>
      <c r="O75" s="46">
        <f t="shared" si="16"/>
        <v>0</v>
      </c>
      <c r="P75" s="47">
        <f t="shared" si="13"/>
        <v>13052</v>
      </c>
    </row>
    <row r="76" spans="2:16" ht="16" thickBot="1" x14ac:dyDescent="0.25">
      <c r="B76" s="48"/>
      <c r="C76" s="37" t="s">
        <v>41</v>
      </c>
      <c r="D76" s="38">
        <f>VLOOKUP(C76,[1]Feuil2!$A$2:$B$46,2,FALSE)</f>
        <v>454634</v>
      </c>
      <c r="E76" s="39" t="s">
        <v>16</v>
      </c>
      <c r="F76" s="40">
        <f>100%-H76-G76-I76</f>
        <v>0.62</v>
      </c>
      <c r="G76" s="41">
        <v>0.17</v>
      </c>
      <c r="H76" s="42">
        <v>0.19</v>
      </c>
      <c r="I76" s="43">
        <v>0.02</v>
      </c>
      <c r="J76" s="44">
        <v>0</v>
      </c>
      <c r="K76" s="45">
        <f t="shared" si="14"/>
        <v>281873.08</v>
      </c>
      <c r="L76" s="46">
        <f t="shared" si="10"/>
        <v>77287.78</v>
      </c>
      <c r="M76" s="46">
        <f t="shared" si="11"/>
        <v>86380.46</v>
      </c>
      <c r="N76" s="46">
        <f t="shared" si="12"/>
        <v>9092.68</v>
      </c>
      <c r="O76" s="46">
        <f t="shared" si="16"/>
        <v>0</v>
      </c>
      <c r="P76" s="47">
        <f t="shared" si="13"/>
        <v>95473.140000000014</v>
      </c>
    </row>
    <row r="77" spans="2:16" ht="16" thickBot="1" x14ac:dyDescent="0.25">
      <c r="B77" s="49"/>
      <c r="C77" s="37" t="s">
        <v>42</v>
      </c>
      <c r="D77" s="38">
        <f>VLOOKUP(C77,[1]Feuil2!$A$2:$B$46,2,FALSE)</f>
        <v>209783</v>
      </c>
      <c r="E77" s="39" t="s">
        <v>14</v>
      </c>
      <c r="F77" s="40">
        <f t="shared" ref="F77:F104" si="17">100%-H77-G77</f>
        <v>0.94182083390932536</v>
      </c>
      <c r="G77" s="41">
        <f>VLOOKUP(C77,[1]Feuil2!$A$2:$Q$46,15,FALSE)</f>
        <v>5.6200931438677111E-2</v>
      </c>
      <c r="H77" s="42">
        <f>VLOOKUP(C77,[1]Feuil2!$A$2:$Q$46,16,FALSE)</f>
        <v>1.9782346519975403E-3</v>
      </c>
      <c r="I77" s="50">
        <v>0</v>
      </c>
      <c r="J77" s="44">
        <v>0</v>
      </c>
      <c r="K77" s="45">
        <f t="shared" si="14"/>
        <v>197578</v>
      </c>
      <c r="L77" s="46">
        <f t="shared" si="10"/>
        <v>11790</v>
      </c>
      <c r="M77" s="46">
        <f t="shared" si="11"/>
        <v>415</v>
      </c>
      <c r="N77" s="46">
        <f t="shared" si="12"/>
        <v>0</v>
      </c>
      <c r="O77" s="46">
        <f t="shared" si="16"/>
        <v>0</v>
      </c>
      <c r="P77" s="47">
        <f t="shared" si="13"/>
        <v>415</v>
      </c>
    </row>
    <row r="78" spans="2:16" ht="17" thickTop="1" thickBot="1" x14ac:dyDescent="0.25">
      <c r="B78" s="48" t="s">
        <v>43</v>
      </c>
      <c r="C78" s="37" t="s">
        <v>44</v>
      </c>
      <c r="D78" s="38">
        <f>VLOOKUP(C78,[1]Feuil2!$A$2:$B$46,2,FALSE)</f>
        <v>347424</v>
      </c>
      <c r="E78" s="39" t="s">
        <v>14</v>
      </c>
      <c r="F78" s="40">
        <f t="shared" si="17"/>
        <v>0.97143260108685636</v>
      </c>
      <c r="G78" s="41">
        <f>VLOOKUP(C78,[1]Feuil2!$A$2:$Q$46,15,FALSE)</f>
        <v>2.7182923459519205E-2</v>
      </c>
      <c r="H78" s="42">
        <f>VLOOKUP(C78,[1]Feuil2!$A$2:$Q$46,16,FALSE)</f>
        <v>1.3844754536243898E-3</v>
      </c>
      <c r="I78" s="50">
        <v>0</v>
      </c>
      <c r="J78" s="44">
        <v>0</v>
      </c>
      <c r="K78" s="45">
        <f t="shared" si="14"/>
        <v>337499</v>
      </c>
      <c r="L78" s="46">
        <f t="shared" si="10"/>
        <v>9444</v>
      </c>
      <c r="M78" s="46">
        <f t="shared" si="11"/>
        <v>481</v>
      </c>
      <c r="N78" s="46">
        <f t="shared" si="12"/>
        <v>0</v>
      </c>
      <c r="O78" s="46">
        <f t="shared" si="16"/>
        <v>0</v>
      </c>
      <c r="P78" s="47">
        <f t="shared" si="13"/>
        <v>481</v>
      </c>
    </row>
    <row r="79" spans="2:16" ht="16" thickBot="1" x14ac:dyDescent="0.25">
      <c r="B79" s="48"/>
      <c r="C79" s="37" t="s">
        <v>45</v>
      </c>
      <c r="D79" s="38">
        <f>VLOOKUP(C79,[1]Feuil2!$A$2:$B$46,2,FALSE)</f>
        <v>377211</v>
      </c>
      <c r="E79" s="39" t="s">
        <v>14</v>
      </c>
      <c r="F79" s="40">
        <f t="shared" si="17"/>
        <v>0.99458923520257891</v>
      </c>
      <c r="G79" s="41">
        <f>VLOOKUP(C79,[1]Feuil2!$A$2:$Q$46,15,FALSE)</f>
        <v>5.092640458523214E-3</v>
      </c>
      <c r="H79" s="42">
        <f>VLOOKUP(C79,[1]Feuil2!$A$2:$Q$46,16,FALSE)</f>
        <v>3.1812433889785821E-4</v>
      </c>
      <c r="I79" s="50">
        <v>0</v>
      </c>
      <c r="J79" s="44">
        <v>0</v>
      </c>
      <c r="K79" s="45">
        <f t="shared" si="14"/>
        <v>375170</v>
      </c>
      <c r="L79" s="46">
        <f t="shared" si="10"/>
        <v>1921</v>
      </c>
      <c r="M79" s="46">
        <f t="shared" si="11"/>
        <v>120</v>
      </c>
      <c r="N79" s="46">
        <f t="shared" si="12"/>
        <v>0</v>
      </c>
      <c r="O79" s="46">
        <f t="shared" si="16"/>
        <v>0</v>
      </c>
      <c r="P79" s="47">
        <f t="shared" si="13"/>
        <v>120</v>
      </c>
    </row>
    <row r="80" spans="2:16" ht="16" thickBot="1" x14ac:dyDescent="0.25">
      <c r="B80" s="48"/>
      <c r="C80" s="37" t="s">
        <v>46</v>
      </c>
      <c r="D80" s="38">
        <f>VLOOKUP(C80,[1]Feuil2!$A$2:$B$46,2,FALSE)</f>
        <v>271970</v>
      </c>
      <c r="E80" s="39" t="s">
        <v>14</v>
      </c>
      <c r="F80" s="40">
        <f t="shared" si="17"/>
        <v>0.90480935397286466</v>
      </c>
      <c r="G80" s="41">
        <f>VLOOKUP(C80,[1]Feuil2!$A$2:$Q$46,15,FALSE)</f>
        <v>9.1142405412361654E-2</v>
      </c>
      <c r="H80" s="42">
        <f>VLOOKUP(C80,[1]Feuil2!$A$2:$Q$46,16,FALSE)</f>
        <v>4.0482406147736884E-3</v>
      </c>
      <c r="I80" s="50">
        <v>0</v>
      </c>
      <c r="J80" s="44">
        <v>0</v>
      </c>
      <c r="K80" s="45">
        <f t="shared" si="14"/>
        <v>246081</v>
      </c>
      <c r="L80" s="46">
        <f t="shared" si="10"/>
        <v>24788</v>
      </c>
      <c r="M80" s="46">
        <f t="shared" si="11"/>
        <v>1101</v>
      </c>
      <c r="N80" s="46">
        <f t="shared" si="12"/>
        <v>0</v>
      </c>
      <c r="O80" s="46">
        <f t="shared" si="16"/>
        <v>0</v>
      </c>
      <c r="P80" s="47">
        <f t="shared" si="13"/>
        <v>1101</v>
      </c>
    </row>
    <row r="81" spans="2:16" ht="16" thickBot="1" x14ac:dyDescent="0.25">
      <c r="B81" s="48"/>
      <c r="C81" s="37" t="s">
        <v>47</v>
      </c>
      <c r="D81" s="38">
        <f>VLOOKUP(C81,[1]Feuil2!$A$2:$B$46,2,FALSE)</f>
        <v>271214</v>
      </c>
      <c r="E81" s="39" t="s">
        <v>14</v>
      </c>
      <c r="F81" s="40">
        <f t="shared" si="17"/>
        <v>0.98044348743058984</v>
      </c>
      <c r="G81" s="41">
        <f>VLOOKUP(C81,[1]Feuil2!$A$2:$Q$46,15,FALSE)</f>
        <v>1.9556512569410135E-2</v>
      </c>
      <c r="H81" s="42">
        <f>VLOOKUP(C81,[1]Feuil2!$A$2:$Q$46,16,FALSE)</f>
        <v>0</v>
      </c>
      <c r="I81" s="50">
        <v>0</v>
      </c>
      <c r="J81" s="44">
        <v>0</v>
      </c>
      <c r="K81" s="45">
        <f t="shared" si="14"/>
        <v>265910</v>
      </c>
      <c r="L81" s="46">
        <f t="shared" si="10"/>
        <v>5304</v>
      </c>
      <c r="M81" s="46">
        <f t="shared" si="11"/>
        <v>0</v>
      </c>
      <c r="N81" s="46">
        <f t="shared" si="12"/>
        <v>0</v>
      </c>
      <c r="O81" s="46">
        <f t="shared" si="16"/>
        <v>0</v>
      </c>
      <c r="P81" s="47">
        <f t="shared" si="13"/>
        <v>0</v>
      </c>
    </row>
    <row r="82" spans="2:16" ht="16" thickBot="1" x14ac:dyDescent="0.25">
      <c r="B82" s="48"/>
      <c r="C82" s="37" t="s">
        <v>48</v>
      </c>
      <c r="D82" s="38">
        <f>VLOOKUP(C82,[1]Feuil2!$A$2:$B$46,2,FALSE)</f>
        <v>340499</v>
      </c>
      <c r="E82" s="39" t="s">
        <v>14</v>
      </c>
      <c r="F82" s="40">
        <f t="shared" si="17"/>
        <v>0.97911888140640646</v>
      </c>
      <c r="G82" s="41">
        <f>VLOOKUP(C82,[1]Feuil2!$A$2:$Q$46,15,FALSE)</f>
        <v>2.0881118593593519E-2</v>
      </c>
      <c r="H82" s="42">
        <f>VLOOKUP(C82,[1]Feuil2!$A$2:$Q$46,16,FALSE)</f>
        <v>0</v>
      </c>
      <c r="I82" s="50">
        <v>0</v>
      </c>
      <c r="J82" s="44">
        <v>0</v>
      </c>
      <c r="K82" s="45">
        <f t="shared" si="14"/>
        <v>333389</v>
      </c>
      <c r="L82" s="46">
        <f t="shared" si="10"/>
        <v>7109.9999999999991</v>
      </c>
      <c r="M82" s="46">
        <f t="shared" si="11"/>
        <v>0</v>
      </c>
      <c r="N82" s="46">
        <f t="shared" si="12"/>
        <v>0</v>
      </c>
      <c r="O82" s="46">
        <f t="shared" si="16"/>
        <v>0</v>
      </c>
      <c r="P82" s="47">
        <f t="shared" si="13"/>
        <v>0</v>
      </c>
    </row>
    <row r="83" spans="2:16" ht="16" thickBot="1" x14ac:dyDescent="0.25">
      <c r="B83" s="49"/>
      <c r="C83" s="37" t="s">
        <v>49</v>
      </c>
      <c r="D83" s="38">
        <f>VLOOKUP(C83,[1]Feuil2!$A$2:$B$46,2,FALSE)</f>
        <v>203263</v>
      </c>
      <c r="E83" s="39" t="s">
        <v>14</v>
      </c>
      <c r="F83" s="40">
        <f t="shared" si="17"/>
        <v>0.92898855177774609</v>
      </c>
      <c r="G83" s="41">
        <f>VLOOKUP(C83,[1]Feuil2!$A$2:$Q$46,15,FALSE)</f>
        <v>5.9543547030202253E-2</v>
      </c>
      <c r="H83" s="42">
        <f>VLOOKUP(C83,[1]Feuil2!$A$2:$Q$46,16,FALSE)</f>
        <v>1.1467901192051677E-2</v>
      </c>
      <c r="I83" s="50">
        <v>0</v>
      </c>
      <c r="J83" s="44">
        <v>0</v>
      </c>
      <c r="K83" s="45">
        <f t="shared" si="14"/>
        <v>188829</v>
      </c>
      <c r="L83" s="46">
        <f t="shared" si="10"/>
        <v>12103</v>
      </c>
      <c r="M83" s="46">
        <f t="shared" si="11"/>
        <v>2331</v>
      </c>
      <c r="N83" s="46">
        <f t="shared" si="12"/>
        <v>0</v>
      </c>
      <c r="O83" s="46">
        <f t="shared" si="16"/>
        <v>0</v>
      </c>
      <c r="P83" s="47">
        <f t="shared" si="13"/>
        <v>2331</v>
      </c>
    </row>
    <row r="84" spans="2:16" ht="17" thickTop="1" thickBot="1" x14ac:dyDescent="0.25">
      <c r="B84" s="51" t="s">
        <v>50</v>
      </c>
      <c r="C84" s="37" t="s">
        <v>51</v>
      </c>
      <c r="D84" s="38">
        <f>VLOOKUP(C84,[1]Feuil2!$A$2:$B$46,2,FALSE)</f>
        <v>527798</v>
      </c>
      <c r="E84" s="39" t="s">
        <v>14</v>
      </c>
      <c r="F84" s="40">
        <f t="shared" si="17"/>
        <v>0.83824872394362993</v>
      </c>
      <c r="G84" s="41">
        <f>VLOOKUP(C84,[1]Feuil2!$A$2:$Q$46,15,FALSE)</f>
        <v>0.12123388114392249</v>
      </c>
      <c r="H84" s="42">
        <f>VLOOKUP(C84,[1]Feuil2!$A$2:$Q$46,16,FALSE)</f>
        <v>4.0517394912447567E-2</v>
      </c>
      <c r="I84" s="50">
        <v>0</v>
      </c>
      <c r="J84" s="44">
        <v>0</v>
      </c>
      <c r="K84" s="45">
        <f t="shared" si="14"/>
        <v>442426</v>
      </c>
      <c r="L84" s="46">
        <f t="shared" si="10"/>
        <v>63987</v>
      </c>
      <c r="M84" s="46">
        <f t="shared" si="11"/>
        <v>21385</v>
      </c>
      <c r="N84" s="46">
        <f t="shared" si="12"/>
        <v>0</v>
      </c>
      <c r="O84" s="46">
        <f t="shared" si="16"/>
        <v>0</v>
      </c>
      <c r="P84" s="47">
        <f t="shared" si="13"/>
        <v>21385</v>
      </c>
    </row>
    <row r="85" spans="2:16" ht="16" thickBot="1" x14ac:dyDescent="0.25">
      <c r="B85" s="48"/>
      <c r="C85" s="37" t="s">
        <v>52</v>
      </c>
      <c r="D85" s="38">
        <f>VLOOKUP(C85,[1]Feuil2!$A$2:$B$46,2,FALSE)</f>
        <v>401701</v>
      </c>
      <c r="E85" s="39" t="s">
        <v>14</v>
      </c>
      <c r="F85" s="40">
        <f t="shared" si="17"/>
        <v>0.98990293775718752</v>
      </c>
      <c r="G85" s="41">
        <f>VLOOKUP(C85,[1]Feuil2!$A$2:$Q$46,15,FALSE)</f>
        <v>1.0097062242812441E-2</v>
      </c>
      <c r="H85" s="42">
        <f>VLOOKUP(C85,[1]Feuil2!$A$2:$Q$46,16,FALSE)</f>
        <v>0</v>
      </c>
      <c r="I85" s="50">
        <v>0</v>
      </c>
      <c r="J85" s="44">
        <v>0</v>
      </c>
      <c r="K85" s="45">
        <f t="shared" si="14"/>
        <v>397645</v>
      </c>
      <c r="L85" s="46">
        <f t="shared" si="10"/>
        <v>4056.0000000000005</v>
      </c>
      <c r="M85" s="46">
        <f t="shared" si="11"/>
        <v>0</v>
      </c>
      <c r="N85" s="46">
        <f t="shared" si="12"/>
        <v>0</v>
      </c>
      <c r="O85" s="46">
        <f t="shared" si="16"/>
        <v>0</v>
      </c>
      <c r="P85" s="47">
        <f t="shared" si="13"/>
        <v>0</v>
      </c>
    </row>
    <row r="86" spans="2:16" ht="16" thickBot="1" x14ac:dyDescent="0.25">
      <c r="B86" s="48"/>
      <c r="C86" s="37" t="s">
        <v>53</v>
      </c>
      <c r="D86" s="38">
        <f>VLOOKUP(C86,[1]Feuil2!$A$2:$B$46,2,FALSE)</f>
        <v>457451</v>
      </c>
      <c r="E86" s="39" t="s">
        <v>14</v>
      </c>
      <c r="F86" s="40">
        <f t="shared" si="17"/>
        <v>0.91545323980054694</v>
      </c>
      <c r="G86" s="41">
        <f>VLOOKUP(C86,[1]Feuil2!$A$2:$Q$46,15,FALSE)</f>
        <v>6.5320657294442461E-2</v>
      </c>
      <c r="H86" s="42">
        <f>VLOOKUP(C86,[1]Feuil2!$A$2:$Q$46,16,FALSE)</f>
        <v>1.9226102905010593E-2</v>
      </c>
      <c r="I86" s="50">
        <v>0</v>
      </c>
      <c r="J86" s="44">
        <v>0</v>
      </c>
      <c r="K86" s="45">
        <f t="shared" si="14"/>
        <v>418775</v>
      </c>
      <c r="L86" s="46">
        <f t="shared" si="10"/>
        <v>29880.999999999996</v>
      </c>
      <c r="M86" s="46">
        <f t="shared" si="11"/>
        <v>8795</v>
      </c>
      <c r="N86" s="46">
        <f t="shared" si="12"/>
        <v>0</v>
      </c>
      <c r="O86" s="46">
        <f t="shared" si="16"/>
        <v>0</v>
      </c>
      <c r="P86" s="47">
        <f t="shared" si="13"/>
        <v>8795</v>
      </c>
    </row>
    <row r="87" spans="2:16" ht="16" thickBot="1" x14ac:dyDescent="0.25">
      <c r="B87" s="48"/>
      <c r="C87" s="37" t="s">
        <v>54</v>
      </c>
      <c r="D87" s="38">
        <f>VLOOKUP(C87,[1]Feuil2!$A$2:$B$46,2,FALSE)</f>
        <v>109394</v>
      </c>
      <c r="E87" s="39" t="s">
        <v>14</v>
      </c>
      <c r="F87" s="40">
        <f t="shared" si="17"/>
        <v>0.98680914858218916</v>
      </c>
      <c r="G87" s="41">
        <f>VLOOKUP(C87,[1]Feuil2!$A$2:$Q$46,15,FALSE)</f>
        <v>1.3190851417810848E-2</v>
      </c>
      <c r="H87" s="42">
        <f>VLOOKUP(C87,[1]Feuil2!$A$2:$Q$46,16,FALSE)</f>
        <v>0</v>
      </c>
      <c r="I87" s="50">
        <v>0</v>
      </c>
      <c r="J87" s="44">
        <v>0</v>
      </c>
      <c r="K87" s="45">
        <f t="shared" si="14"/>
        <v>107951</v>
      </c>
      <c r="L87" s="46">
        <f t="shared" si="10"/>
        <v>1443</v>
      </c>
      <c r="M87" s="46">
        <f t="shared" si="11"/>
        <v>0</v>
      </c>
      <c r="N87" s="46">
        <f t="shared" si="12"/>
        <v>0</v>
      </c>
      <c r="O87" s="46">
        <f t="shared" si="16"/>
        <v>0</v>
      </c>
      <c r="P87" s="47">
        <f t="shared" si="13"/>
        <v>0</v>
      </c>
    </row>
    <row r="88" spans="2:16" ht="16" thickBot="1" x14ac:dyDescent="0.25">
      <c r="B88" s="52"/>
      <c r="C88" s="37" t="s">
        <v>56</v>
      </c>
      <c r="D88" s="38">
        <f>VLOOKUP(C88,[1]Feuil2!$A$2:$B$46,2,FALSE)</f>
        <v>111076</v>
      </c>
      <c r="E88" s="39" t="s">
        <v>14</v>
      </c>
      <c r="F88" s="40">
        <f t="shared" si="17"/>
        <v>0.94239079549137528</v>
      </c>
      <c r="G88" s="41">
        <f>VLOOKUP(C88,[1]Feuil2!$A$2:$Q$46,15,FALSE)</f>
        <v>5.7609204508624723E-2</v>
      </c>
      <c r="H88" s="42">
        <f>VLOOKUP(C88,[1]Feuil2!$A$2:$Q$46,16,FALSE)</f>
        <v>0</v>
      </c>
      <c r="I88" s="50">
        <v>0</v>
      </c>
      <c r="J88" s="44">
        <v>0</v>
      </c>
      <c r="K88" s="45">
        <f t="shared" si="14"/>
        <v>104677</v>
      </c>
      <c r="L88" s="46">
        <f t="shared" si="10"/>
        <v>6399</v>
      </c>
      <c r="M88" s="46">
        <f t="shared" si="11"/>
        <v>0</v>
      </c>
      <c r="N88" s="46">
        <f t="shared" si="12"/>
        <v>0</v>
      </c>
      <c r="O88" s="46">
        <f t="shared" si="16"/>
        <v>0</v>
      </c>
      <c r="P88" s="47">
        <f t="shared" si="13"/>
        <v>0</v>
      </c>
    </row>
    <row r="89" spans="2:16" ht="17" thickTop="1" thickBot="1" x14ac:dyDescent="0.25">
      <c r="B89" s="51" t="s">
        <v>57</v>
      </c>
      <c r="C89" s="37" t="s">
        <v>58</v>
      </c>
      <c r="D89" s="38">
        <f>VLOOKUP(C89,[1]Feuil2!$A$2:$B$46,2,FALSE)</f>
        <v>698807</v>
      </c>
      <c r="E89" s="39" t="s">
        <v>14</v>
      </c>
      <c r="F89" s="40">
        <f t="shared" si="17"/>
        <v>0.9985260594126848</v>
      </c>
      <c r="G89" s="41">
        <f>VLOOKUP(C89,[1]Feuil2!$A$2:$Q$46,15,FALSE)</f>
        <v>1.4739405873152387E-3</v>
      </c>
      <c r="H89" s="42">
        <f>VLOOKUP(C89,[1]Feuil2!$A$2:$Q$46,16,FALSE)</f>
        <v>0</v>
      </c>
      <c r="I89" s="50">
        <v>0</v>
      </c>
      <c r="J89" s="44">
        <v>0</v>
      </c>
      <c r="K89" s="45">
        <f t="shared" si="14"/>
        <v>697777</v>
      </c>
      <c r="L89" s="46">
        <f t="shared" si="10"/>
        <v>1030</v>
      </c>
      <c r="M89" s="46">
        <f t="shared" si="11"/>
        <v>0</v>
      </c>
      <c r="N89" s="46">
        <f t="shared" si="12"/>
        <v>0</v>
      </c>
      <c r="O89" s="46">
        <f t="shared" si="16"/>
        <v>0</v>
      </c>
      <c r="P89" s="47">
        <f t="shared" si="13"/>
        <v>0</v>
      </c>
    </row>
    <row r="90" spans="2:16" ht="16" thickBot="1" x14ac:dyDescent="0.25">
      <c r="B90" s="48"/>
      <c r="C90" s="37" t="s">
        <v>59</v>
      </c>
      <c r="D90" s="38">
        <f>VLOOKUP(C90,[1]Feuil2!$A$2:$B$46,2,FALSE)</f>
        <v>425237</v>
      </c>
      <c r="E90" s="39" t="s">
        <v>14</v>
      </c>
      <c r="F90" s="40">
        <f t="shared" si="17"/>
        <v>0.97631438468430543</v>
      </c>
      <c r="G90" s="41">
        <f>VLOOKUP(C90,[1]Feuil2!$A$2:$Q$46,15,FALSE)</f>
        <v>9.7592636576779544E-3</v>
      </c>
      <c r="H90" s="42">
        <f>VLOOKUP(C90,[1]Feuil2!$A$2:$Q$46,16,FALSE)</f>
        <v>1.3926351658016589E-2</v>
      </c>
      <c r="I90" s="50">
        <v>0</v>
      </c>
      <c r="J90" s="44">
        <v>0</v>
      </c>
      <c r="K90" s="45">
        <f t="shared" si="14"/>
        <v>415165</v>
      </c>
      <c r="L90" s="46">
        <f t="shared" si="10"/>
        <v>4150</v>
      </c>
      <c r="M90" s="46">
        <f t="shared" si="11"/>
        <v>5922</v>
      </c>
      <c r="N90" s="46">
        <f t="shared" si="12"/>
        <v>0</v>
      </c>
      <c r="O90" s="46">
        <f t="shared" si="16"/>
        <v>0</v>
      </c>
      <c r="P90" s="47">
        <f t="shared" si="13"/>
        <v>5922</v>
      </c>
    </row>
    <row r="91" spans="2:16" ht="16" thickBot="1" x14ac:dyDescent="0.25">
      <c r="B91" s="52"/>
      <c r="C91" s="37" t="s">
        <v>60</v>
      </c>
      <c r="D91" s="38">
        <f>VLOOKUP(C91,[1]Feuil2!$A$2:$B$46,2,FALSE)</f>
        <v>339316</v>
      </c>
      <c r="E91" s="39" t="s">
        <v>14</v>
      </c>
      <c r="F91" s="40">
        <f t="shared" si="17"/>
        <v>0.99941057892937557</v>
      </c>
      <c r="G91" s="41">
        <f>VLOOKUP(C91,[1]Feuil2!$A$2:$Q$46,15,FALSE)</f>
        <v>5.8942107062443265E-4</v>
      </c>
      <c r="H91" s="42">
        <f>VLOOKUP(C91,[1]Feuil2!$A$2:$Q$46,16,FALSE)</f>
        <v>0</v>
      </c>
      <c r="I91" s="50">
        <v>0</v>
      </c>
      <c r="J91" s="44">
        <v>0</v>
      </c>
      <c r="K91" s="45">
        <f t="shared" si="14"/>
        <v>339116</v>
      </c>
      <c r="L91" s="46">
        <f t="shared" si="10"/>
        <v>200</v>
      </c>
      <c r="M91" s="46">
        <f t="shared" si="11"/>
        <v>0</v>
      </c>
      <c r="N91" s="46">
        <f t="shared" si="12"/>
        <v>0</v>
      </c>
      <c r="O91" s="46">
        <f t="shared" si="16"/>
        <v>0</v>
      </c>
      <c r="P91" s="47">
        <f t="shared" si="13"/>
        <v>0</v>
      </c>
    </row>
    <row r="92" spans="2:16" ht="17" thickTop="1" thickBot="1" x14ac:dyDescent="0.25">
      <c r="B92" s="48" t="s">
        <v>61</v>
      </c>
      <c r="C92" s="37" t="s">
        <v>62</v>
      </c>
      <c r="D92" s="38">
        <f>VLOOKUP(C92,[1]Feuil2!$A$2:$B$46,2,FALSE)</f>
        <v>400844</v>
      </c>
      <c r="E92" s="39" t="s">
        <v>14</v>
      </c>
      <c r="F92" s="40">
        <f t="shared" si="17"/>
        <v>0.98878616119986829</v>
      </c>
      <c r="G92" s="41">
        <f>VLOOKUP(C92,[1]Feuil2!$A$2:$Q$46,15,FALSE)</f>
        <v>1.1213838800131722E-2</v>
      </c>
      <c r="H92" s="42">
        <f>VLOOKUP(C92,[1]Feuil2!$A$2:$Q$46,16,FALSE)</f>
        <v>0</v>
      </c>
      <c r="I92" s="43">
        <v>0</v>
      </c>
      <c r="J92" s="44">
        <v>0</v>
      </c>
      <c r="K92" s="45">
        <f t="shared" si="14"/>
        <v>396349</v>
      </c>
      <c r="L92" s="46">
        <f t="shared" si="10"/>
        <v>4495</v>
      </c>
      <c r="M92" s="46">
        <f t="shared" si="11"/>
        <v>0</v>
      </c>
      <c r="N92" s="46">
        <f t="shared" si="12"/>
        <v>0</v>
      </c>
      <c r="O92" s="46">
        <f t="shared" si="16"/>
        <v>0</v>
      </c>
      <c r="P92" s="47">
        <f t="shared" si="13"/>
        <v>0</v>
      </c>
    </row>
    <row r="93" spans="2:16" ht="16" thickBot="1" x14ac:dyDescent="0.25">
      <c r="B93" s="48"/>
      <c r="C93" s="37" t="s">
        <v>63</v>
      </c>
      <c r="D93" s="38">
        <f>VLOOKUP(C93,[1]Feuil2!$A$2:$B$46,2,FALSE)</f>
        <v>697830</v>
      </c>
      <c r="E93" s="39" t="s">
        <v>14</v>
      </c>
      <c r="F93" s="40">
        <f t="shared" si="17"/>
        <v>0.99469498301878678</v>
      </c>
      <c r="G93" s="41">
        <f>VLOOKUP(C93,[1]Feuil2!$A$2:$Q$46,15,FALSE)</f>
        <v>5.3050169812131898E-3</v>
      </c>
      <c r="H93" s="42">
        <f>VLOOKUP(C93,[1]Feuil2!$A$2:$Q$46,16,FALSE)</f>
        <v>0</v>
      </c>
      <c r="I93" s="43">
        <v>0</v>
      </c>
      <c r="J93" s="44">
        <v>0</v>
      </c>
      <c r="K93" s="45">
        <f t="shared" si="14"/>
        <v>694128</v>
      </c>
      <c r="L93" s="46">
        <f t="shared" si="10"/>
        <v>3702</v>
      </c>
      <c r="M93" s="46">
        <f t="shared" si="11"/>
        <v>0</v>
      </c>
      <c r="N93" s="46">
        <f t="shared" si="12"/>
        <v>0</v>
      </c>
      <c r="O93" s="46">
        <f t="shared" si="16"/>
        <v>0</v>
      </c>
      <c r="P93" s="47">
        <f t="shared" si="13"/>
        <v>0</v>
      </c>
    </row>
    <row r="94" spans="2:16" ht="16" thickBot="1" x14ac:dyDescent="0.25">
      <c r="B94" s="48"/>
      <c r="C94" s="37" t="s">
        <v>64</v>
      </c>
      <c r="D94" s="38">
        <f>VLOOKUP(C94,[1]Feuil2!$A$2:$B$46,2,FALSE)</f>
        <v>182296</v>
      </c>
      <c r="E94" s="39" t="s">
        <v>14</v>
      </c>
      <c r="F94" s="40">
        <f t="shared" si="17"/>
        <v>0.99057576688462723</v>
      </c>
      <c r="G94" s="41">
        <f>VLOOKUP(C94,[1]Feuil2!$A$2:$Q$46,15,FALSE)</f>
        <v>9.4242331153728005E-3</v>
      </c>
      <c r="H94" s="42">
        <f>VLOOKUP(C94,[1]Feuil2!$A$2:$Q$46,16,FALSE)</f>
        <v>0</v>
      </c>
      <c r="I94" s="43">
        <v>0</v>
      </c>
      <c r="J94" s="44">
        <v>0</v>
      </c>
      <c r="K94" s="45">
        <f t="shared" si="14"/>
        <v>180578</v>
      </c>
      <c r="L94" s="46">
        <f t="shared" si="10"/>
        <v>1718</v>
      </c>
      <c r="M94" s="46">
        <f t="shared" si="11"/>
        <v>0</v>
      </c>
      <c r="N94" s="46">
        <f t="shared" si="12"/>
        <v>0</v>
      </c>
      <c r="O94" s="46">
        <f t="shared" si="16"/>
        <v>0</v>
      </c>
      <c r="P94" s="47">
        <f t="shared" si="13"/>
        <v>0</v>
      </c>
    </row>
    <row r="95" spans="2:16" ht="16" thickBot="1" x14ac:dyDescent="0.25">
      <c r="B95" s="48"/>
      <c r="C95" s="37" t="s">
        <v>65</v>
      </c>
      <c r="D95" s="38">
        <f>VLOOKUP(C95,[1]Feuil2!$A$2:$B$46,2,FALSE)</f>
        <v>213884</v>
      </c>
      <c r="E95" s="39" t="s">
        <v>14</v>
      </c>
      <c r="F95" s="40">
        <f t="shared" si="17"/>
        <v>0.98453834788951022</v>
      </c>
      <c r="G95" s="41">
        <f>VLOOKUP(C95,[1]Feuil2!$A$2:$Q$46,15,FALSE)</f>
        <v>6.6250864954835332E-3</v>
      </c>
      <c r="H95" s="42">
        <f>VLOOKUP(C95,[1]Feuil2!$A$2:$Q$46,16,FALSE)</f>
        <v>8.8365656150062658E-3</v>
      </c>
      <c r="I95" s="43">
        <v>0</v>
      </c>
      <c r="J95" s="44">
        <v>0</v>
      </c>
      <c r="K95" s="45">
        <f t="shared" si="14"/>
        <v>210577</v>
      </c>
      <c r="L95" s="46">
        <f t="shared" si="10"/>
        <v>1417</v>
      </c>
      <c r="M95" s="46">
        <f t="shared" si="11"/>
        <v>1890.0000000000002</v>
      </c>
      <c r="N95" s="46">
        <f t="shared" si="12"/>
        <v>0</v>
      </c>
      <c r="O95" s="46">
        <f t="shared" si="16"/>
        <v>0</v>
      </c>
      <c r="P95" s="47">
        <f t="shared" si="13"/>
        <v>1890.0000000000002</v>
      </c>
    </row>
    <row r="96" spans="2:16" ht="16" thickBot="1" x14ac:dyDescent="0.25">
      <c r="B96" s="48" t="s">
        <v>66</v>
      </c>
      <c r="C96" s="37" t="s">
        <v>67</v>
      </c>
      <c r="D96" s="38">
        <f>VLOOKUP(C96,[1]Feuil2!$A$2:$B$46,2,FALSE)</f>
        <v>131076</v>
      </c>
      <c r="E96" s="39" t="s">
        <v>14</v>
      </c>
      <c r="F96" s="40">
        <f t="shared" si="17"/>
        <v>0.99352284171015293</v>
      </c>
      <c r="G96" s="41">
        <f>VLOOKUP(C96,[1]Feuil2!$A$2:$Q$46,15,FALSE)</f>
        <v>6.4771582898471118E-3</v>
      </c>
      <c r="H96" s="42">
        <f>VLOOKUP(C96,[1]Feuil2!$A$2:$Q$46,16,FALSE)</f>
        <v>0</v>
      </c>
      <c r="I96" s="50">
        <v>0</v>
      </c>
      <c r="J96" s="44">
        <v>0</v>
      </c>
      <c r="K96" s="45">
        <f t="shared" si="14"/>
        <v>130227</v>
      </c>
      <c r="L96" s="46">
        <f t="shared" si="10"/>
        <v>849</v>
      </c>
      <c r="M96" s="46">
        <f t="shared" si="11"/>
        <v>0</v>
      </c>
      <c r="N96" s="46">
        <f t="shared" si="12"/>
        <v>0</v>
      </c>
      <c r="O96" s="46">
        <f t="shared" si="16"/>
        <v>0</v>
      </c>
      <c r="P96" s="47">
        <f t="shared" si="13"/>
        <v>0</v>
      </c>
    </row>
    <row r="97" spans="2:16" ht="16" thickBot="1" x14ac:dyDescent="0.25">
      <c r="B97" s="48"/>
      <c r="C97" s="37" t="s">
        <v>68</v>
      </c>
      <c r="D97" s="38">
        <f>VLOOKUP(C97,[1]Feuil2!$A$2:$B$46,2,FALSE)</f>
        <v>330355</v>
      </c>
      <c r="E97" s="39" t="s">
        <v>14</v>
      </c>
      <c r="F97" s="40">
        <f t="shared" si="17"/>
        <v>0.94530429386568993</v>
      </c>
      <c r="G97" s="41">
        <f>VLOOKUP(C97,[1]Feuil2!$A$2:$Q$46,15,FALSE)</f>
        <v>4.1134537088889228E-2</v>
      </c>
      <c r="H97" s="42">
        <f>VLOOKUP(C97,[1]Feuil2!$A$2:$Q$46,16,FALSE)</f>
        <v>1.3561169045420835E-2</v>
      </c>
      <c r="I97" s="50">
        <v>0</v>
      </c>
      <c r="J97" s="44">
        <v>0</v>
      </c>
      <c r="K97" s="45">
        <f t="shared" si="14"/>
        <v>312286</v>
      </c>
      <c r="L97" s="46">
        <f t="shared" si="10"/>
        <v>13589.000000000002</v>
      </c>
      <c r="M97" s="46">
        <f t="shared" si="11"/>
        <v>4480</v>
      </c>
      <c r="N97" s="46">
        <f t="shared" si="12"/>
        <v>0</v>
      </c>
      <c r="O97" s="46">
        <f t="shared" si="16"/>
        <v>0</v>
      </c>
      <c r="P97" s="47">
        <f t="shared" si="13"/>
        <v>4480</v>
      </c>
    </row>
    <row r="98" spans="2:16" ht="16" thickBot="1" x14ac:dyDescent="0.25">
      <c r="B98" s="48"/>
      <c r="C98" s="37" t="s">
        <v>69</v>
      </c>
      <c r="D98" s="38">
        <f>VLOOKUP(C98,[1]Feuil2!$A$2:$B$46,2,FALSE)</f>
        <v>238561</v>
      </c>
      <c r="E98" s="39" t="s">
        <v>14</v>
      </c>
      <c r="F98" s="40">
        <f t="shared" si="17"/>
        <v>0.96192168879238438</v>
      </c>
      <c r="G98" s="41">
        <f>VLOOKUP(C98,[1]Feuil2!$A$2:$Q$46,15,FALSE)</f>
        <v>2.4844798604968958E-2</v>
      </c>
      <c r="H98" s="42">
        <f>VLOOKUP(C98,[1]Feuil2!$A$2:$Q$46,16,FALSE)</f>
        <v>1.3233512602646703E-2</v>
      </c>
      <c r="I98" s="50">
        <v>0</v>
      </c>
      <c r="J98" s="44">
        <v>0</v>
      </c>
      <c r="K98" s="45">
        <f t="shared" si="14"/>
        <v>229477</v>
      </c>
      <c r="L98" s="46">
        <f t="shared" si="10"/>
        <v>5927</v>
      </c>
      <c r="M98" s="46">
        <f t="shared" si="11"/>
        <v>3157</v>
      </c>
      <c r="N98" s="46">
        <f t="shared" si="12"/>
        <v>0</v>
      </c>
      <c r="O98" s="46">
        <f t="shared" si="16"/>
        <v>0</v>
      </c>
      <c r="P98" s="47">
        <f t="shared" si="13"/>
        <v>3157</v>
      </c>
    </row>
    <row r="99" spans="2:16" ht="16" thickBot="1" x14ac:dyDescent="0.25">
      <c r="B99" s="48"/>
      <c r="C99" s="37" t="s">
        <v>70</v>
      </c>
      <c r="D99" s="38">
        <f>VLOOKUP(C99,[1]Feuil2!$A$2:$B$46,2,FALSE)</f>
        <v>91353</v>
      </c>
      <c r="E99" s="39" t="s">
        <v>14</v>
      </c>
      <c r="F99" s="40">
        <f t="shared" si="17"/>
        <v>0.90238963142972861</v>
      </c>
      <c r="G99" s="41">
        <f>VLOOKUP(C99,[1]Feuil2!$A$2:$Q$46,15,FALSE)</f>
        <v>4.9522183179534336E-2</v>
      </c>
      <c r="H99" s="42">
        <f>VLOOKUP(C99,[1]Feuil2!$A$2:$Q$46,16,FALSE)</f>
        <v>4.8088185390737032E-2</v>
      </c>
      <c r="I99" s="50">
        <v>0</v>
      </c>
      <c r="J99" s="44">
        <v>0</v>
      </c>
      <c r="K99" s="45">
        <f t="shared" si="14"/>
        <v>82436</v>
      </c>
      <c r="L99" s="46">
        <f t="shared" si="10"/>
        <v>4524</v>
      </c>
      <c r="M99" s="46">
        <f t="shared" si="11"/>
        <v>4393</v>
      </c>
      <c r="N99" s="46">
        <f t="shared" si="12"/>
        <v>0</v>
      </c>
      <c r="O99" s="46">
        <f t="shared" si="16"/>
        <v>0</v>
      </c>
      <c r="P99" s="47">
        <f t="shared" si="13"/>
        <v>4393</v>
      </c>
    </row>
    <row r="100" spans="2:16" ht="16" thickBot="1" x14ac:dyDescent="0.25">
      <c r="B100" s="48" t="s">
        <v>71</v>
      </c>
      <c r="C100" s="37" t="s">
        <v>72</v>
      </c>
      <c r="D100" s="38">
        <f>VLOOKUP(C100,[1]Feuil2!$A$2:$B$46,2,FALSE)</f>
        <v>1267299</v>
      </c>
      <c r="E100" s="39" t="s">
        <v>14</v>
      </c>
      <c r="F100" s="40">
        <f t="shared" si="17"/>
        <v>0.99844866917751851</v>
      </c>
      <c r="G100" s="41">
        <f>VLOOKUP(C100,[1]Feuil2!$A$2:$Q$46,15,FALSE)</f>
        <v>1.5513308224815137E-3</v>
      </c>
      <c r="H100" s="42">
        <f>VLOOKUP(C100,[1]Feuil2!$A$2:$Q$46,16,FALSE)</f>
        <v>0</v>
      </c>
      <c r="I100" s="50">
        <v>0</v>
      </c>
      <c r="J100" s="44">
        <v>0</v>
      </c>
      <c r="K100" s="45">
        <f t="shared" si="14"/>
        <v>1265333</v>
      </c>
      <c r="L100" s="46">
        <f t="shared" si="10"/>
        <v>1965.9999999999998</v>
      </c>
      <c r="M100" s="46">
        <f t="shared" si="11"/>
        <v>0</v>
      </c>
      <c r="N100" s="46">
        <f t="shared" si="12"/>
        <v>0</v>
      </c>
      <c r="O100" s="46">
        <f t="shared" si="16"/>
        <v>0</v>
      </c>
      <c r="P100" s="47">
        <f t="shared" si="13"/>
        <v>0</v>
      </c>
    </row>
    <row r="101" spans="2:16" ht="16" thickBot="1" x14ac:dyDescent="0.25">
      <c r="B101" s="48"/>
      <c r="C101" s="37" t="s">
        <v>73</v>
      </c>
      <c r="D101" s="38">
        <f>VLOOKUP(C101,[1]Feuil2!$A$2:$B$46,2,FALSE)</f>
        <v>380676</v>
      </c>
      <c r="E101" s="39" t="s">
        <v>14</v>
      </c>
      <c r="F101" s="40">
        <f t="shared" si="17"/>
        <v>0.98755109331820234</v>
      </c>
      <c r="G101" s="41">
        <f>VLOOKUP(C101,[1]Feuil2!$A$2:$Q$46,15,FALSE)</f>
        <v>1.1356113860605869E-2</v>
      </c>
      <c r="H101" s="42">
        <f>VLOOKUP(C101,[1]Feuil2!$A$2:$Q$46,16,FALSE)</f>
        <v>1.0927928211917747E-3</v>
      </c>
      <c r="I101" s="50">
        <v>0</v>
      </c>
      <c r="J101" s="44">
        <v>0</v>
      </c>
      <c r="K101" s="45">
        <f t="shared" si="14"/>
        <v>375937</v>
      </c>
      <c r="L101" s="46">
        <f t="shared" si="10"/>
        <v>4323</v>
      </c>
      <c r="M101" s="46">
        <f t="shared" si="11"/>
        <v>416.00000000000006</v>
      </c>
      <c r="N101" s="46">
        <f t="shared" si="12"/>
        <v>0</v>
      </c>
      <c r="O101" s="46">
        <f t="shared" si="16"/>
        <v>0</v>
      </c>
      <c r="P101" s="47">
        <f t="shared" si="13"/>
        <v>416.00000000000006</v>
      </c>
    </row>
    <row r="102" spans="2:16" ht="16" thickBot="1" x14ac:dyDescent="0.25">
      <c r="B102" s="48"/>
      <c r="C102" s="37" t="s">
        <v>74</v>
      </c>
      <c r="D102" s="38">
        <f>VLOOKUP(C102,[1]Feuil2!$A$2:$B$46,2,FALSE)</f>
        <v>303015</v>
      </c>
      <c r="E102" s="39" t="s">
        <v>14</v>
      </c>
      <c r="F102" s="40">
        <f t="shared" si="17"/>
        <v>0.98332425787502264</v>
      </c>
      <c r="G102" s="41">
        <f>VLOOKUP(C102,[1]Feuil2!$A$2:$Q$46,15,FALSE)</f>
        <v>1.667574212497731E-2</v>
      </c>
      <c r="H102" s="42">
        <f>VLOOKUP(C102,[1]Feuil2!$A$2:$Q$46,16,FALSE)</f>
        <v>0</v>
      </c>
      <c r="I102" s="50">
        <v>0</v>
      </c>
      <c r="J102" s="44">
        <v>0</v>
      </c>
      <c r="K102" s="45">
        <f t="shared" si="14"/>
        <v>297962</v>
      </c>
      <c r="L102" s="46">
        <f t="shared" si="10"/>
        <v>5053</v>
      </c>
      <c r="M102" s="46">
        <f t="shared" si="11"/>
        <v>0</v>
      </c>
      <c r="N102" s="46">
        <f t="shared" si="12"/>
        <v>0</v>
      </c>
      <c r="O102" s="46">
        <f t="shared" si="16"/>
        <v>0</v>
      </c>
      <c r="P102" s="47">
        <f t="shared" si="13"/>
        <v>0</v>
      </c>
    </row>
    <row r="103" spans="2:16" ht="16" thickBot="1" x14ac:dyDescent="0.25">
      <c r="B103" s="48" t="s">
        <v>75</v>
      </c>
      <c r="C103" s="37" t="s">
        <v>76</v>
      </c>
      <c r="D103" s="38">
        <f>VLOOKUP(C103,[1]Feuil2!$A$2:$B$46,2,FALSE)</f>
        <v>575018</v>
      </c>
      <c r="E103" s="39" t="s">
        <v>14</v>
      </c>
      <c r="F103" s="40">
        <f t="shared" si="17"/>
        <v>1</v>
      </c>
      <c r="G103" s="41">
        <f>VLOOKUP(C103,[1]Feuil2!$A$2:$Q$46,15,FALSE)</f>
        <v>0</v>
      </c>
      <c r="H103" s="42">
        <f>VLOOKUP(C103,[1]Feuil2!$A$2:$Q$46,16,FALSE)</f>
        <v>0</v>
      </c>
      <c r="I103" s="50">
        <v>0</v>
      </c>
      <c r="J103" s="44">
        <v>0</v>
      </c>
      <c r="K103" s="45">
        <f t="shared" si="14"/>
        <v>575018</v>
      </c>
      <c r="L103" s="46">
        <f t="shared" si="10"/>
        <v>0</v>
      </c>
      <c r="M103" s="46">
        <f t="shared" si="11"/>
        <v>0</v>
      </c>
      <c r="N103" s="46">
        <f t="shared" si="12"/>
        <v>0</v>
      </c>
      <c r="O103" s="46">
        <f t="shared" si="16"/>
        <v>0</v>
      </c>
      <c r="P103" s="47">
        <f t="shared" si="13"/>
        <v>0</v>
      </c>
    </row>
    <row r="104" spans="2:16" ht="16" thickBot="1" x14ac:dyDescent="0.25">
      <c r="B104" s="48"/>
      <c r="C104" s="37" t="s">
        <v>77</v>
      </c>
      <c r="D104" s="38">
        <f>VLOOKUP(C104,[1]Feuil2!$A$2:$B$46,2,FALSE)</f>
        <v>160650</v>
      </c>
      <c r="E104" s="39" t="s">
        <v>14</v>
      </c>
      <c r="F104" s="40">
        <f t="shared" si="17"/>
        <v>0.98537815126050421</v>
      </c>
      <c r="G104" s="41">
        <f>VLOOKUP(C104,[1]Feuil2!$A$2:$Q$46,15,FALSE)</f>
        <v>1.4621848739495798E-2</v>
      </c>
      <c r="H104" s="42">
        <f>VLOOKUP(C104,[1]Feuil2!$A$2:$Q$46,16,FALSE)</f>
        <v>0</v>
      </c>
      <c r="I104" s="50">
        <v>0</v>
      </c>
      <c r="J104" s="44">
        <v>0</v>
      </c>
      <c r="K104" s="45">
        <f t="shared" si="14"/>
        <v>158301</v>
      </c>
      <c r="L104" s="46">
        <f t="shared" si="10"/>
        <v>2349</v>
      </c>
      <c r="M104" s="46">
        <f t="shared" si="11"/>
        <v>0</v>
      </c>
      <c r="N104" s="46">
        <f t="shared" si="12"/>
        <v>0</v>
      </c>
      <c r="O104" s="46">
        <f t="shared" si="16"/>
        <v>0</v>
      </c>
      <c r="P104" s="47">
        <f t="shared" si="13"/>
        <v>0</v>
      </c>
    </row>
    <row r="105" spans="2:16" ht="16" thickBot="1" x14ac:dyDescent="0.25">
      <c r="B105" s="53" t="s">
        <v>78</v>
      </c>
      <c r="C105" s="54"/>
      <c r="D105" s="55">
        <f>SUM(D60:D104)</f>
        <v>18355038</v>
      </c>
      <c r="E105" s="54"/>
      <c r="F105" s="56"/>
      <c r="G105" s="56"/>
      <c r="H105" s="56"/>
      <c r="I105" s="56"/>
      <c r="J105" s="54"/>
      <c r="K105" s="55">
        <f t="shared" ref="K105:P105" si="18">SUM(K60:K104)</f>
        <v>17415887.920000002</v>
      </c>
      <c r="L105" s="55">
        <f t="shared" si="18"/>
        <v>674751.94</v>
      </c>
      <c r="M105" s="55">
        <f t="shared" si="18"/>
        <v>255305.46000000002</v>
      </c>
      <c r="N105" s="55">
        <f t="shared" si="18"/>
        <v>9092.68</v>
      </c>
      <c r="O105" s="55">
        <f t="shared" si="18"/>
        <v>0</v>
      </c>
      <c r="P105" s="57">
        <f t="shared" si="18"/>
        <v>264398.14</v>
      </c>
    </row>
    <row r="106" spans="2:16" ht="16" thickTop="1" x14ac:dyDescent="0.2"/>
    <row r="108" spans="2:16" x14ac:dyDescent="0.2">
      <c r="D108" t="s">
        <v>80</v>
      </c>
      <c r="E108">
        <v>45</v>
      </c>
    </row>
  </sheetData>
  <mergeCells count="52">
    <mergeCell ref="B100:B102"/>
    <mergeCell ref="B103:B104"/>
    <mergeCell ref="B74:B77"/>
    <mergeCell ref="B78:B83"/>
    <mergeCell ref="B84:B88"/>
    <mergeCell ref="B89:B91"/>
    <mergeCell ref="B92:B95"/>
    <mergeCell ref="B96:B99"/>
    <mergeCell ref="P57:P59"/>
    <mergeCell ref="F58:J58"/>
    <mergeCell ref="B61:B63"/>
    <mergeCell ref="B64:B66"/>
    <mergeCell ref="B67:B70"/>
    <mergeCell ref="B71:B73"/>
    <mergeCell ref="F57:J57"/>
    <mergeCell ref="K57:K59"/>
    <mergeCell ref="L57:L59"/>
    <mergeCell ref="M57:M59"/>
    <mergeCell ref="N57:N59"/>
    <mergeCell ref="O57:O59"/>
    <mergeCell ref="B39:B42"/>
    <mergeCell ref="B43:B46"/>
    <mergeCell ref="B47:B49"/>
    <mergeCell ref="B50:B51"/>
    <mergeCell ref="B55:P55"/>
    <mergeCell ref="B56:B59"/>
    <mergeCell ref="C56:C59"/>
    <mergeCell ref="D56:D59"/>
    <mergeCell ref="E56:P56"/>
    <mergeCell ref="E57:E59"/>
    <mergeCell ref="B14:B17"/>
    <mergeCell ref="B18:B20"/>
    <mergeCell ref="B21:B24"/>
    <mergeCell ref="B25:B30"/>
    <mergeCell ref="B31:B35"/>
    <mergeCell ref="B36:B38"/>
    <mergeCell ref="N4:N6"/>
    <mergeCell ref="O4:O6"/>
    <mergeCell ref="P4:P6"/>
    <mergeCell ref="F5:J5"/>
    <mergeCell ref="B8:B10"/>
    <mergeCell ref="B11:B13"/>
    <mergeCell ref="B2:P2"/>
    <mergeCell ref="B3:B6"/>
    <mergeCell ref="C3:C6"/>
    <mergeCell ref="D3:D6"/>
    <mergeCell ref="E3:P3"/>
    <mergeCell ref="E4:E6"/>
    <mergeCell ref="F4:J4"/>
    <mergeCell ref="K4:K6"/>
    <mergeCell ref="L4:L6"/>
    <mergeCell ref="M4:M6"/>
  </mergeCells>
  <pageMargins left="0.2" right="0.2" top="0.5" bottom="0.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Burkina Faso</vt:lpstr>
      <vt:lpstr>'Burkina Faso'!Zone_d_impression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2018-05-06T11:10:53Z</dcterms:created>
  <dcterms:modified xsi:type="dcterms:W3CDTF">2018-05-06T11:11:15Z</dcterms:modified>
</cp:coreProperties>
</file>