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perPixel" sheetId="1" r:id="rId3"/>
    <sheet state="visible" name="Wasted Spend Calculator" sheetId="2" r:id="rId4"/>
    <sheet state="visible" name="Audience Builder" sheetId="3" r:id="rId5"/>
    <sheet state="visible" name="Affiliate Program" sheetId="4" r:id="rId6"/>
  </sheets>
  <definedNames/>
  <calcPr/>
</workbook>
</file>

<file path=xl/sharedStrings.xml><?xml version="1.0" encoding="utf-8"?>
<sst xmlns="http://schemas.openxmlformats.org/spreadsheetml/2006/main" count="76" uniqueCount="66">
  <si>
    <t>The SuperPixel™</t>
  </si>
  <si>
    <t xml:space="preserve">Monthly Traffic </t>
  </si>
  <si>
    <t>Cost Per Aquistion</t>
  </si>
  <si>
    <t xml:space="preserve">Sales Conversion Rate </t>
  </si>
  <si>
    <t>Deal Value</t>
  </si>
  <si>
    <t>Sales</t>
  </si>
  <si>
    <t>Revenue</t>
  </si>
  <si>
    <t>Estimated Spend</t>
  </si>
  <si>
    <t>Anonymous Traffic</t>
  </si>
  <si>
    <t>ID Resolution Match %</t>
  </si>
  <si>
    <t>Consumer Matches</t>
  </si>
  <si>
    <t>Verification %</t>
  </si>
  <si>
    <t>Verified Matched Profiles</t>
  </si>
  <si>
    <t>Re-opt-in %</t>
  </si>
  <si>
    <t>Recovered Leads</t>
  </si>
  <si>
    <t>Re-activation Sales Rate</t>
  </si>
  <si>
    <t>Recovered Sales</t>
  </si>
  <si>
    <t>Recovered Revenue</t>
  </si>
  <si>
    <t>CPA (After)</t>
  </si>
  <si>
    <t>Cost Per Match/Re-activation</t>
  </si>
  <si>
    <t>Total =</t>
  </si>
  <si>
    <r>
      <rPr>
        <rFont val="Oswald"/>
        <b/>
        <i/>
        <color rgb="FFFF0000"/>
        <sz val="24.0"/>
      </rPr>
      <t>Wasted</t>
    </r>
    <r>
      <rPr>
        <rFont val="Oswald"/>
        <color rgb="FFFFFFFF"/>
        <sz val="24.0"/>
      </rPr>
      <t xml:space="preserve"> Spend Calculator</t>
    </r>
  </si>
  <si>
    <t>Sales/Units</t>
  </si>
  <si>
    <t>AOV/Price</t>
  </si>
  <si>
    <t>Profit</t>
  </si>
  <si>
    <t>Wasted Spend</t>
  </si>
  <si>
    <t>Most social platforms have a pixel match rate lower than 15%</t>
  </si>
  <si>
    <t>Lost Traffic Total</t>
  </si>
  <si>
    <t>Profiles FB/Google Pixel Captured</t>
  </si>
  <si>
    <t>Pixel Match Rate</t>
  </si>
  <si>
    <t>Matched Visitors</t>
  </si>
  <si>
    <t>Data Cleaning</t>
  </si>
  <si>
    <t>After we clean for any emails, profiles no longer in use or DNC</t>
  </si>
  <si>
    <t>Contactable Leads</t>
  </si>
  <si>
    <t>Platform Match Rate</t>
  </si>
  <si>
    <t>Uploading to ad platforms</t>
  </si>
  <si>
    <t>Targetable/Pixeled Audience</t>
  </si>
  <si>
    <t>METRICS</t>
  </si>
  <si>
    <t>Audiences Breakdown</t>
  </si>
  <si>
    <t>Ad Spend</t>
  </si>
  <si>
    <t>VS</t>
  </si>
  <si>
    <t>Average Order Value</t>
  </si>
  <si>
    <r>
      <rPr>
        <rFont val="Montserrat"/>
        <sz val="11.0"/>
      </rPr>
      <t xml:space="preserve">We often see an increase in AOV by focusing on more hyper-intent audiences. </t>
    </r>
    <r>
      <rPr>
        <rFont val="Montserrat"/>
        <b/>
        <sz val="11.0"/>
        <u/>
      </rPr>
      <t>Increase by 10%</t>
    </r>
  </si>
  <si>
    <t>Total Sales</t>
  </si>
  <si>
    <t>CPA</t>
  </si>
  <si>
    <t>Total Profit After Adspend</t>
  </si>
  <si>
    <t>Site Conversion rate</t>
  </si>
  <si>
    <r>
      <rPr>
        <rFont val="Montserrat"/>
        <sz val="11.0"/>
      </rPr>
      <t xml:space="preserve">See example of how we took conversion rate from 8% up to 13% with AL Audiences. </t>
    </r>
    <r>
      <rPr>
        <rFont val="Montserrat"/>
        <b/>
        <sz val="11.0"/>
        <u/>
      </rPr>
      <t xml:space="preserve">Increase CR by at least 30% </t>
    </r>
  </si>
  <si>
    <t>SEE EXAMPLE</t>
  </si>
  <si>
    <t>Click Through Rate</t>
  </si>
  <si>
    <r>
      <rPr>
        <rFont val="Montserrat"/>
        <sz val="11.0"/>
      </rPr>
      <t xml:space="preserve">Previously AL Audiences increase CTR by on average 30-40%. </t>
    </r>
    <r>
      <rPr>
        <rFont val="Montserrat"/>
        <b/>
        <sz val="11.0"/>
        <u/>
      </rPr>
      <t>Increase CTR by 30%</t>
    </r>
  </si>
  <si>
    <t xml:space="preserve">Clicks </t>
  </si>
  <si>
    <t>Cost Per Click</t>
  </si>
  <si>
    <t>Impressions Needed</t>
  </si>
  <si>
    <t>Cost per 1000 Impressions</t>
  </si>
  <si>
    <r>
      <rPr>
        <rFont val="Montserrat"/>
        <sz val="11.0"/>
      </rPr>
      <t xml:space="preserve">In some cases AL data will decrease CPM, however often the result is BETTER, more quality audiences. </t>
    </r>
    <r>
      <rPr>
        <rFont val="Montserrat"/>
        <b/>
        <sz val="11.0"/>
        <u/>
      </rPr>
      <t>For this reason only decrease CPM by 10%</t>
    </r>
  </si>
  <si>
    <t>Cost per 1 Impressions</t>
  </si>
  <si>
    <t>AudienceLab Partners</t>
  </si>
  <si>
    <t>Your Plan $</t>
  </si>
  <si>
    <t>Avg Plan Ref</t>
  </si>
  <si>
    <t>Ref Payout %</t>
  </si>
  <si>
    <t>Payout</t>
  </si>
  <si>
    <t>Referrals Needed to BE</t>
  </si>
  <si>
    <t>Response Rate</t>
  </si>
  <si>
    <t>Conversations Needed</t>
  </si>
  <si>
    <t>Touch Points Needed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</si>
</sst>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$]#,##0.00"/>
    <numFmt numFmtId="165" formatCode="&quot;$&quot;#,##0.00"/>
  </numFmts>
  <fonts count="22">
    <font>
      <sz val="10.0"/>
      <color rgb="FF000000"/>
      <name val="Arial"/>
    </font>
    <font>
      <sz val="24.0"/>
      <color rgb="FFFFFFFF"/>
      <name val="Oswald"/>
    </font>
    <font>
      <sz val="14.0"/>
      <name val="Oswald"/>
    </font>
    <font>
      <sz val="14.0"/>
      <color rgb="FF000000"/>
      <name val="Oswald"/>
    </font>
    <font>
      <sz val="10.0"/>
      <name val="Oswald"/>
    </font>
    <font>
      <name val="Oswald"/>
    </font>
    <font/>
    <font>
      <i/>
      <sz val="9.0"/>
      <color rgb="FF000000"/>
      <name val="Oswald"/>
    </font>
    <font>
      <i/>
      <sz val="9.0"/>
      <name val="Oswald"/>
    </font>
    <font>
      <sz val="14.0"/>
      <color rgb="FFFFFFFF"/>
      <name val="Oswald"/>
    </font>
    <font>
      <b/>
      <sz val="14.0"/>
      <color rgb="FF000000"/>
      <name val="Oswald"/>
    </font>
    <font>
      <b/>
      <i/>
      <u/>
      <sz val="14.0"/>
      <color rgb="FFFFFFFF"/>
      <name val="Oswald"/>
    </font>
    <font>
      <i/>
      <name val="Arial"/>
    </font>
    <font>
      <b/>
      <i/>
      <u/>
      <sz val="14.0"/>
      <color rgb="FFFFFFFF"/>
      <name val="Oswald"/>
    </font>
    <font>
      <b/>
      <i/>
      <u/>
      <sz val="14.0"/>
      <color rgb="FFFFFFFF"/>
      <name val="Oswald"/>
    </font>
    <font>
      <b/>
      <sz val="14.0"/>
      <color rgb="FFFFFFFF"/>
      <name val="Oswald"/>
    </font>
    <font>
      <b/>
      <sz val="18.0"/>
      <color rgb="FFFFFFFF"/>
      <name val="Oswald"/>
    </font>
    <font>
      <name val="Arial"/>
    </font>
    <font>
      <sz val="14.0"/>
      <name val="Montserrat"/>
    </font>
    <font>
      <sz val="11.0"/>
      <name val="Montserrat"/>
    </font>
    <font>
      <sz val="14.0"/>
      <color rgb="FF000000"/>
      <name val="Montserrat"/>
    </font>
    <font>
      <b/>
      <u/>
      <color rgb="FFFFFFFF"/>
    </font>
  </fonts>
  <fills count="1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  <fill>
      <patternFill patternType="solid">
        <fgColor rgb="FF93C47D"/>
        <bgColor rgb="FF93C47D"/>
      </patternFill>
    </fill>
    <fill>
      <patternFill patternType="solid">
        <fgColor rgb="FFF3F3F3"/>
        <bgColor rgb="FFF3F3F3"/>
      </patternFill>
    </fill>
    <fill>
      <patternFill patternType="solid">
        <fgColor rgb="FFF4C7C3"/>
        <bgColor rgb="FFF4C7C3"/>
      </patternFill>
    </fill>
    <fill>
      <patternFill patternType="solid">
        <fgColor rgb="FFB7E1CD"/>
        <bgColor rgb="FFB7E1CD"/>
      </patternFill>
    </fill>
    <fill>
      <patternFill patternType="solid">
        <fgColor rgb="FF0000FF"/>
        <bgColor rgb="FF0000FF"/>
      </patternFill>
    </fill>
  </fills>
  <borders count="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9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textRotation="0" vertical="center"/>
    </xf>
    <xf borderId="0" fillId="3" fontId="2" numFmtId="0" xfId="0" applyAlignment="1" applyFill="1" applyFont="1">
      <alignment horizontal="center" readingOrder="0"/>
    </xf>
    <xf borderId="0" fillId="3" fontId="3" numFmtId="4" xfId="0" applyAlignment="1" applyFont="1" applyNumberFormat="1">
      <alignment horizontal="center" readingOrder="0" vertical="center"/>
    </xf>
    <xf borderId="0" fillId="3" fontId="4" numFmtId="4" xfId="0" applyAlignment="1" applyFont="1" applyNumberFormat="1">
      <alignment horizontal="center" readingOrder="0" shrinkToFit="0" vertical="center" wrapText="1"/>
    </xf>
    <xf borderId="1" fillId="4" fontId="3" numFmtId="4" xfId="0" applyAlignment="1" applyBorder="1" applyFill="1" applyFont="1" applyNumberFormat="1">
      <alignment horizontal="center" readingOrder="0" vertical="center"/>
    </xf>
    <xf borderId="0" fillId="3" fontId="5" numFmtId="4" xfId="0" applyAlignment="1" applyFont="1" applyNumberFormat="1">
      <alignment horizontal="center" shrinkToFit="0" wrapText="1"/>
    </xf>
    <xf borderId="1" fillId="4" fontId="3" numFmtId="164" xfId="0" applyAlignment="1" applyBorder="1" applyFont="1" applyNumberFormat="1">
      <alignment horizontal="center" readingOrder="0" vertical="center"/>
    </xf>
    <xf borderId="0" fillId="3" fontId="5" numFmtId="4" xfId="0" applyAlignment="1" applyFont="1" applyNumberFormat="1">
      <alignment horizontal="center" readingOrder="0" shrinkToFit="0" wrapText="1"/>
    </xf>
    <xf borderId="1" fillId="4" fontId="3" numFmtId="9" xfId="0" applyAlignment="1" applyBorder="1" applyFont="1" applyNumberFormat="1">
      <alignment horizontal="center" readingOrder="0" vertical="center"/>
    </xf>
    <xf borderId="1" fillId="4" fontId="3" numFmtId="164" xfId="0" applyAlignment="1" applyBorder="1" applyFont="1" applyNumberFormat="1">
      <alignment horizontal="center" readingOrder="0" vertical="center"/>
    </xf>
    <xf borderId="1" fillId="3" fontId="3" numFmtId="164" xfId="0" applyAlignment="1" applyBorder="1" applyFont="1" applyNumberFormat="1">
      <alignment horizontal="center" readingOrder="0" vertical="center"/>
    </xf>
    <xf borderId="0" fillId="3" fontId="3" numFmtId="3" xfId="0" applyAlignment="1" applyFont="1" applyNumberFormat="1">
      <alignment horizontal="center" readingOrder="0"/>
    </xf>
    <xf borderId="1" fillId="5" fontId="3" numFmtId="4" xfId="0" applyAlignment="1" applyBorder="1" applyFill="1" applyFont="1" applyNumberFormat="1">
      <alignment horizontal="center" readingOrder="0" vertical="center"/>
    </xf>
    <xf borderId="0" fillId="5" fontId="3" numFmtId="164" xfId="0" applyAlignment="1" applyFont="1" applyNumberFormat="1">
      <alignment horizontal="center" readingOrder="0" vertical="center"/>
    </xf>
    <xf borderId="0" fillId="3" fontId="3" numFmtId="10" xfId="0" applyAlignment="1" applyFont="1" applyNumberFormat="1">
      <alignment vertical="center"/>
    </xf>
    <xf borderId="1" fillId="4" fontId="3" numFmtId="10" xfId="0" applyAlignment="1" applyBorder="1" applyFont="1" applyNumberFormat="1">
      <alignment horizontal="center" readingOrder="0" vertical="center"/>
    </xf>
    <xf borderId="0" fillId="4" fontId="3" numFmtId="9" xfId="0" applyAlignment="1" applyFont="1" applyNumberFormat="1">
      <alignment horizontal="center" readingOrder="0" vertical="center"/>
    </xf>
    <xf borderId="0" fillId="5" fontId="3" numFmtId="4" xfId="0" applyAlignment="1" applyFont="1" applyNumberFormat="1">
      <alignment horizontal="center" readingOrder="0" vertical="center"/>
    </xf>
    <xf borderId="0" fillId="3" fontId="6" numFmtId="0" xfId="0" applyFont="1"/>
    <xf borderId="0" fillId="3" fontId="3" numFmtId="10" xfId="0" applyAlignment="1" applyFont="1" applyNumberFormat="1">
      <alignment horizontal="center" readingOrder="0" vertical="center"/>
    </xf>
    <xf borderId="0" fillId="6" fontId="3" numFmtId="164" xfId="0" applyAlignment="1" applyFill="1" applyFont="1" applyNumberFormat="1">
      <alignment horizontal="center" readingOrder="0" vertical="center"/>
    </xf>
    <xf borderId="0" fillId="3" fontId="3" numFmtId="164" xfId="0" applyAlignment="1" applyFont="1" applyNumberFormat="1">
      <alignment horizontal="center" readingOrder="0" vertical="center"/>
    </xf>
    <xf borderId="0" fillId="4" fontId="3" numFmtId="164" xfId="0" applyAlignment="1" applyFont="1" applyNumberFormat="1">
      <alignment horizontal="center" readingOrder="0" vertical="center"/>
    </xf>
    <xf borderId="0" fillId="3" fontId="7" numFmtId="0" xfId="0" applyAlignment="1" applyFont="1">
      <alignment horizontal="center" readingOrder="0" textRotation="0" vertical="center"/>
    </xf>
    <xf borderId="0" fillId="3" fontId="8" numFmtId="0" xfId="0" applyAlignment="1" applyFont="1">
      <alignment horizontal="center" readingOrder="0" textRotation="0" vertical="center"/>
    </xf>
    <xf borderId="0" fillId="3" fontId="8" numFmtId="0" xfId="0" applyAlignment="1" applyFont="1">
      <alignment horizontal="center" readingOrder="0" shrinkToFit="0" textRotation="0" vertical="center" wrapText="1"/>
    </xf>
    <xf borderId="1" fillId="7" fontId="9" numFmtId="0" xfId="0" applyAlignment="1" applyBorder="1" applyFill="1" applyFont="1">
      <alignment horizontal="center" readingOrder="0" vertical="center"/>
    </xf>
    <xf borderId="1" fillId="7" fontId="9" numFmtId="164" xfId="0" applyAlignment="1" applyBorder="1" applyFont="1" applyNumberFormat="1">
      <alignment horizontal="center" readingOrder="0" vertical="center"/>
    </xf>
    <xf borderId="0" fillId="7" fontId="9" numFmtId="164" xfId="0" applyAlignment="1" applyFont="1" applyNumberFormat="1">
      <alignment horizontal="center" readingOrder="0" vertical="center"/>
    </xf>
    <xf borderId="0" fillId="0" fontId="9" numFmtId="164" xfId="0" applyAlignment="1" applyFont="1" applyNumberFormat="1">
      <alignment horizontal="center" readingOrder="0" vertical="center"/>
    </xf>
    <xf borderId="0" fillId="3" fontId="10" numFmtId="3" xfId="0" applyAlignment="1" applyFont="1" applyNumberFormat="1">
      <alignment horizontal="center" readingOrder="0"/>
    </xf>
    <xf borderId="0" fillId="8" fontId="11" numFmtId="164" xfId="0" applyAlignment="1" applyFill="1" applyFont="1" applyNumberFormat="1">
      <alignment horizontal="center" readingOrder="0" vertical="center"/>
    </xf>
    <xf borderId="0" fillId="3" fontId="12" numFmtId="4" xfId="0" applyAlignment="1" applyFont="1" applyNumberFormat="1">
      <alignment horizontal="center" readingOrder="0" shrinkToFit="0" vertical="center" wrapText="1"/>
    </xf>
    <xf borderId="1" fillId="8" fontId="13" numFmtId="4" xfId="0" applyAlignment="1" applyBorder="1" applyFont="1" applyNumberFormat="1">
      <alignment horizontal="center" readingOrder="0" vertical="center"/>
    </xf>
    <xf borderId="1" fillId="8" fontId="14" numFmtId="0" xfId="0" applyAlignment="1" applyBorder="1" applyFont="1">
      <alignment horizontal="center" readingOrder="0" vertical="center"/>
    </xf>
    <xf borderId="1" fillId="3" fontId="9" numFmtId="4" xfId="0" applyAlignment="1" applyBorder="1" applyFont="1" applyNumberFormat="1">
      <alignment horizontal="center" readingOrder="0" vertical="center"/>
    </xf>
    <xf borderId="1" fillId="3" fontId="3" numFmtId="10" xfId="0" applyAlignment="1" applyBorder="1" applyFont="1" applyNumberFormat="1">
      <alignment horizontal="center" readingOrder="0" vertical="center"/>
    </xf>
    <xf borderId="1" fillId="9" fontId="15" numFmtId="4" xfId="0" applyAlignment="1" applyBorder="1" applyFill="1" applyFont="1" applyNumberFormat="1">
      <alignment horizontal="center" readingOrder="0" vertical="center"/>
    </xf>
    <xf borderId="0" fillId="0" fontId="3" numFmtId="9" xfId="0" applyAlignment="1" applyFont="1" applyNumberFormat="1">
      <alignment horizontal="center" readingOrder="0" vertical="center"/>
    </xf>
    <xf borderId="0" fillId="0" fontId="3" numFmtId="10" xfId="0" applyAlignment="1" applyFont="1" applyNumberFormat="1">
      <alignment horizontal="center" readingOrder="0" vertical="center"/>
    </xf>
    <xf borderId="0" fillId="3" fontId="12" numFmtId="4" xfId="0" applyAlignment="1" applyFont="1" applyNumberFormat="1">
      <alignment horizontal="center" readingOrder="0" shrinkToFit="0" wrapText="1"/>
    </xf>
    <xf borderId="0" fillId="0" fontId="3" numFmtId="3" xfId="0" applyAlignment="1" applyFont="1" applyNumberFormat="1">
      <alignment horizontal="center" readingOrder="0"/>
    </xf>
    <xf borderId="1" fillId="0" fontId="3" numFmtId="10" xfId="0" applyAlignment="1" applyBorder="1" applyFont="1" applyNumberFormat="1">
      <alignment horizontal="center" readingOrder="0" vertical="center"/>
    </xf>
    <xf borderId="0" fillId="2" fontId="16" numFmtId="0" xfId="0" applyAlignment="1" applyFont="1">
      <alignment horizontal="center" vertical="center"/>
    </xf>
    <xf borderId="0" fillId="2" fontId="16" numFmtId="0" xfId="0" applyAlignment="1" applyFont="1">
      <alignment horizontal="center" readingOrder="0" vertical="center"/>
    </xf>
    <xf borderId="0" fillId="0" fontId="6" numFmtId="0" xfId="0" applyAlignment="1" applyFont="1">
      <alignment horizontal="center" vertical="center"/>
    </xf>
    <xf borderId="0" fillId="0" fontId="17" numFmtId="0" xfId="0" applyAlignment="1" applyFont="1">
      <alignment horizontal="center" vertical="center"/>
    </xf>
    <xf borderId="2" fillId="0" fontId="17" numFmtId="0" xfId="0" applyAlignment="1" applyBorder="1" applyFont="1">
      <alignment horizontal="center" vertical="center"/>
    </xf>
    <xf borderId="0" fillId="3" fontId="18" numFmtId="0" xfId="0" applyAlignment="1" applyFont="1">
      <alignment horizontal="center" vertical="center"/>
    </xf>
    <xf borderId="3" fillId="4" fontId="18" numFmtId="164" xfId="0" applyAlignment="1" applyBorder="1" applyFont="1" applyNumberFormat="1">
      <alignment horizontal="center" readingOrder="0" vertical="center"/>
    </xf>
    <xf borderId="0" fillId="0" fontId="18" numFmtId="164" xfId="0" applyAlignment="1" applyFont="1" applyNumberFormat="1">
      <alignment horizontal="center" vertical="center"/>
    </xf>
    <xf borderId="0" fillId="10" fontId="18" numFmtId="164" xfId="0" applyAlignment="1" applyFill="1" applyFont="1" applyNumberFormat="1">
      <alignment horizontal="center" vertical="center"/>
    </xf>
    <xf borderId="3" fillId="4" fontId="18" numFmtId="165" xfId="0" applyAlignment="1" applyBorder="1" applyFont="1" applyNumberFormat="1">
      <alignment horizontal="center" readingOrder="0" vertical="center"/>
    </xf>
    <xf borderId="0" fillId="0" fontId="17" numFmtId="165" xfId="0" applyAlignment="1" applyFont="1" applyNumberFormat="1">
      <alignment horizontal="center" vertical="center"/>
    </xf>
    <xf borderId="0" fillId="4" fontId="18" numFmtId="164" xfId="0" applyAlignment="1" applyFont="1" applyNumberFormat="1">
      <alignment horizontal="center" readingOrder="0" vertical="center"/>
    </xf>
    <xf borderId="0" fillId="11" fontId="18" numFmtId="164" xfId="0" applyAlignment="1" applyFill="1" applyFont="1" applyNumberFormat="1">
      <alignment horizontal="center" vertical="center"/>
    </xf>
    <xf borderId="0" fillId="3" fontId="19" numFmtId="0" xfId="0" applyAlignment="1" applyFont="1">
      <alignment horizontal="center" readingOrder="0" shrinkToFit="0" vertical="center" wrapText="1"/>
    </xf>
    <xf borderId="0" fillId="3" fontId="20" numFmtId="3" xfId="0" applyAlignment="1" applyFont="1" applyNumberFormat="1">
      <alignment horizontal="center" vertical="center"/>
    </xf>
    <xf borderId="3" fillId="10" fontId="18" numFmtId="3" xfId="0" applyAlignment="1" applyBorder="1" applyFont="1" applyNumberFormat="1">
      <alignment horizontal="center" vertical="center"/>
    </xf>
    <xf borderId="0" fillId="0" fontId="17" numFmtId="3" xfId="0" applyAlignment="1" applyFont="1" applyNumberFormat="1">
      <alignment horizontal="center" vertical="center"/>
    </xf>
    <xf borderId="0" fillId="10" fontId="18" numFmtId="3" xfId="0" applyAlignment="1" applyFont="1" applyNumberFormat="1">
      <alignment horizontal="center" vertical="center"/>
    </xf>
    <xf borderId="0" fillId="12" fontId="18" numFmtId="3" xfId="0" applyAlignment="1" applyFill="1" applyFont="1" applyNumberFormat="1">
      <alignment horizontal="center" vertical="center"/>
    </xf>
    <xf borderId="0" fillId="0" fontId="17" numFmtId="10" xfId="0" applyAlignment="1" applyFont="1" applyNumberFormat="1">
      <alignment horizontal="center" vertical="center"/>
    </xf>
    <xf borderId="0" fillId="3" fontId="17" numFmtId="3" xfId="0" applyAlignment="1" applyFont="1" applyNumberFormat="1">
      <alignment horizontal="center" vertical="center"/>
    </xf>
    <xf borderId="2" fillId="0" fontId="17" numFmtId="10" xfId="0" applyAlignment="1" applyBorder="1" applyFont="1" applyNumberFormat="1">
      <alignment horizontal="center" vertical="center"/>
    </xf>
    <xf borderId="3" fillId="5" fontId="18" numFmtId="164" xfId="0" applyAlignment="1" applyBorder="1" applyFont="1" applyNumberFormat="1">
      <alignment horizontal="center" vertical="center"/>
    </xf>
    <xf borderId="0" fillId="5" fontId="18" numFmtId="164" xfId="0" applyAlignment="1" applyFont="1" applyNumberFormat="1">
      <alignment horizontal="center" vertical="center"/>
    </xf>
    <xf borderId="0" fillId="12" fontId="18" numFmtId="164" xfId="0" applyAlignment="1" applyFont="1" applyNumberFormat="1">
      <alignment horizontal="center" vertical="center"/>
    </xf>
    <xf borderId="4" fillId="0" fontId="6" numFmtId="0" xfId="0" applyBorder="1" applyFont="1"/>
    <xf borderId="3" fillId="4" fontId="20" numFmtId="10" xfId="0" applyAlignment="1" applyBorder="1" applyFont="1" applyNumberFormat="1">
      <alignment horizontal="center" readingOrder="0" vertical="center"/>
    </xf>
    <xf borderId="0" fillId="0" fontId="20" numFmtId="0" xfId="0" applyAlignment="1" applyFont="1">
      <alignment horizontal="center" vertical="center"/>
    </xf>
    <xf borderId="0" fillId="4" fontId="20" numFmtId="10" xfId="0" applyAlignment="1" applyFont="1" applyNumberFormat="1">
      <alignment horizontal="center" readingOrder="0" vertical="center"/>
    </xf>
    <xf borderId="0" fillId="12" fontId="20" numFmtId="10" xfId="0" applyAlignment="1" applyFont="1" applyNumberFormat="1">
      <alignment horizontal="center" vertical="center"/>
    </xf>
    <xf borderId="0" fillId="3" fontId="19" numFmtId="0" xfId="0" applyAlignment="1" applyFont="1">
      <alignment horizontal="center" readingOrder="0" shrinkToFit="0" vertical="center" wrapText="1"/>
    </xf>
    <xf borderId="0" fillId="13" fontId="21" numFmtId="0" xfId="0" applyAlignment="1" applyFill="1" applyFont="1">
      <alignment horizontal="center" readingOrder="0" vertical="center"/>
    </xf>
    <xf borderId="0" fillId="3" fontId="18" numFmtId="4" xfId="0" applyAlignment="1" applyFont="1" applyNumberFormat="1">
      <alignment horizontal="center" vertical="center"/>
    </xf>
    <xf borderId="4" fillId="12" fontId="18" numFmtId="3" xfId="0" applyAlignment="1" applyBorder="1" applyFont="1" applyNumberFormat="1">
      <alignment horizontal="center" vertical="center"/>
    </xf>
    <xf borderId="4" fillId="0" fontId="17" numFmtId="4" xfId="0" applyAlignment="1" applyBorder="1" applyFont="1" applyNumberFormat="1">
      <alignment horizontal="center" vertical="center"/>
    </xf>
    <xf borderId="0" fillId="0" fontId="17" numFmtId="4" xfId="0" applyAlignment="1" applyFont="1" applyNumberFormat="1">
      <alignment horizontal="center" vertical="center"/>
    </xf>
    <xf borderId="3" fillId="0" fontId="17" numFmtId="0" xfId="0" applyAlignment="1" applyBorder="1" applyFont="1">
      <alignment horizontal="center" vertical="center"/>
    </xf>
    <xf borderId="4" fillId="0" fontId="17" numFmtId="0" xfId="0" applyAlignment="1" applyBorder="1" applyFont="1">
      <alignment horizontal="center" vertical="center"/>
    </xf>
    <xf borderId="4" fillId="12" fontId="18" numFmtId="164" xfId="0" applyAlignment="1" applyBorder="1" applyFont="1" applyNumberFormat="1">
      <alignment horizontal="center" vertical="center"/>
    </xf>
    <xf borderId="3" fillId="5" fontId="18" numFmtId="3" xfId="0" applyAlignment="1" applyBorder="1" applyFont="1" applyNumberFormat="1">
      <alignment horizontal="center" vertical="center"/>
    </xf>
    <xf borderId="0" fillId="5" fontId="18" numFmtId="3" xfId="0" applyAlignment="1" applyFont="1" applyNumberFormat="1">
      <alignment horizontal="center" vertical="center"/>
    </xf>
    <xf borderId="0" fillId="3" fontId="19" numFmtId="0" xfId="0" applyAlignment="1" applyFont="1">
      <alignment horizontal="center" shrinkToFit="0" vertical="center" wrapText="1"/>
    </xf>
    <xf borderId="0" fillId="3" fontId="18" numFmtId="164" xfId="0" applyAlignment="1" applyFont="1" applyNumberFormat="1">
      <alignment horizontal="center" vertical="center"/>
    </xf>
    <xf borderId="1" fillId="10" fontId="3" numFmtId="164" xfId="0" applyAlignment="1" applyBorder="1" applyFont="1" applyNumberFormat="1">
      <alignment horizontal="center" readingOrder="0" vertical="center"/>
    </xf>
    <xf borderId="1" fillId="10" fontId="3" numFmtId="3" xfId="0" applyAlignment="1" applyBorder="1" applyFont="1" applyNumberFormat="1">
      <alignment horizontal="center" readingOrder="0" vertical="center"/>
    </xf>
    <xf borderId="1" fillId="5" fontId="3" numFmtId="3" xfId="0" applyAlignment="1" applyBorder="1" applyFont="1" applyNumberFormat="1">
      <alignment horizontal="center" readingOrder="0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join.theadslab.io/what-is-audiencelab1679444991357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4.25"/>
    <col customWidth="1" min="2" max="2" width="11.0"/>
    <col customWidth="1" min="3" max="3" width="22.0"/>
    <col customWidth="1" min="4" max="4" width="7.5"/>
    <col customWidth="1" min="5" max="5" width="18.38"/>
    <col customWidth="1" min="6" max="6" width="19.88"/>
  </cols>
  <sheetData>
    <row r="1">
      <c r="A1" s="1" t="s">
        <v>0</v>
      </c>
    </row>
    <row r="2"/>
    <row r="3" ht="55.5" customHeight="1"/>
    <row r="4">
      <c r="A4" s="2"/>
      <c r="B4" s="2"/>
      <c r="C4" s="3"/>
      <c r="D4" s="4"/>
      <c r="E4" s="4"/>
      <c r="F4" s="4"/>
    </row>
    <row r="5">
      <c r="A5" s="2" t="s">
        <v>1</v>
      </c>
      <c r="C5" s="5">
        <v>17500.0</v>
      </c>
      <c r="D5" s="6"/>
      <c r="E5" s="6"/>
      <c r="F5" s="6"/>
    </row>
    <row r="6">
      <c r="A6" s="2" t="s">
        <v>2</v>
      </c>
      <c r="C6" s="7">
        <v>150.0</v>
      </c>
      <c r="D6" s="8"/>
      <c r="E6" s="8"/>
      <c r="F6" s="8"/>
    </row>
    <row r="7">
      <c r="A7" s="2" t="s">
        <v>3</v>
      </c>
      <c r="C7" s="9">
        <v>0.02</v>
      </c>
      <c r="D7" s="8"/>
      <c r="E7" s="8"/>
      <c r="F7" s="8"/>
    </row>
    <row r="8">
      <c r="A8" s="2" t="s">
        <v>4</v>
      </c>
      <c r="C8" s="10">
        <v>300.0</v>
      </c>
      <c r="D8" s="8"/>
      <c r="E8" s="8"/>
      <c r="F8" s="8"/>
    </row>
    <row r="9">
      <c r="A9" s="2"/>
      <c r="B9" s="2"/>
      <c r="C9" s="11"/>
      <c r="D9" s="6"/>
      <c r="E9" s="6"/>
      <c r="F9" s="6"/>
    </row>
    <row r="10">
      <c r="A10" s="12" t="s">
        <v>5</v>
      </c>
      <c r="C10" s="13">
        <f>sum(C5*C7)</f>
        <v>350</v>
      </c>
      <c r="D10" s="8"/>
      <c r="E10" s="8"/>
      <c r="F10" s="8"/>
    </row>
    <row r="11">
      <c r="A11" s="12" t="s">
        <v>6</v>
      </c>
      <c r="C11" s="14">
        <f>sum(C10*C8)</f>
        <v>105000</v>
      </c>
      <c r="D11" s="4"/>
      <c r="E11" s="4"/>
      <c r="F11" s="4"/>
    </row>
    <row r="12">
      <c r="A12" s="12" t="s">
        <v>7</v>
      </c>
      <c r="C12" s="14">
        <f>sum(C10*C6)</f>
        <v>52500</v>
      </c>
      <c r="D12" s="4"/>
      <c r="E12" s="4"/>
      <c r="F12" s="4"/>
    </row>
    <row r="13">
      <c r="A13" s="12"/>
      <c r="C13" s="15"/>
      <c r="D13" s="4"/>
      <c r="E13" s="4"/>
      <c r="F13" s="4"/>
    </row>
    <row r="14" ht="22.5" customHeight="1">
      <c r="A14" s="12" t="s">
        <v>8</v>
      </c>
      <c r="C14" s="13">
        <f>sum(C5)-(C5*C7)</f>
        <v>17150</v>
      </c>
      <c r="D14" s="4"/>
      <c r="E14" s="4"/>
      <c r="F14" s="4"/>
    </row>
    <row r="15">
      <c r="A15" s="12" t="s">
        <v>9</v>
      </c>
      <c r="C15" s="16">
        <v>0.5</v>
      </c>
      <c r="D15" s="4"/>
      <c r="E15" s="4"/>
      <c r="F15" s="4"/>
    </row>
    <row r="16">
      <c r="A16" s="12" t="s">
        <v>10</v>
      </c>
      <c r="C16" s="13">
        <f>sum(C14*C15)</f>
        <v>8575</v>
      </c>
      <c r="D16" s="6"/>
      <c r="E16" s="6"/>
      <c r="F16" s="6"/>
    </row>
    <row r="17">
      <c r="A17" s="12" t="s">
        <v>11</v>
      </c>
      <c r="C17" s="17">
        <v>0.7</v>
      </c>
      <c r="D17" s="6"/>
      <c r="E17" s="6"/>
      <c r="F17" s="6"/>
    </row>
    <row r="18">
      <c r="A18" s="12" t="s">
        <v>12</v>
      </c>
      <c r="C18" s="18">
        <f>sum(C16*C17)</f>
        <v>6002.5</v>
      </c>
      <c r="D18" s="6"/>
      <c r="E18" s="6"/>
      <c r="F18" s="6"/>
    </row>
    <row r="19">
      <c r="A19" s="12"/>
      <c r="B19" s="12"/>
      <c r="C19" s="3"/>
      <c r="D19" s="6"/>
      <c r="E19" s="6"/>
      <c r="F19" s="6"/>
    </row>
    <row r="20">
      <c r="A20" s="12"/>
      <c r="C20" s="3"/>
      <c r="D20" s="6"/>
      <c r="E20" s="6"/>
      <c r="F20" s="6"/>
    </row>
    <row r="21">
      <c r="A21" s="12" t="s">
        <v>13</v>
      </c>
      <c r="C21" s="16">
        <v>0.1</v>
      </c>
      <c r="D21" s="19"/>
    </row>
    <row r="22">
      <c r="A22" s="12" t="s">
        <v>14</v>
      </c>
      <c r="C22" s="18">
        <f>sum(C18*C21)</f>
        <v>600.25</v>
      </c>
      <c r="D22" s="19"/>
    </row>
    <row r="23">
      <c r="A23" s="12"/>
      <c r="C23" s="20"/>
      <c r="D23" s="19"/>
      <c r="E23" s="19"/>
      <c r="F23" s="19"/>
    </row>
    <row r="24">
      <c r="A24" s="12" t="s">
        <v>15</v>
      </c>
      <c r="C24" s="17">
        <v>0.03</v>
      </c>
      <c r="D24" s="19"/>
    </row>
    <row r="25">
      <c r="A25" s="12" t="s">
        <v>16</v>
      </c>
      <c r="C25" s="18">
        <f>sum(C24*C22)</f>
        <v>18.0075</v>
      </c>
      <c r="D25" s="19"/>
    </row>
    <row r="26">
      <c r="A26" s="12"/>
      <c r="C26" s="3"/>
      <c r="D26" s="19"/>
      <c r="E26" s="19"/>
      <c r="F26" s="19"/>
    </row>
    <row r="27">
      <c r="A27" s="12" t="s">
        <v>17</v>
      </c>
      <c r="C27" s="21">
        <f>sum(C25*C8)</f>
        <v>5402.25</v>
      </c>
      <c r="D27" s="19"/>
    </row>
    <row r="28">
      <c r="A28" s="12"/>
      <c r="C28" s="22"/>
      <c r="D28" s="19"/>
      <c r="E28" s="12" t="s">
        <v>18</v>
      </c>
    </row>
    <row r="29">
      <c r="A29" s="12" t="s">
        <v>19</v>
      </c>
      <c r="C29" s="23">
        <v>0.25</v>
      </c>
      <c r="D29" s="22"/>
      <c r="E29" s="21">
        <f>sum(C30/C25)</f>
        <v>83.33333333</v>
      </c>
    </row>
    <row r="30">
      <c r="A30" s="12" t="s">
        <v>20</v>
      </c>
      <c r="C30" s="14">
        <f>sum(C29*C18)</f>
        <v>1500.625</v>
      </c>
      <c r="D30" s="22"/>
    </row>
    <row r="31">
      <c r="A31" s="12"/>
      <c r="B31" s="12"/>
      <c r="C31" s="22"/>
      <c r="D31" s="19"/>
      <c r="E31" s="19"/>
      <c r="F31" s="19"/>
    </row>
    <row r="32" ht="1.5" customHeight="1">
      <c r="A32" s="12">
        <v>0.0</v>
      </c>
      <c r="C32" s="24"/>
      <c r="D32" s="4"/>
      <c r="E32" s="4"/>
      <c r="F32" s="4"/>
    </row>
    <row r="33" ht="1.5" customHeight="1">
      <c r="A33" s="25"/>
      <c r="B33" s="25"/>
      <c r="C33" s="24"/>
      <c r="D33" s="4"/>
      <c r="E33" s="4"/>
      <c r="F33" s="4"/>
    </row>
    <row r="34" ht="1.5" customHeight="1">
      <c r="A34" s="25"/>
      <c r="B34" s="25"/>
      <c r="C34" s="24"/>
      <c r="D34" s="26"/>
      <c r="E34" s="26"/>
      <c r="F34" s="26"/>
    </row>
    <row r="35" ht="1.5" customHeight="1">
      <c r="A35" s="25"/>
      <c r="B35" s="25"/>
      <c r="C35" s="24"/>
      <c r="D35" s="26"/>
      <c r="E35" s="26"/>
      <c r="F35" s="26"/>
    </row>
    <row r="36" ht="1.5" customHeight="1">
      <c r="A36" s="25"/>
      <c r="B36" s="25"/>
      <c r="C36" s="24"/>
      <c r="D36" s="26"/>
      <c r="E36" s="26"/>
      <c r="F36" s="26"/>
    </row>
    <row r="37" ht="1.5" customHeight="1">
      <c r="A37" s="25"/>
      <c r="B37" s="25"/>
      <c r="C37" s="24"/>
      <c r="D37" s="26"/>
      <c r="E37" s="26"/>
      <c r="F37" s="26"/>
    </row>
  </sheetData>
  <mergeCells count="28">
    <mergeCell ref="A1:F3"/>
    <mergeCell ref="A5:B5"/>
    <mergeCell ref="A6:B6"/>
    <mergeCell ref="A7:B7"/>
    <mergeCell ref="A8:B8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27:B27"/>
    <mergeCell ref="A28:B28"/>
    <mergeCell ref="E28:F28"/>
    <mergeCell ref="E29:F30"/>
    <mergeCell ref="A30:B30"/>
    <mergeCell ref="A29:B29"/>
    <mergeCell ref="A32:B32"/>
    <mergeCell ref="A20:B20"/>
    <mergeCell ref="A21:B21"/>
    <mergeCell ref="A22:B22"/>
    <mergeCell ref="A23:B23"/>
    <mergeCell ref="A24:B24"/>
    <mergeCell ref="A25:B25"/>
    <mergeCell ref="A26:B26"/>
  </mergeCells>
  <conditionalFormatting sqref="C7">
    <cfRule type="expression" dxfId="0" priority="1">
      <formula>C7&gt;=#REF!*0.95</formula>
    </cfRule>
  </conditionalFormatting>
  <conditionalFormatting sqref="C7">
    <cfRule type="expression" dxfId="1" priority="2">
      <formula>C7&lt;#REF!*0.89</formula>
    </cfRule>
  </conditionalFormatting>
  <conditionalFormatting sqref="C7">
    <cfRule type="expression" dxfId="2" priority="3">
      <formula>C7&gt;#REF!*0.9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4.25"/>
    <col customWidth="1" min="2" max="2" width="11.0"/>
    <col customWidth="1" min="3" max="3" width="22.0"/>
    <col customWidth="1" min="4" max="4" width="7.5"/>
    <col customWidth="1" min="5" max="5" width="34.63"/>
    <col customWidth="1" min="6" max="6" width="19.88"/>
  </cols>
  <sheetData>
    <row r="1">
      <c r="A1" s="1" t="s">
        <v>21</v>
      </c>
    </row>
    <row r="2"/>
    <row r="3" ht="55.5" customHeight="1"/>
    <row r="4">
      <c r="A4" s="2"/>
      <c r="B4" s="2"/>
      <c r="C4" s="3"/>
      <c r="D4" s="4"/>
      <c r="E4" s="4"/>
      <c r="F4" s="4"/>
    </row>
    <row r="5">
      <c r="A5" s="2" t="s">
        <v>1</v>
      </c>
      <c r="C5" s="5">
        <v>10000.0</v>
      </c>
      <c r="D5" s="6"/>
      <c r="E5" s="6"/>
      <c r="F5" s="6"/>
    </row>
    <row r="6">
      <c r="A6" s="2" t="s">
        <v>2</v>
      </c>
      <c r="C6" s="7">
        <v>150.0</v>
      </c>
      <c r="D6" s="8"/>
      <c r="E6" s="8"/>
      <c r="F6" s="8"/>
    </row>
    <row r="7">
      <c r="A7" s="2" t="s">
        <v>3</v>
      </c>
      <c r="C7" s="9">
        <v>0.02</v>
      </c>
      <c r="D7" s="8"/>
      <c r="E7" s="8"/>
      <c r="F7" s="8"/>
    </row>
    <row r="8">
      <c r="A8" s="2" t="s">
        <v>22</v>
      </c>
      <c r="C8" s="27">
        <f>sum(C7*C5)</f>
        <v>200</v>
      </c>
      <c r="D8" s="8"/>
      <c r="E8" s="8"/>
      <c r="F8" s="8"/>
    </row>
    <row r="9">
      <c r="A9" s="2" t="s">
        <v>7</v>
      </c>
      <c r="C9" s="28">
        <f>sum(C6*C8)</f>
        <v>30000</v>
      </c>
      <c r="D9" s="8"/>
      <c r="E9" s="8"/>
      <c r="F9" s="8"/>
    </row>
    <row r="10">
      <c r="A10" s="2"/>
      <c r="B10" s="2"/>
      <c r="C10" s="11"/>
      <c r="D10" s="6"/>
      <c r="E10" s="6"/>
      <c r="F10" s="6"/>
    </row>
    <row r="11">
      <c r="A11" s="12" t="s">
        <v>23</v>
      </c>
      <c r="C11" s="23">
        <v>300.0</v>
      </c>
      <c r="D11" s="4"/>
      <c r="E11" s="4"/>
      <c r="F11" s="4"/>
    </row>
    <row r="12">
      <c r="A12" s="12" t="s">
        <v>6</v>
      </c>
      <c r="C12" s="29">
        <f>sum(C11*C8)</f>
        <v>60000</v>
      </c>
      <c r="D12" s="4"/>
      <c r="E12" s="4"/>
      <c r="F12" s="4"/>
    </row>
    <row r="13">
      <c r="A13" s="12"/>
      <c r="B13" s="12"/>
      <c r="C13" s="22"/>
      <c r="D13" s="4"/>
      <c r="E13" s="4"/>
      <c r="F13" s="4"/>
    </row>
    <row r="14">
      <c r="A14" s="12" t="s">
        <v>24</v>
      </c>
      <c r="C14" s="29">
        <f>sum(C12-C9)</f>
        <v>30000</v>
      </c>
      <c r="D14" s="4"/>
      <c r="E14" s="4"/>
      <c r="F14" s="4"/>
    </row>
    <row r="15">
      <c r="A15" s="12"/>
      <c r="B15" s="12"/>
      <c r="C15" s="30"/>
      <c r="D15" s="4"/>
      <c r="E15" s="4"/>
      <c r="F15" s="4"/>
    </row>
    <row r="16">
      <c r="A16" s="31" t="s">
        <v>25</v>
      </c>
      <c r="C16" s="32">
        <f>sum(C9*75%)</f>
        <v>22500</v>
      </c>
      <c r="D16" s="4"/>
      <c r="E16" s="33" t="s">
        <v>26</v>
      </c>
      <c r="F16" s="4"/>
    </row>
    <row r="17" ht="22.5" customHeight="1">
      <c r="A17" s="31" t="s">
        <v>27</v>
      </c>
      <c r="C17" s="34">
        <f>sum(C5)-(C5*C7)</f>
        <v>9800</v>
      </c>
      <c r="D17" s="4"/>
      <c r="F17" s="4"/>
    </row>
    <row r="18" ht="26.25" customHeight="1">
      <c r="A18" s="31" t="s">
        <v>28</v>
      </c>
      <c r="C18" s="35">
        <f>sum(C5*15%)</f>
        <v>1500</v>
      </c>
      <c r="D18" s="4"/>
      <c r="F18" s="4"/>
    </row>
    <row r="19" ht="22.5" customHeight="1">
      <c r="A19" s="12"/>
      <c r="C19" s="36"/>
      <c r="D19" s="4"/>
      <c r="E19" s="4"/>
      <c r="F19" s="4"/>
    </row>
    <row r="20" ht="22.5" customHeight="1">
      <c r="A20" s="12" t="s">
        <v>29</v>
      </c>
      <c r="C20" s="9">
        <v>0.45</v>
      </c>
      <c r="D20" s="4"/>
      <c r="E20" s="4"/>
      <c r="F20" s="4"/>
    </row>
    <row r="21">
      <c r="A21" s="12"/>
      <c r="C21" s="37"/>
      <c r="D21" s="4"/>
      <c r="E21" s="4"/>
      <c r="F21" s="4"/>
    </row>
    <row r="22">
      <c r="A22" s="31" t="s">
        <v>30</v>
      </c>
      <c r="C22" s="38">
        <f>sum(C20*C17)</f>
        <v>4410</v>
      </c>
      <c r="D22" s="6"/>
      <c r="E22" s="6"/>
      <c r="F22" s="6"/>
    </row>
    <row r="23">
      <c r="A23" s="12"/>
      <c r="C23" s="39"/>
      <c r="D23" s="6"/>
      <c r="E23" s="6"/>
      <c r="F23" s="6"/>
    </row>
    <row r="24">
      <c r="A24" s="12" t="s">
        <v>31</v>
      </c>
      <c r="C24" s="40">
        <v>0.7</v>
      </c>
      <c r="D24" s="6"/>
      <c r="E24" s="41" t="s">
        <v>32</v>
      </c>
      <c r="F24" s="6"/>
    </row>
    <row r="25">
      <c r="A25" s="31" t="s">
        <v>33</v>
      </c>
      <c r="C25" s="38">
        <f>sum(C24*C22)</f>
        <v>3087</v>
      </c>
      <c r="D25" s="6"/>
      <c r="E25" s="6"/>
      <c r="F25" s="6"/>
    </row>
    <row r="26">
      <c r="A26" s="12"/>
      <c r="B26" s="12"/>
      <c r="C26" s="20"/>
      <c r="D26" s="6"/>
      <c r="E26" s="6"/>
      <c r="F26" s="6"/>
    </row>
    <row r="27">
      <c r="A27" s="12" t="s">
        <v>34</v>
      </c>
      <c r="C27" s="20">
        <v>0.9</v>
      </c>
      <c r="D27" s="6"/>
      <c r="E27" s="41" t="s">
        <v>35</v>
      </c>
      <c r="F27" s="6"/>
    </row>
    <row r="28">
      <c r="A28" s="31" t="s">
        <v>36</v>
      </c>
      <c r="C28" s="38">
        <f>sum(C27*C22)</f>
        <v>3969</v>
      </c>
      <c r="D28" s="6"/>
      <c r="E28" s="6"/>
      <c r="F28" s="6"/>
    </row>
    <row r="29">
      <c r="A29" s="42"/>
      <c r="C29" s="43"/>
    </row>
    <row r="30" ht="1.5" customHeight="1">
      <c r="A30" s="12">
        <v>0.0</v>
      </c>
      <c r="C30" s="24"/>
      <c r="D30" s="4"/>
      <c r="E30" s="4"/>
      <c r="F30" s="4"/>
    </row>
    <row r="31" ht="1.5" customHeight="1">
      <c r="A31" s="25"/>
      <c r="B31" s="25"/>
      <c r="C31" s="24"/>
      <c r="D31" s="4"/>
      <c r="E31" s="4"/>
      <c r="F31" s="4"/>
    </row>
    <row r="32" ht="1.5" customHeight="1">
      <c r="A32" s="25"/>
      <c r="B32" s="25"/>
      <c r="C32" s="24"/>
      <c r="D32" s="26"/>
      <c r="E32" s="26"/>
      <c r="F32" s="26"/>
    </row>
    <row r="33" ht="1.5" customHeight="1">
      <c r="A33" s="25"/>
      <c r="B33" s="25"/>
      <c r="C33" s="24"/>
      <c r="D33" s="26"/>
      <c r="E33" s="26"/>
      <c r="F33" s="26"/>
    </row>
    <row r="34" ht="1.5" customHeight="1">
      <c r="A34" s="25"/>
      <c r="B34" s="25"/>
      <c r="C34" s="24"/>
      <c r="D34" s="26"/>
      <c r="E34" s="26"/>
      <c r="F34" s="26"/>
    </row>
    <row r="35" ht="1.5" customHeight="1">
      <c r="A35" s="25"/>
      <c r="B35" s="25"/>
      <c r="C35" s="24"/>
      <c r="D35" s="26"/>
      <c r="E35" s="26"/>
      <c r="F35" s="26"/>
    </row>
  </sheetData>
  <mergeCells count="24">
    <mergeCell ref="A1:F3"/>
    <mergeCell ref="A5:B5"/>
    <mergeCell ref="A6:B6"/>
    <mergeCell ref="A7:B7"/>
    <mergeCell ref="A8:B8"/>
    <mergeCell ref="A9:B9"/>
    <mergeCell ref="A11:B11"/>
    <mergeCell ref="A12:B12"/>
    <mergeCell ref="A14:B14"/>
    <mergeCell ref="A16:B16"/>
    <mergeCell ref="E16:E18"/>
    <mergeCell ref="A17:B17"/>
    <mergeCell ref="A18:B18"/>
    <mergeCell ref="A19:B19"/>
    <mergeCell ref="A28:B28"/>
    <mergeCell ref="A29:B29"/>
    <mergeCell ref="A30:B30"/>
    <mergeCell ref="A20:B20"/>
    <mergeCell ref="A21:B21"/>
    <mergeCell ref="A22:B22"/>
    <mergeCell ref="A23:B23"/>
    <mergeCell ref="A24:B24"/>
    <mergeCell ref="A25:B25"/>
    <mergeCell ref="A27:B27"/>
  </mergeCells>
  <conditionalFormatting sqref="C7">
    <cfRule type="expression" dxfId="0" priority="1">
      <formula>C7&gt;=#REF!*0.95</formula>
    </cfRule>
  </conditionalFormatting>
  <conditionalFormatting sqref="C7">
    <cfRule type="expression" dxfId="1" priority="2">
      <formula>C7&lt;#REF!*0.89</formula>
    </cfRule>
  </conditionalFormatting>
  <conditionalFormatting sqref="C7">
    <cfRule type="expression" dxfId="2" priority="3">
      <formula>C7&gt;#REF!*0.9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22.0"/>
    <col customWidth="1" min="5" max="5" width="31.88"/>
    <col customWidth="1" min="7" max="7" width="53.25"/>
    <col customWidth="1" min="8" max="8" width="21.25"/>
    <col customWidth="1" min="10" max="10" width="31.25"/>
    <col customWidth="1" min="11" max="11" width="18.0"/>
  </cols>
  <sheetData>
    <row r="1">
      <c r="A1" s="44" t="s">
        <v>37</v>
      </c>
      <c r="B1" s="45" t="s">
        <v>38</v>
      </c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</row>
    <row r="4">
      <c r="B4" s="47"/>
      <c r="C4" s="47"/>
      <c r="D4" s="47"/>
      <c r="E4" s="48"/>
      <c r="F4" s="47"/>
      <c r="G4" s="47"/>
      <c r="H4" s="47"/>
      <c r="I4" s="47"/>
      <c r="J4" s="47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</row>
    <row r="5">
      <c r="C5" s="49" t="s">
        <v>39</v>
      </c>
      <c r="E5" s="50">
        <v>10000.0</v>
      </c>
      <c r="F5" s="51" t="s">
        <v>40</v>
      </c>
      <c r="G5" s="52">
        <f>sum(E5)</f>
        <v>10000</v>
      </c>
      <c r="H5" s="51"/>
      <c r="I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</row>
    <row r="6">
      <c r="C6" s="49" t="s">
        <v>41</v>
      </c>
      <c r="E6" s="53">
        <v>197.0</v>
      </c>
      <c r="F6" s="54"/>
      <c r="G6" s="55">
        <v>197.0</v>
      </c>
      <c r="H6" s="56">
        <f t="shared" ref="H6:H7" si="1">sum(G6-E6)</f>
        <v>0</v>
      </c>
      <c r="I6" s="57" t="s">
        <v>42</v>
      </c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</row>
    <row r="7">
      <c r="C7" s="58" t="s">
        <v>43</v>
      </c>
      <c r="E7" s="59">
        <f>sum(E16*E14)</f>
        <v>100</v>
      </c>
      <c r="F7" s="60"/>
      <c r="G7" s="61">
        <f>sum(G16*G14)</f>
        <v>300</v>
      </c>
      <c r="H7" s="62">
        <f t="shared" si="1"/>
        <v>200</v>
      </c>
      <c r="I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</row>
    <row r="8">
      <c r="C8" s="46"/>
      <c r="E8" s="63"/>
      <c r="F8" s="63"/>
      <c r="G8" s="63"/>
      <c r="H8" s="63"/>
      <c r="I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</row>
    <row r="9">
      <c r="C9" s="47"/>
      <c r="D9" s="64"/>
      <c r="E9" s="65"/>
      <c r="F9" s="63"/>
      <c r="G9" s="63"/>
      <c r="H9" s="63"/>
      <c r="I9" s="47"/>
      <c r="J9" s="64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</row>
    <row r="10">
      <c r="C10" s="58" t="s">
        <v>44</v>
      </c>
      <c r="E10" s="66">
        <f>sum(E5/E7)</f>
        <v>100</v>
      </c>
      <c r="F10" s="51" t="s">
        <v>40</v>
      </c>
      <c r="G10" s="67">
        <f>sum(G5/G7)</f>
        <v>33.33333333</v>
      </c>
      <c r="H10" s="68">
        <f>sum(E10-G10)</f>
        <v>66.66666667</v>
      </c>
      <c r="I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C11" s="58" t="s">
        <v>6</v>
      </c>
      <c r="E11" s="66">
        <f>sum(E5/E10)*E6</f>
        <v>19700</v>
      </c>
      <c r="G11" s="67">
        <f>sum(G7*G6)</f>
        <v>59100</v>
      </c>
      <c r="H11" s="68">
        <f t="shared" ref="H11:H12" si="2">sum(G11-E11)</f>
        <v>39400</v>
      </c>
      <c r="I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>
      <c r="C12" s="58" t="s">
        <v>45</v>
      </c>
      <c r="E12" s="66">
        <f>sum(E11-E5)</f>
        <v>9700</v>
      </c>
      <c r="G12" s="67">
        <f>sum(G11-G5)</f>
        <v>49100</v>
      </c>
      <c r="H12" s="68">
        <f t="shared" si="2"/>
        <v>39400</v>
      </c>
      <c r="I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</row>
    <row r="13">
      <c r="C13" s="47"/>
      <c r="D13" s="47"/>
      <c r="E13" s="48"/>
      <c r="F13" s="47"/>
      <c r="G13" s="47"/>
      <c r="H13" s="47"/>
      <c r="I13" s="47"/>
      <c r="J13" s="47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</row>
    <row r="14">
      <c r="C14" s="49" t="s">
        <v>46</v>
      </c>
      <c r="D14" s="69"/>
      <c r="E14" s="70">
        <v>0.02</v>
      </c>
      <c r="F14" s="71" t="s">
        <v>40</v>
      </c>
      <c r="G14" s="72">
        <v>0.03</v>
      </c>
      <c r="H14" s="73">
        <f t="shared" ref="H14:H16" si="3">sum(G14-E14)</f>
        <v>0.01</v>
      </c>
      <c r="I14" s="74" t="s">
        <v>47</v>
      </c>
      <c r="K14" s="75" t="s">
        <v>48</v>
      </c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</row>
    <row r="15">
      <c r="C15" s="49" t="s">
        <v>49</v>
      </c>
      <c r="D15" s="69"/>
      <c r="E15" s="70">
        <v>0.02</v>
      </c>
      <c r="G15" s="72">
        <v>0.035</v>
      </c>
      <c r="H15" s="73">
        <f t="shared" si="3"/>
        <v>0.015</v>
      </c>
      <c r="I15" s="74" t="s">
        <v>50</v>
      </c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</row>
    <row r="16">
      <c r="C16" s="76" t="s">
        <v>51</v>
      </c>
      <c r="D16" s="69"/>
      <c r="E16" s="59">
        <f>sum(E19*E15)</f>
        <v>5000</v>
      </c>
      <c r="G16" s="61">
        <f>sum(G19*G15)</f>
        <v>10000</v>
      </c>
      <c r="H16" s="77">
        <f t="shared" si="3"/>
        <v>5000</v>
      </c>
      <c r="I16" s="46"/>
      <c r="J16" s="69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</row>
    <row r="17">
      <c r="C17" s="78"/>
      <c r="D17" s="79"/>
      <c r="E17" s="80"/>
      <c r="F17" s="47"/>
      <c r="G17" s="47"/>
      <c r="H17" s="81"/>
      <c r="I17" s="78"/>
      <c r="J17" s="79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</row>
    <row r="18">
      <c r="C18" s="76" t="s">
        <v>52</v>
      </c>
      <c r="D18" s="69"/>
      <c r="E18" s="66">
        <f>sum(E5/E16)</f>
        <v>2</v>
      </c>
      <c r="F18" s="51" t="s">
        <v>40</v>
      </c>
      <c r="G18" s="67">
        <f>sum(G5/G16)</f>
        <v>1</v>
      </c>
      <c r="H18" s="82">
        <f>sum(E18-G18)</f>
        <v>1</v>
      </c>
      <c r="I18" s="46"/>
      <c r="J18" s="69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</row>
    <row r="19">
      <c r="C19" s="76" t="s">
        <v>53</v>
      </c>
      <c r="D19" s="69"/>
      <c r="E19" s="83">
        <f>sum(E5/E20)*1000</f>
        <v>250000</v>
      </c>
      <c r="G19" s="84">
        <f>sum(G5/G20)*1000</f>
        <v>285714.2857</v>
      </c>
      <c r="H19" s="77">
        <f>sum(G19-E19)</f>
        <v>35714.28571</v>
      </c>
      <c r="I19" s="46"/>
      <c r="J19" s="69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</row>
    <row r="20">
      <c r="C20" s="76" t="s">
        <v>54</v>
      </c>
      <c r="D20" s="69"/>
      <c r="E20" s="50">
        <v>40.0</v>
      </c>
      <c r="G20" s="55">
        <v>35.0</v>
      </c>
      <c r="H20" s="82">
        <f t="shared" ref="H20:H21" si="4">sum(E20-G20)</f>
        <v>5</v>
      </c>
      <c r="I20" s="74" t="s">
        <v>55</v>
      </c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</row>
    <row r="21">
      <c r="C21" s="76" t="s">
        <v>56</v>
      </c>
      <c r="D21" s="69"/>
      <c r="E21" s="66">
        <f>sum(E20/1000)</f>
        <v>0.04</v>
      </c>
      <c r="G21" s="67">
        <f>sum(G20/1000)</f>
        <v>0.035</v>
      </c>
      <c r="H21" s="68">
        <f t="shared" si="4"/>
        <v>0.005</v>
      </c>
      <c r="I21" s="85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</row>
    <row r="22">
      <c r="A22" s="44"/>
      <c r="B22" s="47"/>
      <c r="C22" s="76"/>
      <c r="D22" s="76"/>
      <c r="E22" s="86"/>
      <c r="F22" s="86"/>
      <c r="G22" s="86"/>
      <c r="H22" s="86"/>
      <c r="I22" s="85"/>
      <c r="J22" s="85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</row>
  </sheetData>
  <mergeCells count="35">
    <mergeCell ref="F14:F16"/>
    <mergeCell ref="C18:D18"/>
    <mergeCell ref="I16:J16"/>
    <mergeCell ref="I18:J18"/>
    <mergeCell ref="C19:D19"/>
    <mergeCell ref="I19:J19"/>
    <mergeCell ref="C20:D20"/>
    <mergeCell ref="I20:J20"/>
    <mergeCell ref="C21:D21"/>
    <mergeCell ref="I21:J21"/>
    <mergeCell ref="A1:A21"/>
    <mergeCell ref="B1:J3"/>
    <mergeCell ref="B4:B21"/>
    <mergeCell ref="C5:D5"/>
    <mergeCell ref="I5:J5"/>
    <mergeCell ref="C6:D6"/>
    <mergeCell ref="F18:F21"/>
    <mergeCell ref="I6:J6"/>
    <mergeCell ref="I7:J7"/>
    <mergeCell ref="C8:D8"/>
    <mergeCell ref="I8:J8"/>
    <mergeCell ref="C10:D10"/>
    <mergeCell ref="F10:F12"/>
    <mergeCell ref="C11:D11"/>
    <mergeCell ref="C12:D12"/>
    <mergeCell ref="I10:J10"/>
    <mergeCell ref="I11:J11"/>
    <mergeCell ref="C7:D7"/>
    <mergeCell ref="C14:D14"/>
    <mergeCell ref="I12:J12"/>
    <mergeCell ref="I14:J14"/>
    <mergeCell ref="K14:K15"/>
    <mergeCell ref="I15:J15"/>
    <mergeCell ref="C15:D15"/>
    <mergeCell ref="C16:D16"/>
  </mergeCells>
  <hyperlinks>
    <hyperlink r:id="rId1" location="img-82033" ref="K1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34.25"/>
    <col customWidth="1" min="2" max="2" width="11.0"/>
    <col customWidth="1" min="3" max="3" width="22.0"/>
    <col customWidth="1" min="4" max="4" width="7.5"/>
    <col customWidth="1" min="5" max="5" width="18.38"/>
    <col customWidth="1" min="6" max="6" width="19.88"/>
  </cols>
  <sheetData>
    <row r="1">
      <c r="A1" s="1" t="s">
        <v>57</v>
      </c>
    </row>
    <row r="2"/>
    <row r="3" ht="55.5" customHeight="1"/>
    <row r="4">
      <c r="A4" s="2"/>
      <c r="B4" s="2"/>
      <c r="C4" s="3"/>
      <c r="D4" s="4"/>
      <c r="E4" s="4"/>
      <c r="F4" s="4"/>
    </row>
    <row r="5">
      <c r="A5" s="2" t="s">
        <v>58</v>
      </c>
      <c r="C5" s="7">
        <v>2500.0</v>
      </c>
      <c r="D5" s="6"/>
      <c r="E5" s="6"/>
      <c r="F5" s="6"/>
    </row>
    <row r="6">
      <c r="A6" s="2" t="s">
        <v>59</v>
      </c>
      <c r="C6" s="7">
        <v>2500.0</v>
      </c>
      <c r="D6" s="8"/>
      <c r="E6" s="8"/>
      <c r="F6" s="8"/>
    </row>
    <row r="7">
      <c r="A7" s="2"/>
      <c r="B7" s="2"/>
      <c r="C7" s="37"/>
      <c r="D7" s="8"/>
      <c r="E7" s="8"/>
      <c r="F7" s="8"/>
    </row>
    <row r="8">
      <c r="A8" s="2" t="s">
        <v>60</v>
      </c>
      <c r="C8" s="16">
        <v>0.1</v>
      </c>
      <c r="D8" s="8"/>
      <c r="E8" s="8"/>
      <c r="F8" s="8"/>
    </row>
    <row r="9">
      <c r="A9" s="2" t="s">
        <v>61</v>
      </c>
      <c r="C9" s="87">
        <f>sum(C8*C6)</f>
        <v>250</v>
      </c>
      <c r="D9" s="8"/>
      <c r="E9" s="8"/>
      <c r="F9" s="8"/>
    </row>
    <row r="10">
      <c r="A10" s="2" t="s">
        <v>62</v>
      </c>
      <c r="C10" s="88">
        <f>sum(C5/C9)</f>
        <v>10</v>
      </c>
      <c r="D10" s="8"/>
      <c r="E10" s="8"/>
      <c r="F10" s="8"/>
    </row>
    <row r="11">
      <c r="A11" s="2"/>
      <c r="B11" s="2"/>
      <c r="C11" s="37"/>
      <c r="D11" s="8"/>
      <c r="E11" s="8"/>
      <c r="F11" s="8"/>
    </row>
    <row r="12">
      <c r="A12" s="2" t="s">
        <v>3</v>
      </c>
      <c r="C12" s="16">
        <v>0.4</v>
      </c>
      <c r="D12" s="8"/>
      <c r="E12" s="8"/>
      <c r="F12" s="8"/>
    </row>
    <row r="13">
      <c r="A13" s="2" t="s">
        <v>63</v>
      </c>
      <c r="C13" s="9">
        <v>0.6</v>
      </c>
      <c r="D13" s="6"/>
      <c r="E13" s="6"/>
      <c r="F13" s="6"/>
    </row>
    <row r="14">
      <c r="A14" s="2"/>
      <c r="B14" s="2"/>
      <c r="C14" s="11"/>
      <c r="D14" s="6"/>
      <c r="E14" s="6"/>
      <c r="F14" s="6"/>
    </row>
    <row r="15">
      <c r="A15" s="2" t="s">
        <v>64</v>
      </c>
      <c r="C15" s="89">
        <f>sum(C10/C12)</f>
        <v>25</v>
      </c>
      <c r="D15" s="8"/>
      <c r="E15" s="8"/>
      <c r="F15" s="8"/>
    </row>
    <row r="16">
      <c r="A16" s="2" t="s">
        <v>65</v>
      </c>
      <c r="C16" s="89">
        <f>sum(C15/C13)</f>
        <v>41.66666667</v>
      </c>
      <c r="D16" s="8"/>
      <c r="E16" s="8"/>
      <c r="F16" s="8"/>
    </row>
    <row r="17">
      <c r="A17" s="12"/>
      <c r="B17" s="12"/>
      <c r="C17" s="22"/>
      <c r="D17" s="19"/>
      <c r="E17" s="19"/>
      <c r="F17" s="19"/>
    </row>
    <row r="18" ht="1.5" customHeight="1">
      <c r="A18" s="12">
        <v>0.0</v>
      </c>
      <c r="C18" s="24"/>
      <c r="D18" s="4"/>
      <c r="E18" s="4"/>
      <c r="F18" s="4"/>
    </row>
    <row r="19" ht="1.5" customHeight="1">
      <c r="A19" s="25"/>
      <c r="B19" s="25"/>
      <c r="C19" s="24"/>
      <c r="D19" s="4"/>
      <c r="E19" s="4"/>
      <c r="F19" s="4"/>
    </row>
    <row r="20" ht="1.5" customHeight="1">
      <c r="A20" s="25"/>
      <c r="B20" s="25"/>
      <c r="C20" s="24"/>
      <c r="D20" s="26"/>
      <c r="E20" s="26"/>
      <c r="F20" s="26"/>
    </row>
    <row r="21" ht="1.5" customHeight="1">
      <c r="A21" s="25"/>
      <c r="B21" s="25"/>
      <c r="C21" s="24"/>
      <c r="D21" s="26"/>
      <c r="E21" s="26"/>
      <c r="F21" s="26"/>
    </row>
    <row r="22" ht="1.5" customHeight="1">
      <c r="A22" s="25"/>
      <c r="B22" s="25"/>
      <c r="C22" s="24"/>
      <c r="D22" s="26"/>
      <c r="E22" s="26"/>
      <c r="F22" s="26"/>
    </row>
    <row r="23" ht="1.5" customHeight="1">
      <c r="A23" s="25"/>
      <c r="B23" s="25"/>
      <c r="C23" s="24"/>
      <c r="D23" s="26"/>
      <c r="E23" s="26"/>
      <c r="F23" s="26"/>
    </row>
  </sheetData>
  <mergeCells count="11">
    <mergeCell ref="A13:B13"/>
    <mergeCell ref="A15:B15"/>
    <mergeCell ref="A16:B16"/>
    <mergeCell ref="A18:B18"/>
    <mergeCell ref="A1:F3"/>
    <mergeCell ref="A5:B5"/>
    <mergeCell ref="A6:B6"/>
    <mergeCell ref="A8:B8"/>
    <mergeCell ref="A9:B9"/>
    <mergeCell ref="A10:B10"/>
    <mergeCell ref="A12:B12"/>
  </mergeCells>
  <conditionalFormatting sqref="C11:C12">
    <cfRule type="expression" dxfId="0" priority="1">
      <formula>C11&gt;=#REF!*0.95</formula>
    </cfRule>
  </conditionalFormatting>
  <conditionalFormatting sqref="C11:C12">
    <cfRule type="expression" dxfId="1" priority="2">
      <formula>C11&lt;#REF!*0.89</formula>
    </cfRule>
  </conditionalFormatting>
  <conditionalFormatting sqref="C11:C12">
    <cfRule type="expression" dxfId="2" priority="3">
      <formula>C11&gt;#REF!*0.9</formula>
    </cfRule>
  </conditionalFormatting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