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  <sheet name="Planilha1" sheetId="2" r:id="rId2"/>
  </sheets>
  <definedNames>
    <definedName name="aporte">Plan1!$D$14</definedName>
    <definedName name="patrimonio">Plan1!$D$17</definedName>
    <definedName name="qtd_anos">Plan1!$D$15</definedName>
    <definedName name="rendimento_carteira">Plan1!$D$10</definedName>
    <definedName name="salario">Plan1!$D$9</definedName>
    <definedName name="sugestao_investimento">Plan1!$D$11</definedName>
    <definedName name="taxa_mensal">Plan1!$D$16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E20" i="2"/>
  <c r="E8" i="2"/>
  <c r="C34" i="1"/>
  <c r="D34" i="1" s="1"/>
  <c r="C35" i="1"/>
  <c r="D35" i="1" s="1"/>
  <c r="C36" i="1"/>
  <c r="D36" i="1" s="1"/>
  <c r="C37" i="1"/>
  <c r="D37" i="1" s="1"/>
  <c r="C38" i="1"/>
  <c r="D38" i="1" s="1"/>
  <c r="C33" i="1"/>
  <c r="D33" i="1" s="1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0" i="1"/>
  <c r="D17" i="1"/>
  <c r="D18" i="1" s="1"/>
  <c r="D39" i="1" l="1"/>
  <c r="D11" i="1"/>
  <c r="C22" i="1"/>
  <c r="D22" i="1" s="1"/>
  <c r="C23" i="1"/>
  <c r="D23" i="1" s="1"/>
  <c r="C24" i="1"/>
  <c r="D24" i="1" s="1"/>
  <c r="C25" i="1"/>
  <c r="D25" i="1" s="1"/>
  <c r="C21" i="1"/>
  <c r="D21" i="1" s="1"/>
</calcChain>
</file>

<file path=xl/sharedStrings.xml><?xml version="1.0" encoding="utf-8"?>
<sst xmlns="http://schemas.openxmlformats.org/spreadsheetml/2006/main" count="69" uniqueCount="33">
  <si>
    <t>Quanto investir por mes?</t>
  </si>
  <si>
    <t>Por quantos anos?</t>
  </si>
  <si>
    <t>Taxa de Rendimentos mensal?</t>
  </si>
  <si>
    <t>Patrimonio acumulado?</t>
  </si>
  <si>
    <t>Dividendo Mensais?</t>
  </si>
  <si>
    <t>INVESTIMENTO MENSAL</t>
  </si>
  <si>
    <t>Quantos em 2 anos?</t>
  </si>
  <si>
    <t>Quantos em 5 anos?</t>
  </si>
  <si>
    <t>Quantos em 10 anos?</t>
  </si>
  <si>
    <t>Quantos em 20 anos?</t>
  </si>
  <si>
    <t>Quantos em 30 anos?</t>
  </si>
  <si>
    <t>CENÁRIOS</t>
  </si>
  <si>
    <t>Dividendos</t>
  </si>
  <si>
    <t>CONFIGURAÇÕES</t>
  </si>
  <si>
    <t>Salário</t>
  </si>
  <si>
    <t>Rendimento Carteira</t>
  </si>
  <si>
    <t>Agressivo</t>
  </si>
  <si>
    <t>VALOR A SER INVESTIDO POR MÊS</t>
  </si>
  <si>
    <t>PERFIL</t>
  </si>
  <si>
    <t>TIPO DE FII</t>
  </si>
  <si>
    <t>Percentual Sugerido</t>
  </si>
  <si>
    <t>Valores</t>
  </si>
  <si>
    <t>PAPEL</t>
  </si>
  <si>
    <t>TIJOLO</t>
  </si>
  <si>
    <t>HIBRIDOS</t>
  </si>
  <si>
    <t>FOFs</t>
  </si>
  <si>
    <t>DESENVOLVIMENTO</t>
  </si>
  <si>
    <t>HOTELARIAS</t>
  </si>
  <si>
    <t>Conservador</t>
  </si>
  <si>
    <t>%</t>
  </si>
  <si>
    <t>CHAVE</t>
  </si>
  <si>
    <t>Moderado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</si>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</sst>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6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5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/>
    <xf numFmtId="9" fontId="0" fillId="0" borderId="0" xfId="0" applyNumberFormat="1"/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166" fontId="0" fillId="0" borderId="5" xfId="1" applyNumberFormat="1" applyFont="1" applyBorder="1" applyAlignment="1">
      <alignment horizontal="left"/>
    </xf>
    <xf numFmtId="10" fontId="0" fillId="0" borderId="5" xfId="0" applyNumberFormat="1" applyBorder="1" applyAlignment="1">
      <alignment horizontal="left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2" fillId="0" borderId="5" xfId="0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8" fontId="2" fillId="3" borderId="5" xfId="0" applyNumberFormat="1" applyFont="1" applyFill="1" applyBorder="1" applyAlignment="1">
      <alignment horizontal="center"/>
    </xf>
    <xf numFmtId="8" fontId="2" fillId="3" borderId="6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8" fontId="0" fillId="3" borderId="1" xfId="0" applyNumberFormat="1" applyFill="1" applyBorder="1" applyAlignment="1">
      <alignment horizontal="center"/>
    </xf>
    <xf numFmtId="8" fontId="0" fillId="3" borderId="1" xfId="0" applyNumberFormat="1" applyFill="1" applyBorder="1"/>
    <xf numFmtId="0" fontId="0" fillId="6" borderId="1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6" borderId="6" xfId="0" applyFill="1" applyBorder="1" applyAlignment="1">
      <alignment horizontal="left"/>
    </xf>
    <xf numFmtId="0" fontId="5" fillId="5" borderId="0" xfId="2"/>
    <xf numFmtId="166" fontId="2" fillId="0" borderId="5" xfId="1" applyNumberFormat="1" applyFont="1" applyBorder="1" applyAlignment="1">
      <alignment horizontal="center"/>
    </xf>
    <xf numFmtId="0" fontId="2" fillId="0" borderId="0" xfId="0" applyFont="1"/>
    <xf numFmtId="166" fontId="0" fillId="0" borderId="0" xfId="0" applyNumberFormat="1"/>
    <xf numFmtId="0" fontId="0" fillId="7" borderId="0" xfId="0" applyFill="1"/>
    <xf numFmtId="166" fontId="0" fillId="7" borderId="0" xfId="0" applyNumberFormat="1" applyFill="1"/>
  </cellXfs>
  <cellStyles count="3">
    <cellStyle name="Moeda" xfId="1" builtinId="4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Plan1!$C$32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Plan1!$B$33:$B$38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Plan1!$C$33:$C$38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4-4AAC-A061-D7CAA7E91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20723</xdr:colOff>
      <xdr:row>2</xdr:row>
      <xdr:rowOff>19050</xdr:rowOff>
    </xdr:from>
    <xdr:to>
      <xdr:col>4</xdr:col>
      <xdr:colOff>9526</xdr:colOff>
      <xdr:row>6</xdr:row>
      <xdr:rowOff>28575</xdr:rowOff>
    </xdr:to>
    <xdr:sp macro="" textlink="">
      <xdr:nvSpPr>
        <xdr:cNvPr id="2" name="Retângulo Arredondado 1"/>
        <xdr:cNvSpPr/>
      </xdr:nvSpPr>
      <xdr:spPr>
        <a:xfrm>
          <a:off x="630323" y="400050"/>
          <a:ext cx="4017878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4000"/>
            <a:t>    DI INVEST</a:t>
          </a:r>
        </a:p>
      </xdr:txBody>
    </xdr:sp>
    <xdr:clientData/>
  </xdr:twoCellAnchor>
  <xdr:twoCellAnchor>
    <xdr:from>
      <xdr:col>1</xdr:col>
      <xdr:colOff>104775</xdr:colOff>
      <xdr:row>2</xdr:row>
      <xdr:rowOff>57150</xdr:rowOff>
    </xdr:from>
    <xdr:to>
      <xdr:col>1</xdr:col>
      <xdr:colOff>1362075</xdr:colOff>
      <xdr:row>6</xdr:row>
      <xdr:rowOff>9526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438150"/>
          <a:ext cx="1257300" cy="714376"/>
        </a:xfrm>
        <a:prstGeom prst="rect">
          <a:avLst/>
        </a:prstGeom>
      </xdr:spPr>
    </xdr:pic>
    <xdr:clientData/>
  </xdr:twoCellAnchor>
  <xdr:twoCellAnchor>
    <xdr:from>
      <xdr:col>0</xdr:col>
      <xdr:colOff>595312</xdr:colOff>
      <xdr:row>39</xdr:row>
      <xdr:rowOff>138112</xdr:rowOff>
    </xdr:from>
    <xdr:to>
      <xdr:col>4</xdr:col>
      <xdr:colOff>9525</xdr:colOff>
      <xdr:row>54</xdr:row>
      <xdr:rowOff>23812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39"/>
  <sheetViews>
    <sheetView showGridLines="0" tabSelected="1" topLeftCell="A34" workbookViewId="0">
      <selection activeCell="E39" sqref="E39"/>
    </sheetView>
  </sheetViews>
  <sheetFormatPr defaultColWidth="0" defaultRowHeight="15" x14ac:dyDescent="0.25"/>
  <cols>
    <col min="1" max="1" width="9.140625" customWidth="1"/>
    <col min="2" max="2" width="30.5703125" customWidth="1"/>
    <col min="3" max="3" width="20.140625" customWidth="1"/>
    <col min="4" max="4" width="14.140625" bestFit="1" customWidth="1"/>
    <col min="5" max="5" width="24.42578125" bestFit="1" customWidth="1"/>
    <col min="6" max="6" width="12.140625" hidden="1" customWidth="1"/>
    <col min="7" max="7" width="10.28515625" hidden="1" customWidth="1"/>
    <col min="8" max="8" width="9.7109375" hidden="1"/>
    <col min="9" max="16384" width="9.140625" hidden="1"/>
  </cols>
  <sheetData>
    <row r="7" spans="2:4" ht="15.75" thickBot="1" x14ac:dyDescent="0.3"/>
    <row r="8" spans="2:4" ht="18.75" x14ac:dyDescent="0.3">
      <c r="B8" s="3" t="s">
        <v>13</v>
      </c>
      <c r="C8" s="4"/>
      <c r="D8" s="5"/>
    </row>
    <row r="9" spans="2:4" x14ac:dyDescent="0.25">
      <c r="B9" s="20" t="s">
        <v>14</v>
      </c>
      <c r="C9" s="20"/>
      <c r="D9" s="6">
        <v>5000</v>
      </c>
    </row>
    <row r="10" spans="2:4" x14ac:dyDescent="0.25">
      <c r="B10" s="20" t="s">
        <v>15</v>
      </c>
      <c r="C10" s="20"/>
      <c r="D10" s="7">
        <v>8.8999999999999999E-3</v>
      </c>
    </row>
    <row r="11" spans="2:4" ht="15.75" thickBot="1" x14ac:dyDescent="0.3">
      <c r="B11" s="20" t="s">
        <v>32</v>
      </c>
      <c r="C11" s="20"/>
      <c r="D11" s="24">
        <f>D9*30%</f>
        <v>1500</v>
      </c>
    </row>
    <row r="12" spans="2:4" ht="15.75" thickBot="1" x14ac:dyDescent="0.3"/>
    <row r="13" spans="2:4" ht="18.75" x14ac:dyDescent="0.3">
      <c r="B13" s="8" t="s">
        <v>5</v>
      </c>
      <c r="C13" s="9"/>
      <c r="D13" s="10"/>
    </row>
    <row r="14" spans="2:4" x14ac:dyDescent="0.25">
      <c r="B14" s="21" t="s">
        <v>0</v>
      </c>
      <c r="C14" s="21"/>
      <c r="D14" s="26">
        <v>500</v>
      </c>
    </row>
    <row r="15" spans="2:4" x14ac:dyDescent="0.25">
      <c r="B15" s="21" t="s">
        <v>1</v>
      </c>
      <c r="C15" s="21"/>
      <c r="D15" s="11">
        <v>5</v>
      </c>
    </row>
    <row r="16" spans="2:4" x14ac:dyDescent="0.25">
      <c r="B16" s="21" t="s">
        <v>2</v>
      </c>
      <c r="C16" s="21"/>
      <c r="D16" s="12">
        <v>1.0789999999999999E-2</v>
      </c>
    </row>
    <row r="17" spans="1:4" x14ac:dyDescent="0.25">
      <c r="B17" s="22" t="s">
        <v>3</v>
      </c>
      <c r="C17" s="22"/>
      <c r="D17" s="13">
        <f>FV(taxa_mensal,qtd_anos*12,aporte*-1)</f>
        <v>41888.456999243819</v>
      </c>
    </row>
    <row r="18" spans="1:4" ht="15.75" thickBot="1" x14ac:dyDescent="0.3">
      <c r="B18" s="22" t="s">
        <v>4</v>
      </c>
      <c r="C18" s="22"/>
      <c r="D18" s="14">
        <f>D17*$D$10</f>
        <v>372.80726729327</v>
      </c>
    </row>
    <row r="19" spans="1:4" ht="15.75" thickBot="1" x14ac:dyDescent="0.3"/>
    <row r="20" spans="1:4" ht="18.75" x14ac:dyDescent="0.3">
      <c r="B20" s="15" t="s">
        <v>11</v>
      </c>
      <c r="C20" s="16"/>
      <c r="D20" s="17" t="s">
        <v>12</v>
      </c>
    </row>
    <row r="21" spans="1:4" x14ac:dyDescent="0.25">
      <c r="A21" s="1">
        <v>2</v>
      </c>
      <c r="B21" s="23" t="s">
        <v>6</v>
      </c>
      <c r="C21" s="18">
        <f>FV($D$16,$A21*12,$D$14*-1)</f>
        <v>13613.813648822608</v>
      </c>
      <c r="D21" s="19">
        <f>C21*rendimento_carteira</f>
        <v>121.16294147452122</v>
      </c>
    </row>
    <row r="22" spans="1:4" x14ac:dyDescent="0.25">
      <c r="A22" s="1">
        <v>5</v>
      </c>
      <c r="B22" s="23" t="s">
        <v>7</v>
      </c>
      <c r="C22" s="18">
        <f>FV($D$16,$A22*12,$D$14*-1)</f>
        <v>41888.456999243819</v>
      </c>
      <c r="D22" s="19">
        <f>C22*rendimento_carteira</f>
        <v>372.80726729327</v>
      </c>
    </row>
    <row r="23" spans="1:4" x14ac:dyDescent="0.25">
      <c r="A23" s="1">
        <v>10</v>
      </c>
      <c r="B23" s="23" t="s">
        <v>8</v>
      </c>
      <c r="C23" s="18">
        <f>FV($D$16,$A23*12,$D$14*-1)</f>
        <v>121642.1062650861</v>
      </c>
      <c r="D23" s="19">
        <f>C23*rendimento_carteira</f>
        <v>1082.6147457592663</v>
      </c>
    </row>
    <row r="24" spans="1:4" x14ac:dyDescent="0.25">
      <c r="A24" s="1">
        <v>20</v>
      </c>
      <c r="B24" s="23" t="s">
        <v>9</v>
      </c>
      <c r="C24" s="18">
        <f>FV($D$16,$A24*12,$D$14*-1)</f>
        <v>562599.20004854025</v>
      </c>
      <c r="D24" s="19">
        <f>C24*rendimento_carteira</f>
        <v>5007.1328804320083</v>
      </c>
    </row>
    <row r="25" spans="1:4" x14ac:dyDescent="0.25">
      <c r="A25" s="1">
        <v>30</v>
      </c>
      <c r="B25" s="23" t="s">
        <v>10</v>
      </c>
      <c r="C25" s="18">
        <f>FV($D$16,$A25*12,$D$14*-1)</f>
        <v>2161084.8275023573</v>
      </c>
      <c r="D25" s="19">
        <f>C25*rendimento_carteira</f>
        <v>19233.65496477098</v>
      </c>
    </row>
    <row r="29" spans="1:4" x14ac:dyDescent="0.25">
      <c r="B29" s="25" t="s">
        <v>18</v>
      </c>
      <c r="C29" s="25" t="s">
        <v>16</v>
      </c>
      <c r="D29" s="25"/>
    </row>
    <row r="30" spans="1:4" x14ac:dyDescent="0.25">
      <c r="B30" s="29" t="s">
        <v>17</v>
      </c>
      <c r="C30" s="30">
        <f>aporte</f>
        <v>500</v>
      </c>
      <c r="D30" s="29"/>
    </row>
    <row r="32" spans="1:4" x14ac:dyDescent="0.25">
      <c r="B32" s="27" t="s">
        <v>19</v>
      </c>
      <c r="C32" s="27" t="s">
        <v>20</v>
      </c>
      <c r="D32" s="27" t="s">
        <v>21</v>
      </c>
    </row>
    <row r="33" spans="2:4" x14ac:dyDescent="0.25">
      <c r="B33" t="s">
        <v>22</v>
      </c>
      <c r="C33" s="2">
        <f>VLOOKUP($C$29&amp;"-"&amp;B33,Planilha1!$A:$D,4,FALSE)</f>
        <v>0.5</v>
      </c>
      <c r="D33" s="28">
        <f>C33*$C$30</f>
        <v>250</v>
      </c>
    </row>
    <row r="34" spans="2:4" x14ac:dyDescent="0.25">
      <c r="B34" t="s">
        <v>23</v>
      </c>
      <c r="C34" s="2">
        <f>VLOOKUP($C$29&amp;"-"&amp;B34,Planilha1!$A:$D,4,FALSE)</f>
        <v>0.1</v>
      </c>
      <c r="D34" s="28">
        <f t="shared" ref="D34:D38" si="0">C34*$C$30</f>
        <v>50</v>
      </c>
    </row>
    <row r="35" spans="2:4" x14ac:dyDescent="0.25">
      <c r="B35" t="s">
        <v>24</v>
      </c>
      <c r="C35" s="2">
        <f>VLOOKUP($C$29&amp;"-"&amp;B35,Planilha1!$A:$D,4,FALSE)</f>
        <v>0.05</v>
      </c>
      <c r="D35" s="28">
        <f t="shared" si="0"/>
        <v>25</v>
      </c>
    </row>
    <row r="36" spans="2:4" x14ac:dyDescent="0.25">
      <c r="B36" t="s">
        <v>25</v>
      </c>
      <c r="C36" s="2">
        <f>VLOOKUP($C$29&amp;"-"&amp;B36,Planilha1!$A:$D,4,FALSE)</f>
        <v>0.05</v>
      </c>
      <c r="D36" s="28">
        <f t="shared" si="0"/>
        <v>25</v>
      </c>
    </row>
    <row r="37" spans="2:4" x14ac:dyDescent="0.25">
      <c r="B37" t="s">
        <v>26</v>
      </c>
      <c r="C37" s="2">
        <f>VLOOKUP($C$29&amp;"-"&amp;B37,Planilha1!$A:$D,4,FALSE)</f>
        <v>0.2</v>
      </c>
      <c r="D37" s="28">
        <f t="shared" si="0"/>
        <v>100</v>
      </c>
    </row>
    <row r="38" spans="2:4" x14ac:dyDescent="0.25">
      <c r="B38" t="s">
        <v>27</v>
      </c>
      <c r="C38" s="2">
        <f>VLOOKUP($C$29&amp;"-"&amp;B38,Planilha1!$A:$D,4,FALSE)</f>
        <v>0.1</v>
      </c>
      <c r="D38" s="28">
        <f t="shared" si="0"/>
        <v>50</v>
      </c>
    </row>
    <row r="39" spans="2:4" x14ac:dyDescent="0.25">
      <c r="B39" s="29"/>
      <c r="C39" s="29"/>
      <c r="D39" s="30">
        <f>SUM(D33:D38)</f>
        <v>500</v>
      </c>
    </row>
  </sheetData>
  <mergeCells count="10">
    <mergeCell ref="B14:C14"/>
    <mergeCell ref="B15:C15"/>
    <mergeCell ref="B16:C16"/>
    <mergeCell ref="B17:C17"/>
    <mergeCell ref="B18:C18"/>
    <mergeCell ref="B13:C13"/>
    <mergeCell ref="B8:C8"/>
    <mergeCell ref="B9:C9"/>
    <mergeCell ref="B10:C10"/>
    <mergeCell ref="B11:C11"/>
  </mergeCells>
  <dataValidations count="1">
    <dataValidation type="list" allowBlank="1" showInputMessage="1" showErrorMessage="1" sqref="C29">
      <formula1>"Conservador,Moderado,Agressivo"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D13" sqref="D13"/>
    </sheetView>
  </sheetViews>
  <sheetFormatPr defaultRowHeight="15" x14ac:dyDescent="0.25"/>
  <cols>
    <col min="1" max="1" width="18.5703125" bestFit="1" customWidth="1"/>
    <col min="2" max="2" width="15.7109375" customWidth="1"/>
    <col min="3" max="3" width="19" bestFit="1" customWidth="1"/>
  </cols>
  <sheetData>
    <row r="2" spans="1:5" x14ac:dyDescent="0.25">
      <c r="A2" t="s">
        <v>30</v>
      </c>
      <c r="B2" s="27" t="s">
        <v>18</v>
      </c>
      <c r="C2" s="27" t="s">
        <v>19</v>
      </c>
      <c r="D2" t="s">
        <v>29</v>
      </c>
    </row>
    <row r="3" spans="1:5" x14ac:dyDescent="0.25">
      <c r="A3" t="str">
        <f>B3&amp;"-"&amp;C3</f>
        <v>Conservador-PAPEL</v>
      </c>
      <c r="B3" t="s">
        <v>28</v>
      </c>
      <c r="C3" t="s">
        <v>22</v>
      </c>
      <c r="D3" s="2">
        <v>0.3</v>
      </c>
    </row>
    <row r="4" spans="1:5" x14ac:dyDescent="0.25">
      <c r="A4" t="str">
        <f t="shared" ref="A4:A20" si="0">B4&amp;"-"&amp;C4</f>
        <v>Conservador-TIJOLO</v>
      </c>
      <c r="B4" t="s">
        <v>28</v>
      </c>
      <c r="C4" t="s">
        <v>23</v>
      </c>
      <c r="D4" s="2">
        <v>0.5</v>
      </c>
    </row>
    <row r="5" spans="1:5" x14ac:dyDescent="0.25">
      <c r="A5" t="str">
        <f t="shared" si="0"/>
        <v>Conservador-HIBRIDOS</v>
      </c>
      <c r="B5" t="s">
        <v>28</v>
      </c>
      <c r="C5" t="s">
        <v>24</v>
      </c>
      <c r="D5" s="2">
        <v>0.1</v>
      </c>
    </row>
    <row r="6" spans="1:5" x14ac:dyDescent="0.25">
      <c r="A6" t="str">
        <f t="shared" si="0"/>
        <v>Conservador-FOFs</v>
      </c>
      <c r="B6" t="s">
        <v>28</v>
      </c>
      <c r="C6" t="s">
        <v>25</v>
      </c>
      <c r="D6" s="2">
        <v>0.1</v>
      </c>
    </row>
    <row r="7" spans="1:5" x14ac:dyDescent="0.25">
      <c r="A7" t="str">
        <f t="shared" si="0"/>
        <v>Conservador-DESENVOLVIMENTO</v>
      </c>
      <c r="B7" t="s">
        <v>28</v>
      </c>
      <c r="C7" t="s">
        <v>26</v>
      </c>
      <c r="D7" s="2">
        <v>0</v>
      </c>
    </row>
    <row r="8" spans="1:5" x14ac:dyDescent="0.25">
      <c r="A8" t="str">
        <f t="shared" si="0"/>
        <v>Conservador-HOTELARIAS</v>
      </c>
      <c r="B8" t="s">
        <v>28</v>
      </c>
      <c r="C8" t="s">
        <v>27</v>
      </c>
      <c r="D8" s="2">
        <v>0</v>
      </c>
      <c r="E8" s="2">
        <f>SUM(D3:D8)</f>
        <v>1</v>
      </c>
    </row>
    <row r="9" spans="1:5" x14ac:dyDescent="0.25">
      <c r="A9" t="str">
        <f t="shared" si="0"/>
        <v>Moderado-PAPEL</v>
      </c>
      <c r="B9" t="s">
        <v>31</v>
      </c>
      <c r="C9" t="s">
        <v>22</v>
      </c>
      <c r="D9" s="2">
        <v>0.32</v>
      </c>
    </row>
    <row r="10" spans="1:5" x14ac:dyDescent="0.25">
      <c r="A10" t="str">
        <f t="shared" si="0"/>
        <v>Moderado-TIJOLO</v>
      </c>
      <c r="B10" t="s">
        <v>31</v>
      </c>
      <c r="C10" t="s">
        <v>23</v>
      </c>
      <c r="D10" s="2">
        <v>0.35</v>
      </c>
    </row>
    <row r="11" spans="1:5" x14ac:dyDescent="0.25">
      <c r="A11" t="str">
        <f t="shared" si="0"/>
        <v>Moderado-HIBRIDOS</v>
      </c>
      <c r="B11" t="s">
        <v>31</v>
      </c>
      <c r="C11" t="s">
        <v>24</v>
      </c>
      <c r="D11" s="2">
        <v>0.08</v>
      </c>
    </row>
    <row r="12" spans="1:5" x14ac:dyDescent="0.25">
      <c r="A12" t="str">
        <f t="shared" si="0"/>
        <v>Moderado-FOFs</v>
      </c>
      <c r="B12" t="s">
        <v>31</v>
      </c>
      <c r="C12" t="s">
        <v>25</v>
      </c>
      <c r="D12" s="2">
        <v>0.05</v>
      </c>
    </row>
    <row r="13" spans="1:5" x14ac:dyDescent="0.25">
      <c r="A13" t="str">
        <f t="shared" si="0"/>
        <v>Moderado-DESENVOLVIMENTO</v>
      </c>
      <c r="B13" t="s">
        <v>31</v>
      </c>
      <c r="C13" t="s">
        <v>26</v>
      </c>
      <c r="D13" s="2">
        <v>0.1</v>
      </c>
    </row>
    <row r="14" spans="1:5" x14ac:dyDescent="0.25">
      <c r="A14" t="str">
        <f t="shared" si="0"/>
        <v>Moderado-HOTELARIAS</v>
      </c>
      <c r="B14" t="s">
        <v>31</v>
      </c>
      <c r="C14" t="s">
        <v>27</v>
      </c>
      <c r="D14" s="2">
        <v>0.1</v>
      </c>
      <c r="E14" s="2">
        <f>SUM(D9:D14)</f>
        <v>0.99999999999999989</v>
      </c>
    </row>
    <row r="15" spans="1:5" x14ac:dyDescent="0.25">
      <c r="A15" t="str">
        <f t="shared" si="0"/>
        <v>Agressivo-PAPEL</v>
      </c>
      <c r="B15" t="s">
        <v>16</v>
      </c>
      <c r="C15" t="s">
        <v>22</v>
      </c>
      <c r="D15" s="2">
        <v>0.5</v>
      </c>
    </row>
    <row r="16" spans="1:5" x14ac:dyDescent="0.25">
      <c r="A16" t="str">
        <f t="shared" si="0"/>
        <v>Agressivo-TIJOLO</v>
      </c>
      <c r="B16" t="s">
        <v>16</v>
      </c>
      <c r="C16" t="s">
        <v>23</v>
      </c>
      <c r="D16" s="2">
        <v>0.1</v>
      </c>
    </row>
    <row r="17" spans="1:5" x14ac:dyDescent="0.25">
      <c r="A17" t="str">
        <f t="shared" si="0"/>
        <v>Agressivo-HIBRIDOS</v>
      </c>
      <c r="B17" t="s">
        <v>16</v>
      </c>
      <c r="C17" t="s">
        <v>24</v>
      </c>
      <c r="D17" s="2">
        <v>0.05</v>
      </c>
    </row>
    <row r="18" spans="1:5" x14ac:dyDescent="0.25">
      <c r="A18" t="str">
        <f t="shared" si="0"/>
        <v>Agressivo-FOFs</v>
      </c>
      <c r="B18" t="s">
        <v>16</v>
      </c>
      <c r="C18" t="s">
        <v>25</v>
      </c>
      <c r="D18" s="2">
        <v>0.05</v>
      </c>
    </row>
    <row r="19" spans="1:5" x14ac:dyDescent="0.25">
      <c r="A19" t="str">
        <f t="shared" si="0"/>
        <v>Agressivo-DESENVOLVIMENTO</v>
      </c>
      <c r="B19" t="s">
        <v>16</v>
      </c>
      <c r="C19" t="s">
        <v>26</v>
      </c>
      <c r="D19" s="2">
        <v>0.2</v>
      </c>
    </row>
    <row r="20" spans="1:5" x14ac:dyDescent="0.25">
      <c r="A20" t="str">
        <f t="shared" si="0"/>
        <v>Agressivo-HOTELARIAS</v>
      </c>
      <c r="B20" t="s">
        <v>16</v>
      </c>
      <c r="C20" t="s">
        <v>27</v>
      </c>
      <c r="D20" s="2">
        <v>0.1</v>
      </c>
      <c r="E20" s="2">
        <f>SUM(D15:D20)</f>
        <v>1.0000000000000002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Plan1</vt:lpstr>
      <vt:lpstr>Planilha1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2025-06-30T21:33:58Z</dcterms:modified>
</cp:coreProperties>
</file>