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7FF7B419-287F-4E92-90B8-347B5DE9D29C}" xr6:coauthVersionLast="45" xr6:coauthVersionMax="45" xr10:uidLastSave="{00000000-0000-0000-0000-000000000000}"/>
  <bookViews>
    <workbookView xWindow="-110" yWindow="-110" windowWidth="19420" windowHeight="10420" xr2:uid="{46417FCB-DCAD-440E-8B19-DC46081EA5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5" i="1"/>
  <c r="I6" i="1"/>
  <c r="I7" i="1"/>
  <c r="G15" i="1"/>
  <c r="G14" i="1"/>
  <c r="G13" i="1"/>
  <c r="G12" i="1"/>
  <c r="G11" i="1"/>
  <c r="G9" i="1"/>
  <c r="G8" i="1"/>
  <c r="G6" i="1"/>
  <c r="G5" i="1"/>
  <c r="G7" i="1" s="1"/>
  <c r="G16" i="1" l="1"/>
  <c r="G10" i="1"/>
  <c r="C15" i="1" l="1"/>
  <c r="C14" i="1"/>
  <c r="C12" i="1"/>
  <c r="C13" i="1"/>
  <c r="C11" i="1"/>
  <c r="C10" i="1"/>
  <c r="C8" i="1"/>
  <c r="C9" i="1"/>
  <c r="C7" i="1"/>
  <c r="C6" i="1"/>
  <c r="C5" i="1"/>
  <c r="C16" i="1" l="1"/>
</calcChain>
</file>

<file path=xl/sharedStrings.xml><?xml version="1.0" encoding="utf-8"?>
<sst xmlns="http://schemas.openxmlformats.org/spreadsheetml/2006/main" count="38" uniqueCount="19">
  <si>
    <t>Class</t>
  </si>
  <si>
    <t>Image Count</t>
  </si>
  <si>
    <t>Duct</t>
  </si>
  <si>
    <t>Not Duct</t>
  </si>
  <si>
    <t>Total</t>
  </si>
  <si>
    <t>Level 1</t>
  </si>
  <si>
    <t>Level 2</t>
  </si>
  <si>
    <t>Event</t>
  </si>
  <si>
    <t>Not Event</t>
  </si>
  <si>
    <t>Level 3</t>
  </si>
  <si>
    <t>Anode</t>
  </si>
  <si>
    <t>Flange</t>
  </si>
  <si>
    <t>Damage</t>
  </si>
  <si>
    <t>Repair</t>
  </si>
  <si>
    <t>Buried</t>
  </si>
  <si>
    <t>reference_dataset</t>
  </si>
  <si>
    <t>semiauto_dataset</t>
  </si>
  <si>
    <t>aprox ...</t>
  </si>
  <si>
    <t>vezes o dataset de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</si>
</sst>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1" fillId="0" borderId="3" xfId="0" applyFont="1" applyBorder="1"/>
    <xf numFmtId="0" fontId="1" fillId="0" borderId="5" xfId="0" applyFont="1" applyBorder="1"/>
    <xf numFmtId="0" fontId="0" fillId="0" borderId="1" xfId="0" applyBorder="1" applyAlignment="1">
      <alignment horizontal="right" vertical="center" textRotation="90"/>
    </xf>
    <xf numFmtId="0" fontId="0" fillId="0" borderId="3" xfId="0" applyBorder="1" applyAlignment="1">
      <alignment horizontal="right" vertical="center" textRotation="90"/>
    </xf>
    <xf numFmtId="0" fontId="0" fillId="0" borderId="5" xfId="0" applyBorder="1" applyAlignment="1">
      <alignment horizontal="right" vertical="center" textRotation="90"/>
    </xf>
    <xf numFmtId="3" fontId="0" fillId="0" borderId="2" xfId="0" applyNumberFormat="1" applyBorder="1"/>
    <xf numFmtId="3" fontId="0" fillId="0" borderId="4" xfId="0" applyNumberFormat="1" applyBorder="1"/>
    <xf numFmtId="3" fontId="0" fillId="0" borderId="6" xfId="0" applyNumberFormat="1" applyBorder="1"/>
    <xf numFmtId="1" fontId="2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0369-F215-45C1-815F-CC10E7E54FCC}">
  <dimension ref="A3:J16"/>
  <sheetViews>
    <sheetView tabSelected="1" workbookViewId="0">
      <selection activeCell="J6" sqref="J6"/>
    </sheetView>
  </sheetViews>
  <sheetFormatPr defaultRowHeight="14.5" x14ac:dyDescent="0.35"/>
  <cols>
    <col min="1" max="1" width="3.36328125" bestFit="1" customWidth="1"/>
    <col min="3" max="3" width="11.453125" bestFit="1" customWidth="1"/>
    <col min="5" max="5" width="3.36328125" bestFit="1" customWidth="1"/>
  </cols>
  <sheetData>
    <row r="3" spans="1:10" x14ac:dyDescent="0.35">
      <c r="B3" t="s">
        <v>15</v>
      </c>
      <c r="F3" t="s">
        <v>16</v>
      </c>
    </row>
    <row r="4" spans="1:10" x14ac:dyDescent="0.35">
      <c r="B4" s="1" t="s">
        <v>0</v>
      </c>
      <c r="C4" s="1" t="s">
        <v>1</v>
      </c>
      <c r="F4" s="1" t="s">
        <v>0</v>
      </c>
      <c r="G4" s="1" t="s">
        <v>1</v>
      </c>
    </row>
    <row r="5" spans="1:10" x14ac:dyDescent="0.35">
      <c r="A5" s="6" t="s">
        <v>5</v>
      </c>
      <c r="B5" s="2" t="s">
        <v>2</v>
      </c>
      <c r="C5" s="9">
        <f>1431+363</f>
        <v>1794</v>
      </c>
      <c r="E5" s="6" t="s">
        <v>5</v>
      </c>
      <c r="F5" s="2" t="s">
        <v>2</v>
      </c>
      <c r="G5" s="9">
        <f>367493+28752</f>
        <v>396245</v>
      </c>
      <c r="H5" s="14" t="s">
        <v>17</v>
      </c>
      <c r="I5" s="12">
        <f t="shared" ref="I5:I6" si="0">G5/C5</f>
        <v>220.87235228539578</v>
      </c>
      <c r="J5" t="s">
        <v>18</v>
      </c>
    </row>
    <row r="6" spans="1:10" x14ac:dyDescent="0.35">
      <c r="A6" s="7"/>
      <c r="B6" s="3" t="s">
        <v>3</v>
      </c>
      <c r="C6" s="10">
        <f>585+199</f>
        <v>784</v>
      </c>
      <c r="E6" s="7"/>
      <c r="F6" s="3" t="s">
        <v>3</v>
      </c>
      <c r="G6" s="10">
        <f>51061+10056</f>
        <v>61117</v>
      </c>
      <c r="I6" s="12">
        <f t="shared" si="0"/>
        <v>77.955357142857139</v>
      </c>
    </row>
    <row r="7" spans="1:10" x14ac:dyDescent="0.35">
      <c r="A7" s="7"/>
      <c r="B7" s="4" t="s">
        <v>4</v>
      </c>
      <c r="C7" s="10">
        <f>C6+C5</f>
        <v>2578</v>
      </c>
      <c r="E7" s="7"/>
      <c r="F7" s="4" t="s">
        <v>4</v>
      </c>
      <c r="G7" s="10">
        <f>G6+G5</f>
        <v>457362</v>
      </c>
      <c r="I7" s="13">
        <f>G7/C7</f>
        <v>177.40961986035686</v>
      </c>
    </row>
    <row r="8" spans="1:10" x14ac:dyDescent="0.35">
      <c r="A8" s="7" t="s">
        <v>6</v>
      </c>
      <c r="B8" s="2" t="s">
        <v>7</v>
      </c>
      <c r="C8" s="9">
        <f>874+146</f>
        <v>1020</v>
      </c>
      <c r="E8" s="7" t="s">
        <v>6</v>
      </c>
      <c r="F8" s="2" t="s">
        <v>7</v>
      </c>
      <c r="G8" s="9">
        <f>122375+8203</f>
        <v>130578</v>
      </c>
      <c r="I8" s="12">
        <f t="shared" ref="I8:I16" si="1">G8/C8</f>
        <v>128.01764705882354</v>
      </c>
    </row>
    <row r="9" spans="1:10" x14ac:dyDescent="0.35">
      <c r="A9" s="7"/>
      <c r="B9" s="3" t="s">
        <v>8</v>
      </c>
      <c r="C9" s="10">
        <f>1004+165</f>
        <v>1169</v>
      </c>
      <c r="E9" s="7"/>
      <c r="F9" s="3" t="s">
        <v>8</v>
      </c>
      <c r="G9" s="10">
        <f>234642+30866</f>
        <v>265508</v>
      </c>
      <c r="I9" s="12">
        <f t="shared" si="1"/>
        <v>227.1240376390077</v>
      </c>
    </row>
    <row r="10" spans="1:10" x14ac:dyDescent="0.35">
      <c r="A10" s="7"/>
      <c r="B10" s="5" t="s">
        <v>4</v>
      </c>
      <c r="C10" s="11">
        <f>C8+C9</f>
        <v>2189</v>
      </c>
      <c r="E10" s="7"/>
      <c r="F10" s="5" t="s">
        <v>4</v>
      </c>
      <c r="G10" s="11">
        <f>G8+G9</f>
        <v>396086</v>
      </c>
      <c r="I10" s="13">
        <f t="shared" si="1"/>
        <v>180.94380995888534</v>
      </c>
    </row>
    <row r="11" spans="1:10" x14ac:dyDescent="0.35">
      <c r="A11" s="7" t="s">
        <v>9</v>
      </c>
      <c r="B11" s="3" t="s">
        <v>10</v>
      </c>
      <c r="C11" s="10">
        <f>382+98</f>
        <v>480</v>
      </c>
      <c r="E11" s="7" t="s">
        <v>9</v>
      </c>
      <c r="F11" s="3" t="s">
        <v>10</v>
      </c>
      <c r="G11" s="10">
        <f>4371+1268</f>
        <v>5639</v>
      </c>
      <c r="I11" s="12">
        <f t="shared" si="1"/>
        <v>11.747916666666667</v>
      </c>
    </row>
    <row r="12" spans="1:10" x14ac:dyDescent="0.35">
      <c r="A12" s="7"/>
      <c r="B12" s="3" t="s">
        <v>14</v>
      </c>
      <c r="C12" s="10">
        <f>905+204</f>
        <v>1109</v>
      </c>
      <c r="E12" s="7"/>
      <c r="F12" s="3" t="s">
        <v>14</v>
      </c>
      <c r="G12" s="10">
        <f>34541+8235</f>
        <v>42776</v>
      </c>
      <c r="I12" s="12">
        <f t="shared" si="1"/>
        <v>38.571686203787195</v>
      </c>
    </row>
    <row r="13" spans="1:10" x14ac:dyDescent="0.35">
      <c r="A13" s="7"/>
      <c r="B13" s="3" t="s">
        <v>12</v>
      </c>
      <c r="C13" s="10">
        <f>376+129</f>
        <v>505</v>
      </c>
      <c r="E13" s="7"/>
      <c r="F13" s="3" t="s">
        <v>12</v>
      </c>
      <c r="G13" s="10">
        <f>15550+5414</f>
        <v>20964</v>
      </c>
      <c r="I13" s="12">
        <f t="shared" si="1"/>
        <v>41.512871287128711</v>
      </c>
    </row>
    <row r="14" spans="1:10" x14ac:dyDescent="0.35">
      <c r="A14" s="7"/>
      <c r="B14" s="3" t="s">
        <v>11</v>
      </c>
      <c r="C14" s="10">
        <f>647+124</f>
        <v>771</v>
      </c>
      <c r="E14" s="7"/>
      <c r="F14" s="3" t="s">
        <v>11</v>
      </c>
      <c r="G14" s="10">
        <f>12354+930</f>
        <v>13284</v>
      </c>
      <c r="I14" s="12">
        <f t="shared" si="1"/>
        <v>17.229571984435797</v>
      </c>
    </row>
    <row r="15" spans="1:10" x14ac:dyDescent="0.35">
      <c r="A15" s="7"/>
      <c r="B15" s="3" t="s">
        <v>13</v>
      </c>
      <c r="C15" s="10">
        <f>350+108</f>
        <v>458</v>
      </c>
      <c r="E15" s="7"/>
      <c r="F15" s="3" t="s">
        <v>13</v>
      </c>
      <c r="G15" s="10">
        <f>31662+3989</f>
        <v>35651</v>
      </c>
      <c r="I15" s="12">
        <f t="shared" si="1"/>
        <v>77.840611353711793</v>
      </c>
    </row>
    <row r="16" spans="1:10" x14ac:dyDescent="0.35">
      <c r="A16" s="8"/>
      <c r="B16" s="5" t="s">
        <v>4</v>
      </c>
      <c r="C16" s="11">
        <f>SUM(C11:C15)</f>
        <v>3323</v>
      </c>
      <c r="E16" s="8"/>
      <c r="F16" s="5" t="s">
        <v>4</v>
      </c>
      <c r="G16" s="11">
        <f>SUM(G11:G15)</f>
        <v>118314</v>
      </c>
      <c r="I16" s="13">
        <f t="shared" si="1"/>
        <v>35.604574179957872</v>
      </c>
    </row>
  </sheetData>
  <mergeCells count="6">
    <mergeCell ref="A5:A7"/>
    <mergeCell ref="A8:A10"/>
    <mergeCell ref="A11:A16"/>
    <mergeCell ref="E5:E7"/>
    <mergeCell ref="E8:E10"/>
    <mergeCell ref="E11:E16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2020-01-06T21:16:19Z</dcterms:created>
  <dcterms:modified xsi:type="dcterms:W3CDTF">2020-01-13T20:55:32Z</dcterms:modified>
</cp:coreProperties>
</file>