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Program Files\Arquivos Incomuns\Projeto Final\semiauto-video-annotation\reports\"/>
    </mc:Choice>
  </mc:AlternateContent>
  <xr:revisionPtr revIDLastSave="0" documentId="13_ncr:1_{40841780-D482-4AF0-AB5C-0F3BD833FCC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4" i="1"/>
  <c r="H4" i="1"/>
  <c r="H5" i="1"/>
  <c r="H6" i="1"/>
  <c r="H7" i="1"/>
  <c r="H8" i="1"/>
  <c r="H9" i="1"/>
  <c r="H10" i="1"/>
  <c r="H11" i="1"/>
  <c r="H12" i="1"/>
  <c r="D13" i="1" l="1"/>
  <c r="C13" i="1"/>
  <c r="E13" i="1" s="1"/>
  <c r="I18" i="1"/>
  <c r="J5" i="1"/>
  <c r="J6" i="1"/>
  <c r="J7" i="1"/>
  <c r="J8" i="1"/>
  <c r="J9" i="1"/>
  <c r="J10" i="1"/>
  <c r="J11" i="1"/>
  <c r="J12" i="1"/>
  <c r="J4" i="1"/>
  <c r="J13" i="1" s="1"/>
  <c r="G3" i="1"/>
  <c r="E4" i="1"/>
  <c r="K14" i="1" l="1"/>
  <c r="G4" i="1"/>
  <c r="E5" i="1"/>
  <c r="E6" i="1" l="1"/>
  <c r="G5" i="1"/>
  <c r="E7" i="1" l="1"/>
  <c r="G6" i="1"/>
  <c r="E8" i="1" l="1"/>
  <c r="G7" i="1"/>
  <c r="E9" i="1" l="1"/>
  <c r="G8" i="1"/>
  <c r="E10" i="1" l="1"/>
  <c r="G9" i="1"/>
  <c r="E11" i="1" l="1"/>
  <c r="G10" i="1"/>
  <c r="E12" i="1" l="1"/>
  <c r="G11" i="1"/>
  <c r="G12" i="1" l="1"/>
</calcChain>
</file>

<file path=xl/sharedStrings.xml><?xml version="1.0" encoding="utf-8"?>
<sst xmlns="http://schemas.openxmlformats.org/spreadsheetml/2006/main" count="14" uniqueCount="14">
  <si>
    <t>manual</t>
  </si>
  <si>
    <t>automatic</t>
  </si>
  <si>
    <t>iteration</t>
  </si>
  <si>
    <t>% annotated</t>
  </si>
  <si>
    <t>% manual</t>
  </si>
  <si>
    <t>% automatic</t>
  </si>
  <si>
    <t>manual annotation time</t>
  </si>
  <si>
    <t>unlabeled</t>
  </si>
  <si>
    <t>manual error (%)</t>
  </si>
  <si>
    <t>automatic error (%)</t>
  </si>
  <si>
    <t>unlabeled real</t>
  </si>
  <si>
    <t>diff</t>
  </si>
  <si>
    <t>rede2</t>
  </si>
  <si>
    <t>rede3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</si>
</sst>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2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A7D665-E522-47C6-838E-7C660CFAAF5E}" name="Tabela1" displayName="Tabela1" ref="B2:M13" totalsRowCount="1">
  <autoFilter ref="B2:M12" xr:uid="{FEE9A2CC-B23D-4CC6-A4DA-BB850F67007A}"/>
  <tableColumns count="12">
    <tableColumn id="1" xr3:uid="{CB4467F2-1FBF-461F-B919-DEF93C641953}" name="iteration"/>
    <tableColumn id="2" xr3:uid="{04147FB1-E3A6-4EE2-A5A1-28C6EAE4F4CA}" name="manual" totalsRowFunction="custom">
      <totalsRowFormula>SUM(C4:C12)</totalsRowFormula>
    </tableColumn>
    <tableColumn id="3" xr3:uid="{B7BCC15C-F1E2-41B4-8AFF-A13046BF206A}" name="automatic" totalsRowFunction="custom">
      <totalsRowFormula>SUM((D4:D12))</totalsRowFormula>
    </tableColumn>
    <tableColumn id="9" xr3:uid="{DE24A7CD-C95D-43B4-A9E9-E3AC9E362224}" name="unlabeled" totalsRowFunction="custom">
      <totalsRowFormula>Tabela1[[#Totals],[manual]]+Tabela1[[#Totals],[automatic]]</totalsRowFormula>
    </tableColumn>
    <tableColumn id="12" xr3:uid="{A9E70562-3FA3-48EF-9795-59254BDFF23F}" name="unlabeled real"/>
    <tableColumn id="13" xr3:uid="{F6CC74BF-52DF-4FEE-860E-97C47DA93CFD}" name="diff" dataDxfId="11" totalsRowDxfId="10">
      <calculatedColumnFormula>Tabela1[[#This Row],[unlabeled real]]-Tabela1[[#This Row],[unlabeled]]</calculatedColumnFormula>
    </tableColumn>
    <tableColumn id="4" xr3:uid="{7739FE3C-1F66-4C35-AFB6-BFAEB1B69C1F}" name="% manual" dataDxfId="9" totalsRowDxfId="8">
      <calculatedColumnFormula>Tabela1[[#This Row],[manual]]/E2</calculatedColumnFormula>
    </tableColumn>
    <tableColumn id="5" xr3:uid="{7E484E00-0803-4528-801C-5E109630D665}" name="% automatic" dataDxfId="7" totalsRowDxfId="6">
      <calculatedColumnFormula>Tabela1[[#This Row],[automatic]]/E2</calculatedColumnFormula>
    </tableColumn>
    <tableColumn id="6" xr3:uid="{A44F574F-DE76-47D4-8FD8-D60F885039E8}" name="% annotated" totalsRowFunction="custom" dataDxfId="5" totalsRowDxfId="4">
      <calculatedColumnFormula>(Tabela1[[#This Row],[manual]]+Tabela1[[#This Row],[automatic]])/E2</calculatedColumnFormula>
      <totalsRowFormula>SUM(Tabela1[% annotated])</totalsRowFormula>
    </tableColumn>
    <tableColumn id="7" xr3:uid="{85BB0A85-8588-44BA-9636-9F9B3E3EFA8D}" name="manual annotation time"/>
    <tableColumn id="10" xr3:uid="{3F987306-92BB-448E-93E1-4FA880CEF6DF}" name="manual error (%)" dataDxfId="3" totalsRowDxfId="2"/>
    <tableColumn id="11" xr3:uid="{DA77118F-E6DE-4926-A2A0-53F283953A1A}" name="automatic error (%)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8"/>
  <sheetViews>
    <sheetView tabSelected="1" workbookViewId="0">
      <selection activeCell="C4" sqref="C4"/>
    </sheetView>
  </sheetViews>
  <sheetFormatPr defaultRowHeight="14.5" x14ac:dyDescent="0.35"/>
  <cols>
    <col min="2" max="2" width="3.7265625" customWidth="1"/>
    <col min="3" max="3" width="9.36328125" bestFit="1" customWidth="1"/>
    <col min="4" max="4" width="11.6328125" bestFit="1" customWidth="1"/>
    <col min="5" max="5" width="11.6328125" customWidth="1"/>
    <col min="6" max="6" width="15" bestFit="1" customWidth="1"/>
    <col min="7" max="7" width="8" customWidth="1"/>
    <col min="8" max="8" width="11.26953125" bestFit="1" customWidth="1"/>
    <col min="9" max="9" width="13.54296875" bestFit="1" customWidth="1"/>
    <col min="10" max="10" width="13.81640625" bestFit="1" customWidth="1"/>
    <col min="11" max="11" width="23.7265625" bestFit="1" customWidth="1"/>
    <col min="12" max="12" width="17.36328125" bestFit="1" customWidth="1"/>
    <col min="13" max="13" width="19.7265625" bestFit="1" customWidth="1"/>
  </cols>
  <sheetData>
    <row r="2" spans="2:13" x14ac:dyDescent="0.35">
      <c r="B2" t="s">
        <v>2</v>
      </c>
      <c r="C2" t="s">
        <v>0</v>
      </c>
      <c r="D2" t="s">
        <v>1</v>
      </c>
      <c r="E2" t="s">
        <v>7</v>
      </c>
      <c r="F2" t="s">
        <v>10</v>
      </c>
      <c r="G2" t="s">
        <v>11</v>
      </c>
      <c r="H2" t="s">
        <v>4</v>
      </c>
      <c r="I2" t="s">
        <v>5</v>
      </c>
      <c r="J2" t="s">
        <v>3</v>
      </c>
      <c r="K2" t="s">
        <v>6</v>
      </c>
      <c r="L2" t="s">
        <v>8</v>
      </c>
      <c r="M2" t="s">
        <v>9</v>
      </c>
    </row>
    <row r="3" spans="2:13" x14ac:dyDescent="0.35">
      <c r="B3">
        <v>0</v>
      </c>
      <c r="C3">
        <v>0</v>
      </c>
      <c r="D3">
        <v>0</v>
      </c>
      <c r="E3">
        <v>457372</v>
      </c>
      <c r="F3">
        <v>457372</v>
      </c>
      <c r="G3">
        <f>Tabela1[[#This Row],[unlabeled real]]-Tabela1[[#This Row],[unlabeled]]</f>
        <v>0</v>
      </c>
      <c r="H3" s="2">
        <v>0</v>
      </c>
      <c r="I3" s="2">
        <v>0</v>
      </c>
      <c r="J3" s="2">
        <v>0</v>
      </c>
      <c r="L3" s="2"/>
      <c r="M3" s="2"/>
    </row>
    <row r="4" spans="2:13" x14ac:dyDescent="0.35">
      <c r="B4">
        <v>1</v>
      </c>
      <c r="C4">
        <v>4675</v>
      </c>
      <c r="D4">
        <v>408687</v>
      </c>
      <c r="E4">
        <f>E3-Tabela1[[#This Row],[manual]]-Tabela1[[#This Row],[automatic]]</f>
        <v>44010</v>
      </c>
      <c r="F4">
        <v>44012</v>
      </c>
      <c r="G4">
        <f>Tabela1[[#This Row],[unlabeled real]]-Tabela1[[#This Row],[unlabeled]]</f>
        <v>2</v>
      </c>
      <c r="H4" s="2">
        <f>Tabela1[[#This Row],[manual]]/F3</f>
        <v>1.0221439003699396E-2</v>
      </c>
      <c r="I4" s="2">
        <f>Tabela1[[#This Row],[automatic]]/F3</f>
        <v>0.8935549180973037</v>
      </c>
      <c r="J4" s="2">
        <f>(Tabela1[[#This Row],[manual]]+Tabela1[[#This Row],[automatic]])/$E$3</f>
        <v>0.90377635710100312</v>
      </c>
      <c r="L4" s="2"/>
      <c r="M4" s="2"/>
    </row>
    <row r="5" spans="2:13" x14ac:dyDescent="0.35">
      <c r="B5">
        <v>2</v>
      </c>
      <c r="C5">
        <v>440</v>
      </c>
      <c r="D5">
        <v>16844</v>
      </c>
      <c r="E5">
        <f>E4-Tabela1[[#This Row],[manual]]-Tabela1[[#This Row],[automatic]]</f>
        <v>26726</v>
      </c>
      <c r="F5">
        <v>26917</v>
      </c>
      <c r="G5">
        <f>Tabela1[[#This Row],[unlabeled real]]-Tabela1[[#This Row],[unlabeled]]</f>
        <v>191</v>
      </c>
      <c r="H5" s="2">
        <f>Tabela1[[#This Row],[manual]]/F4</f>
        <v>9.9972734708715805E-3</v>
      </c>
      <c r="I5" s="2">
        <f>Tabela1[[#This Row],[automatic]]/F4</f>
        <v>0.38271380532582022</v>
      </c>
      <c r="J5" s="2">
        <f>(Tabela1[[#This Row],[manual]]+Tabela1[[#This Row],[automatic]])/$E$3</f>
        <v>3.7789807858810774E-2</v>
      </c>
      <c r="L5" s="2"/>
      <c r="M5" s="2"/>
    </row>
    <row r="6" spans="2:13" x14ac:dyDescent="0.35">
      <c r="B6">
        <v>3</v>
      </c>
      <c r="C6">
        <v>269</v>
      </c>
      <c r="D6">
        <v>7410</v>
      </c>
      <c r="E6">
        <f>E5-Tabela1[[#This Row],[manual]]-Tabela1[[#This Row],[automatic]]</f>
        <v>19047</v>
      </c>
      <c r="F6">
        <v>19306</v>
      </c>
      <c r="G6">
        <f>Tabela1[[#This Row],[unlabeled real]]-Tabela1[[#This Row],[unlabeled]]</f>
        <v>259</v>
      </c>
      <c r="H6" s="2">
        <f>Tabela1[[#This Row],[manual]]/F5</f>
        <v>9.9936842887394586E-3</v>
      </c>
      <c r="I6" s="2">
        <f>Tabela1[[#This Row],[automatic]]/F5</f>
        <v>0.27529070847419845</v>
      </c>
      <c r="J6" s="2">
        <f>(Tabela1[[#This Row],[manual]]+Tabela1[[#This Row],[automatic]])/$E$3</f>
        <v>1.678939681484656E-2</v>
      </c>
      <c r="L6" s="2"/>
      <c r="M6" s="2"/>
    </row>
    <row r="7" spans="2:13" x14ac:dyDescent="0.35">
      <c r="B7">
        <v>4</v>
      </c>
      <c r="C7">
        <v>193</v>
      </c>
      <c r="D7">
        <v>8319</v>
      </c>
      <c r="E7">
        <f>E6-Tabela1[[#This Row],[manual]]-Tabela1[[#This Row],[automatic]]</f>
        <v>10535</v>
      </c>
      <c r="F7">
        <v>10898</v>
      </c>
      <c r="G7">
        <f>Tabela1[[#This Row],[unlabeled real]]-Tabela1[[#This Row],[unlabeled]]</f>
        <v>363</v>
      </c>
      <c r="H7" s="2">
        <f>Tabela1[[#This Row],[manual]]/F6</f>
        <v>9.9968921578783791E-3</v>
      </c>
      <c r="I7" s="2">
        <f>Tabela1[[#This Row],[automatic]]/F6</f>
        <v>0.43090231016264374</v>
      </c>
      <c r="J7" s="2">
        <f>(Tabela1[[#This Row],[manual]]+Tabela1[[#This Row],[automatic]])/$E$3</f>
        <v>1.8610671400960267E-2</v>
      </c>
      <c r="L7" s="2"/>
      <c r="M7" s="2"/>
    </row>
    <row r="8" spans="2:13" x14ac:dyDescent="0.35">
      <c r="B8">
        <v>5</v>
      </c>
      <c r="C8">
        <v>108</v>
      </c>
      <c r="D8">
        <v>2618</v>
      </c>
      <c r="E8">
        <f>E7-Tabela1[[#This Row],[manual]]-Tabela1[[#This Row],[automatic]]</f>
        <v>7809</v>
      </c>
      <c r="F8">
        <v>8204</v>
      </c>
      <c r="G8">
        <f>Tabela1[[#This Row],[unlabeled real]]-Tabela1[[#This Row],[unlabeled]]</f>
        <v>395</v>
      </c>
      <c r="H8" s="2">
        <f>Tabela1[[#This Row],[manual]]/F7</f>
        <v>9.910075243163884E-3</v>
      </c>
      <c r="I8" s="2">
        <f>Tabela1[[#This Row],[automatic]]/F7</f>
        <v>0.24022756469076895</v>
      </c>
      <c r="J8" s="2">
        <f>(Tabela1[[#This Row],[manual]]+Tabela1[[#This Row],[automatic]])/$E$3</f>
        <v>5.9601374810876045E-3</v>
      </c>
      <c r="L8" s="2"/>
      <c r="M8" s="2"/>
    </row>
    <row r="9" spans="2:13" x14ac:dyDescent="0.35">
      <c r="B9">
        <v>6</v>
      </c>
      <c r="C9">
        <v>100</v>
      </c>
      <c r="D9">
        <v>1661</v>
      </c>
      <c r="E9">
        <f>E8-Tabela1[[#This Row],[manual]]-Tabela1[[#This Row],[automatic]]</f>
        <v>6048</v>
      </c>
      <c r="F9">
        <v>4677</v>
      </c>
      <c r="G9">
        <f>Tabela1[[#This Row],[unlabeled real]]-Tabela1[[#This Row],[unlabeled]]</f>
        <v>-1371</v>
      </c>
      <c r="H9" s="2">
        <f>Tabela1[[#This Row],[manual]]/F8</f>
        <v>1.218917601170161E-2</v>
      </c>
      <c r="I9" s="2">
        <f>Tabela1[[#This Row],[automatic]]/F8</f>
        <v>0.20246221355436372</v>
      </c>
      <c r="J9" s="2">
        <f>(Tabela1[[#This Row],[manual]]+Tabela1[[#This Row],[automatic]])/$E$3</f>
        <v>3.8502575583988525E-3</v>
      </c>
      <c r="L9" s="2"/>
      <c r="M9" s="2"/>
    </row>
    <row r="10" spans="2:13" x14ac:dyDescent="0.35">
      <c r="B10">
        <v>7</v>
      </c>
      <c r="C10">
        <v>100</v>
      </c>
      <c r="D10">
        <v>872</v>
      </c>
      <c r="E10">
        <f>E9-Tabela1[[#This Row],[manual]]-Tabela1[[#This Row],[automatic]]</f>
        <v>5076</v>
      </c>
      <c r="F10">
        <v>5518</v>
      </c>
      <c r="G10">
        <f>Tabela1[[#This Row],[unlabeled real]]-Tabela1[[#This Row],[unlabeled]]</f>
        <v>442</v>
      </c>
      <c r="H10" s="2">
        <f>Tabela1[[#This Row],[manual]]/F9</f>
        <v>2.1381227282446014E-2</v>
      </c>
      <c r="I10" s="2">
        <f>Tabela1[[#This Row],[automatic]]/F9</f>
        <v>0.18644430190292924</v>
      </c>
      <c r="J10" s="2">
        <f>(Tabela1[[#This Row],[manual]]+Tabela1[[#This Row],[automatic]])/$E$3</f>
        <v>2.1251847511434894E-3</v>
      </c>
      <c r="L10" s="2"/>
      <c r="M10" s="2"/>
    </row>
    <row r="11" spans="2:13" x14ac:dyDescent="0.35">
      <c r="B11">
        <v>8</v>
      </c>
      <c r="C11">
        <v>100</v>
      </c>
      <c r="D11">
        <v>1428</v>
      </c>
      <c r="E11">
        <f>E10-Tabela1[[#This Row],[manual]]-Tabela1[[#This Row],[automatic]]</f>
        <v>3548</v>
      </c>
      <c r="F11">
        <v>4032</v>
      </c>
      <c r="G11">
        <f>Tabela1[[#This Row],[unlabeled real]]-Tabela1[[#This Row],[unlabeled]]</f>
        <v>484</v>
      </c>
      <c r="H11" s="2">
        <f>Tabela1[[#This Row],[manual]]/F10</f>
        <v>1.8122508155128669E-2</v>
      </c>
      <c r="I11" s="2">
        <f>Tabela1[[#This Row],[automatic]]/F10</f>
        <v>0.2587894164552374</v>
      </c>
      <c r="J11" s="2">
        <f>(Tabela1[[#This Row],[manual]]+Tabela1[[#This Row],[automatic]])/$E$3</f>
        <v>3.3408254112626047E-3</v>
      </c>
      <c r="L11" s="2"/>
      <c r="M11" s="2"/>
    </row>
    <row r="12" spans="2:13" x14ac:dyDescent="0.35">
      <c r="B12">
        <v>9</v>
      </c>
      <c r="C12">
        <v>4031</v>
      </c>
      <c r="D12">
        <v>0</v>
      </c>
      <c r="E12">
        <f>E11-Tabela1[[#This Row],[manual]]-Tabela1[[#This Row],[automatic]]</f>
        <v>-483</v>
      </c>
      <c r="F12">
        <v>0</v>
      </c>
      <c r="G12">
        <f>Tabela1[[#This Row],[unlabeled real]]-Tabela1[[#This Row],[unlabeled]]</f>
        <v>483</v>
      </c>
      <c r="H12" s="2">
        <f>Tabela1[[#This Row],[manual]]/F11</f>
        <v>0.99975198412698407</v>
      </c>
      <c r="I12" s="2">
        <f>Tabela1[[#This Row],[automatic]]/F11</f>
        <v>0</v>
      </c>
      <c r="J12" s="2">
        <f>(Tabela1[[#This Row],[manual]]+Tabela1[[#This Row],[automatic]])/$E$3</f>
        <v>8.8133947858635864E-3</v>
      </c>
      <c r="L12" s="2"/>
      <c r="M12" s="2"/>
    </row>
    <row r="13" spans="2:13" x14ac:dyDescent="0.35">
      <c r="C13">
        <f>SUM(C4:C12)</f>
        <v>10016</v>
      </c>
      <c r="D13">
        <f>SUM((D4:D12))</f>
        <v>447839</v>
      </c>
      <c r="E13">
        <f>Tabela1[[#Totals],[manual]]+Tabela1[[#Totals],[automatic]]</f>
        <v>457855</v>
      </c>
      <c r="G13" s="1"/>
      <c r="H13" s="2"/>
      <c r="I13" s="2"/>
      <c r="J13" s="2">
        <f>SUM(Tabela1[% annotated])</f>
        <v>1.0010560331633769</v>
      </c>
      <c r="L13" s="2"/>
      <c r="M13" s="2"/>
    </row>
    <row r="14" spans="2:13" x14ac:dyDescent="0.35">
      <c r="K14" s="2">
        <f>SUM(J5:J12)</f>
        <v>9.7279676062373727E-2</v>
      </c>
    </row>
    <row r="16" spans="2:13" x14ac:dyDescent="0.35">
      <c r="H16" t="s">
        <v>12</v>
      </c>
      <c r="I16">
        <v>1</v>
      </c>
    </row>
    <row r="17" spans="8:9" x14ac:dyDescent="0.35">
      <c r="H17" t="s">
        <v>13</v>
      </c>
      <c r="I17">
        <v>5</v>
      </c>
    </row>
    <row r="18" spans="8:9" x14ac:dyDescent="0.35">
      <c r="I18">
        <f>6*9</f>
        <v>54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Sampaio</dc:creator>
  <cp:lastModifiedBy>Olavo Sampaio</cp:lastModifiedBy>
  <dcterms:created xsi:type="dcterms:W3CDTF">2015-06-05T18:19:34Z</dcterms:created>
  <dcterms:modified xsi:type="dcterms:W3CDTF">2020-01-28T19:53:14Z</dcterms:modified>
</cp:coreProperties>
</file>