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ba2d43b018f1b4/Documents/GitHub/DOT/"/>
    </mc:Choice>
  </mc:AlternateContent>
  <xr:revisionPtr revIDLastSave="223" documentId="8_{C37F472F-D822-44F9-B55C-65014CD9BDB2}" xr6:coauthVersionLast="46" xr6:coauthVersionMax="46" xr10:uidLastSave="{8BED2127-24BC-4F63-BF61-0041A008A34E}"/>
  <bookViews>
    <workbookView xWindow="-3984" yWindow="564" windowWidth="17280" windowHeight="8964" xr2:uid="{86EDD03A-92BA-4657-AE42-E75ADC69D8EE}"/>
  </bookViews>
  <sheets>
    <sheet name="Sheet1" sheetId="1" r:id="rId1"/>
  </sheets>
  <definedNames>
    <definedName name="_xlnm._FilterDatabase" localSheetId="0" hidden="1">Sheet1!$B$145:$J$236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1" i="1" l="1"/>
  <c r="C157" i="1" l="1"/>
  <c r="C155" i="1"/>
  <c r="C153" i="1"/>
  <c r="C151" i="1"/>
  <c r="C149" i="1"/>
  <c r="C147" i="1"/>
  <c r="C146" i="1"/>
  <c r="C148" i="1"/>
  <c r="C150" i="1"/>
  <c r="C152" i="1"/>
  <c r="C154" i="1"/>
  <c r="C156" i="1"/>
  <c r="C158" i="1"/>
  <c r="C160" i="1"/>
  <c r="C162" i="1"/>
  <c r="C164" i="1"/>
  <c r="C166" i="1"/>
  <c r="C168" i="1"/>
  <c r="C170" i="1"/>
  <c r="C172" i="1"/>
  <c r="C174" i="1"/>
  <c r="C176" i="1"/>
  <c r="C177" i="1"/>
  <c r="C179" i="1"/>
  <c r="C181" i="1"/>
  <c r="C183" i="1"/>
  <c r="C185" i="1"/>
  <c r="C187" i="1"/>
  <c r="C189" i="1"/>
  <c r="C191" i="1"/>
  <c r="C193" i="1"/>
  <c r="C195" i="1"/>
  <c r="C197" i="1"/>
  <c r="C199" i="1"/>
  <c r="C201" i="1"/>
  <c r="C203" i="1"/>
  <c r="C205" i="1"/>
  <c r="C207" i="1"/>
  <c r="C209" i="1"/>
  <c r="C210" i="1"/>
  <c r="C212" i="1"/>
  <c r="C214" i="1"/>
  <c r="C216" i="1"/>
  <c r="C218" i="1"/>
  <c r="C220" i="1"/>
  <c r="C222" i="1"/>
  <c r="C224" i="1"/>
  <c r="C226" i="1"/>
  <c r="C228" i="1"/>
  <c r="C230" i="1"/>
  <c r="C232" i="1"/>
  <c r="C234" i="1"/>
  <c r="C236" i="1"/>
  <c r="C238" i="1"/>
  <c r="C239" i="1"/>
  <c r="C241" i="1"/>
  <c r="C243" i="1"/>
  <c r="C245" i="1"/>
  <c r="C247" i="1"/>
  <c r="C249" i="1"/>
  <c r="C251" i="1"/>
  <c r="C253" i="1"/>
  <c r="C255" i="1"/>
  <c r="C257" i="1"/>
  <c r="C259" i="1"/>
  <c r="C261" i="1"/>
  <c r="C263" i="1"/>
  <c r="C265" i="1"/>
  <c r="C267" i="1"/>
  <c r="C269" i="1"/>
  <c r="C271" i="1"/>
  <c r="C273" i="1"/>
  <c r="C275" i="1"/>
  <c r="C277" i="1"/>
  <c r="C279" i="1"/>
  <c r="C281" i="1"/>
  <c r="C283" i="1"/>
  <c r="C285" i="1"/>
  <c r="C287" i="1"/>
  <c r="C289" i="1"/>
  <c r="C291" i="1"/>
  <c r="C293" i="1"/>
  <c r="C295" i="1"/>
  <c r="C297" i="1"/>
  <c r="C299" i="1"/>
  <c r="C302" i="1"/>
  <c r="C304" i="1"/>
  <c r="C306" i="1"/>
  <c r="C308" i="1"/>
  <c r="C310" i="1"/>
  <c r="C325" i="1" l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09" i="1"/>
  <c r="C307" i="1"/>
  <c r="C305" i="1"/>
  <c r="C303" i="1"/>
  <c r="C301" i="1"/>
  <c r="C300" i="1"/>
  <c r="C298" i="1"/>
  <c r="C296" i="1"/>
  <c r="C294" i="1"/>
  <c r="C292" i="1"/>
  <c r="C290" i="1"/>
  <c r="C288" i="1"/>
  <c r="C286" i="1"/>
  <c r="C284" i="1"/>
  <c r="C282" i="1"/>
  <c r="C280" i="1"/>
  <c r="C278" i="1"/>
  <c r="C276" i="1"/>
  <c r="C274" i="1"/>
  <c r="C272" i="1"/>
  <c r="C270" i="1"/>
  <c r="C268" i="1"/>
  <c r="C266" i="1"/>
  <c r="C264" i="1"/>
  <c r="C262" i="1"/>
  <c r="C260" i="1"/>
  <c r="C258" i="1"/>
  <c r="C256" i="1"/>
  <c r="C254" i="1"/>
  <c r="C252" i="1"/>
  <c r="C250" i="1"/>
  <c r="C248" i="1"/>
  <c r="C246" i="1"/>
  <c r="C244" i="1"/>
  <c r="C242" i="1"/>
  <c r="C240" i="1"/>
  <c r="C237" i="1"/>
  <c r="C235" i="1"/>
  <c r="C233" i="1"/>
  <c r="C231" i="1"/>
  <c r="C229" i="1"/>
  <c r="C227" i="1"/>
  <c r="C225" i="1"/>
  <c r="C223" i="1"/>
  <c r="C221" i="1"/>
  <c r="C219" i="1"/>
  <c r="C217" i="1"/>
  <c r="C215" i="1"/>
  <c r="C213" i="1"/>
  <c r="C211" i="1"/>
  <c r="C208" i="1"/>
  <c r="C206" i="1"/>
  <c r="C204" i="1"/>
  <c r="C202" i="1"/>
  <c r="C200" i="1"/>
  <c r="C198" i="1"/>
  <c r="C196" i="1"/>
  <c r="C194" i="1"/>
  <c r="C192" i="1"/>
  <c r="C190" i="1"/>
  <c r="C188" i="1"/>
  <c r="C186" i="1"/>
  <c r="C184" i="1"/>
  <c r="C182" i="1"/>
  <c r="C180" i="1"/>
  <c r="C178" i="1"/>
  <c r="C175" i="1"/>
  <c r="C173" i="1"/>
  <c r="C171" i="1"/>
  <c r="C169" i="1"/>
  <c r="C167" i="1"/>
  <c r="C165" i="1"/>
  <c r="C163" i="1"/>
  <c r="C161" i="1"/>
  <c r="C159" i="1"/>
  <c r="C326" i="1"/>
  <c r="B5" i="1" l="1"/>
  <c r="D125" i="1" l="1"/>
  <c r="E42" i="1"/>
  <c r="C54" i="1" s="1"/>
  <c r="D124" i="1" s="1"/>
  <c r="E37" i="1"/>
  <c r="E39" i="1" s="1"/>
  <c r="E40" i="1" s="1"/>
  <c r="C53" i="1" s="1"/>
  <c r="D123" i="1" s="1"/>
  <c r="D36" i="1"/>
  <c r="E33" i="1"/>
  <c r="E34" i="1" s="1"/>
  <c r="E29" i="1"/>
  <c r="E30" i="1" s="1"/>
  <c r="E31" i="1" s="1"/>
  <c r="D132" i="1" l="1"/>
  <c r="F132" i="1" s="1"/>
  <c r="D130" i="1"/>
  <c r="D71" i="1"/>
  <c r="E41" i="1"/>
  <c r="D69" i="1" s="1"/>
  <c r="E43" i="1"/>
  <c r="E44" i="1" s="1"/>
  <c r="D70" i="1" s="1"/>
  <c r="C142" i="1" l="1"/>
  <c r="D131" i="1"/>
  <c r="F131" i="1" s="1"/>
  <c r="E155" i="1" l="1"/>
  <c r="E150" i="1"/>
  <c r="E160" i="1"/>
  <c r="E302" i="1"/>
  <c r="E174" i="1"/>
  <c r="E243" i="1"/>
  <c r="E183" i="1"/>
  <c r="E197" i="1"/>
  <c r="E230" i="1"/>
  <c r="E207" i="1"/>
  <c r="E277" i="1"/>
  <c r="E220" i="1"/>
  <c r="E253" i="1"/>
  <c r="E267" i="1"/>
  <c r="E291" i="1"/>
  <c r="E245" i="1"/>
  <c r="E236" i="1"/>
  <c r="E306" i="1"/>
  <c r="E148" i="1"/>
  <c r="E201" i="1"/>
  <c r="E295" i="1"/>
  <c r="E179" i="1"/>
  <c r="E224" i="1"/>
  <c r="E212" i="1"/>
  <c r="E281" i="1"/>
  <c r="E146" i="1"/>
  <c r="E152" i="1"/>
  <c r="E154" i="1"/>
  <c r="E156" i="1"/>
  <c r="E205" i="1"/>
  <c r="E147" i="1"/>
  <c r="E269" i="1"/>
  <c r="E189" i="1"/>
  <c r="E257" i="1"/>
  <c r="E214" i="1"/>
  <c r="E195" i="1"/>
  <c r="E176" i="1"/>
  <c r="E271" i="1"/>
  <c r="E226" i="1"/>
  <c r="E265" i="1"/>
  <c r="E222" i="1"/>
  <c r="E166" i="1"/>
  <c r="E234" i="1"/>
  <c r="E304" i="1"/>
  <c r="E263" i="1"/>
  <c r="E218" i="1"/>
  <c r="E185" i="1"/>
  <c r="E289" i="1"/>
  <c r="E149" i="1"/>
  <c r="E210" i="1"/>
  <c r="E279" i="1"/>
  <c r="E299" i="1"/>
  <c r="E287" i="1"/>
  <c r="E216" i="1"/>
  <c r="E157" i="1"/>
  <c r="E193" i="1"/>
  <c r="E177" i="1"/>
  <c r="E187" i="1"/>
  <c r="E255" i="1"/>
  <c r="E275" i="1"/>
  <c r="E170" i="1"/>
  <c r="E168" i="1"/>
  <c r="E259" i="1"/>
  <c r="E261" i="1"/>
  <c r="E241" i="1"/>
  <c r="E164" i="1"/>
  <c r="E232" i="1"/>
  <c r="E251" i="1"/>
  <c r="E285" i="1"/>
  <c r="E247" i="1"/>
  <c r="E191" i="1"/>
  <c r="E172" i="1"/>
  <c r="E151" i="1"/>
  <c r="E209" i="1"/>
  <c r="E228" i="1"/>
  <c r="E297" i="1"/>
  <c r="E273" i="1"/>
  <c r="E239" i="1"/>
  <c r="E308" i="1"/>
  <c r="E310" i="1"/>
  <c r="E293" i="1"/>
  <c r="E162" i="1"/>
  <c r="E181" i="1"/>
  <c r="E249" i="1"/>
  <c r="E283" i="1"/>
  <c r="E238" i="1"/>
  <c r="E199" i="1"/>
  <c r="E153" i="1"/>
  <c r="E158" i="1"/>
  <c r="E203" i="1"/>
  <c r="E202" i="1"/>
  <c r="E186" i="1"/>
  <c r="E188" i="1"/>
  <c r="E240" i="1"/>
  <c r="E290" i="1"/>
  <c r="E325" i="1"/>
  <c r="E173" i="1"/>
  <c r="E200" i="1"/>
  <c r="E175" i="1"/>
  <c r="E254" i="1"/>
  <c r="E211" i="1"/>
  <c r="E213" i="1"/>
  <c r="E264" i="1"/>
  <c r="E312" i="1"/>
  <c r="E233" i="1"/>
  <c r="E198" i="1"/>
  <c r="E225" i="1"/>
  <c r="E324" i="1"/>
  <c r="E223" i="1"/>
  <c r="E311" i="1"/>
  <c r="E171" i="1"/>
  <c r="E274" i="1"/>
  <c r="E204" i="1"/>
  <c r="E309" i="1"/>
  <c r="E296" i="1"/>
  <c r="E219" i="1"/>
  <c r="E294" i="1"/>
  <c r="E318" i="1"/>
  <c r="E161" i="1"/>
  <c r="E182" i="1"/>
  <c r="E235" i="1"/>
  <c r="E237" i="1"/>
  <c r="E288" i="1"/>
  <c r="E320" i="1"/>
  <c r="E250" i="1"/>
  <c r="E248" i="1"/>
  <c r="E284" i="1"/>
  <c r="E196" i="1"/>
  <c r="E169" i="1"/>
  <c r="E270" i="1"/>
  <c r="E244" i="1"/>
  <c r="E268" i="1"/>
  <c r="E184" i="1"/>
  <c r="E215" i="1"/>
  <c r="E206" i="1"/>
  <c r="E260" i="1"/>
  <c r="E262" i="1"/>
  <c r="E317" i="1"/>
  <c r="E323" i="1"/>
  <c r="E298" i="1"/>
  <c r="E227" i="1"/>
  <c r="E167" i="1"/>
  <c r="E301" i="1"/>
  <c r="E258" i="1"/>
  <c r="E231" i="1"/>
  <c r="E286" i="1"/>
  <c r="E272" i="1"/>
  <c r="E316" i="1"/>
  <c r="E315" i="1"/>
  <c r="E300" i="1"/>
  <c r="E192" i="1"/>
  <c r="E208" i="1"/>
  <c r="E278" i="1"/>
  <c r="E313" i="1"/>
  <c r="E256" i="1"/>
  <c r="E307" i="1"/>
  <c r="E221" i="1"/>
  <c r="E159" i="1"/>
  <c r="E217" i="1"/>
  <c r="E305" i="1"/>
  <c r="E163" i="1"/>
  <c r="E280" i="1"/>
  <c r="E321" i="1"/>
  <c r="E322" i="1"/>
  <c r="E180" i="1"/>
  <c r="E194" i="1"/>
  <c r="E246" i="1"/>
  <c r="E276" i="1"/>
  <c r="E314" i="1"/>
  <c r="E242" i="1"/>
  <c r="E266" i="1"/>
  <c r="E303" i="1"/>
  <c r="E178" i="1"/>
  <c r="E252" i="1"/>
  <c r="E165" i="1"/>
  <c r="E190" i="1"/>
  <c r="E282" i="1"/>
  <c r="E319" i="1"/>
  <c r="E292" i="1"/>
  <c r="E229" i="1"/>
  <c r="C136" i="1"/>
  <c r="E326" i="1"/>
  <c r="C135" i="1"/>
  <c r="C134" i="1"/>
  <c r="J259" i="1" l="1"/>
  <c r="F259" i="1"/>
  <c r="H259" i="1" s="1"/>
  <c r="I259" i="1" s="1"/>
  <c r="J234" i="1"/>
  <c r="F234" i="1"/>
  <c r="H234" i="1" s="1"/>
  <c r="I234" i="1" s="1"/>
  <c r="J183" i="1"/>
  <c r="F183" i="1"/>
  <c r="H183" i="1" s="1"/>
  <c r="I183" i="1" s="1"/>
  <c r="F170" i="1"/>
  <c r="H170" i="1" s="1"/>
  <c r="I170" i="1" s="1"/>
  <c r="J170" i="1"/>
  <c r="F293" i="1"/>
  <c r="H293" i="1" s="1"/>
  <c r="I293" i="1" s="1"/>
  <c r="J293" i="1"/>
  <c r="F241" i="1"/>
  <c r="H241" i="1" s="1"/>
  <c r="I241" i="1" s="1"/>
  <c r="J241" i="1"/>
  <c r="F146" i="1"/>
  <c r="H146" i="1" s="1"/>
  <c r="I146" i="1" s="1"/>
  <c r="J146" i="1"/>
  <c r="J297" i="1"/>
  <c r="F297" i="1"/>
  <c r="H297" i="1" s="1"/>
  <c r="I297" i="1" s="1"/>
  <c r="F199" i="1"/>
  <c r="H199" i="1" s="1"/>
  <c r="I199" i="1" s="1"/>
  <c r="J199" i="1"/>
  <c r="J310" i="1"/>
  <c r="F310" i="1"/>
  <c r="H310" i="1" s="1"/>
  <c r="I310" i="1" s="1"/>
  <c r="F185" i="1"/>
  <c r="H185" i="1" s="1"/>
  <c r="I185" i="1" s="1"/>
  <c r="J185" i="1"/>
  <c r="F154" i="1"/>
  <c r="H154" i="1" s="1"/>
  <c r="I154" i="1" s="1"/>
  <c r="J154" i="1"/>
  <c r="J255" i="1"/>
  <c r="F255" i="1"/>
  <c r="H255" i="1" s="1"/>
  <c r="I255" i="1" s="1"/>
  <c r="J238" i="1"/>
  <c r="F238" i="1"/>
  <c r="H238" i="1" s="1"/>
  <c r="I238" i="1" s="1"/>
  <c r="F162" i="1"/>
  <c r="H162" i="1" s="1"/>
  <c r="I162" i="1" s="1"/>
  <c r="J162" i="1"/>
  <c r="J283" i="1"/>
  <c r="F283" i="1"/>
  <c r="H283" i="1" s="1"/>
  <c r="I283" i="1" s="1"/>
  <c r="F267" i="1"/>
  <c r="H267" i="1" s="1"/>
  <c r="I267" i="1" s="1"/>
  <c r="J267" i="1"/>
  <c r="F269" i="1"/>
  <c r="H269" i="1" s="1"/>
  <c r="I269" i="1" s="1"/>
  <c r="J269" i="1"/>
  <c r="J281" i="1"/>
  <c r="F281" i="1"/>
  <c r="H281" i="1" s="1"/>
  <c r="I281" i="1" s="1"/>
  <c r="F295" i="1"/>
  <c r="H295" i="1" s="1"/>
  <c r="I295" i="1" s="1"/>
  <c r="J295" i="1"/>
  <c r="F253" i="1"/>
  <c r="H253" i="1" s="1"/>
  <c r="I253" i="1" s="1"/>
  <c r="J253" i="1"/>
  <c r="J191" i="1"/>
  <c r="F191" i="1"/>
  <c r="H191" i="1" s="1"/>
  <c r="I191" i="1" s="1"/>
  <c r="J226" i="1"/>
  <c r="F226" i="1"/>
  <c r="H226" i="1" s="1"/>
  <c r="I226" i="1" s="1"/>
  <c r="F210" i="1"/>
  <c r="H210" i="1" s="1"/>
  <c r="I210" i="1" s="1"/>
  <c r="J210" i="1"/>
  <c r="J149" i="1"/>
  <c r="F149" i="1"/>
  <c r="H149" i="1" s="1"/>
  <c r="I149" i="1" s="1"/>
  <c r="F172" i="1"/>
  <c r="H172" i="1" s="1"/>
  <c r="I172" i="1" s="1"/>
  <c r="J172" i="1"/>
  <c r="F289" i="1"/>
  <c r="H289" i="1" s="1"/>
  <c r="I289" i="1" s="1"/>
  <c r="J289" i="1"/>
  <c r="J205" i="1"/>
  <c r="F205" i="1"/>
  <c r="H205" i="1" s="1"/>
  <c r="I205" i="1" s="1"/>
  <c r="F177" i="1"/>
  <c r="H177" i="1" s="1"/>
  <c r="I177" i="1" s="1"/>
  <c r="J177" i="1"/>
  <c r="F222" i="1"/>
  <c r="H222" i="1" s="1"/>
  <c r="I222" i="1" s="1"/>
  <c r="J222" i="1"/>
  <c r="F263" i="1"/>
  <c r="H263" i="1" s="1"/>
  <c r="I263" i="1" s="1"/>
  <c r="J263" i="1"/>
  <c r="J273" i="1"/>
  <c r="F273" i="1"/>
  <c r="H273" i="1" s="1"/>
  <c r="I273" i="1" s="1"/>
  <c r="F251" i="1"/>
  <c r="H251" i="1" s="1"/>
  <c r="I251" i="1" s="1"/>
  <c r="J251" i="1"/>
  <c r="F197" i="1"/>
  <c r="H197" i="1" s="1"/>
  <c r="I197" i="1" s="1"/>
  <c r="J197" i="1"/>
  <c r="J158" i="1"/>
  <c r="F158" i="1"/>
  <c r="H158" i="1" s="1"/>
  <c r="I158" i="1" s="1"/>
  <c r="F152" i="1"/>
  <c r="H152" i="1" s="1"/>
  <c r="I152" i="1" s="1"/>
  <c r="J152" i="1"/>
  <c r="F150" i="1"/>
  <c r="H150" i="1" s="1"/>
  <c r="I150" i="1" s="1"/>
  <c r="J150" i="1"/>
  <c r="F291" i="1"/>
  <c r="H291" i="1" s="1"/>
  <c r="I291" i="1" s="1"/>
  <c r="J291" i="1"/>
  <c r="F271" i="1"/>
  <c r="H271" i="1" s="1"/>
  <c r="I271" i="1" s="1"/>
  <c r="J271" i="1"/>
  <c r="F232" i="1"/>
  <c r="H232" i="1" s="1"/>
  <c r="I232" i="1" s="1"/>
  <c r="J232" i="1"/>
  <c r="F179" i="1"/>
  <c r="H179" i="1" s="1"/>
  <c r="I179" i="1" s="1"/>
  <c r="J179" i="1"/>
  <c r="F306" i="1"/>
  <c r="H306" i="1" s="1"/>
  <c r="I306" i="1" s="1"/>
  <c r="J306" i="1"/>
  <c r="F148" i="1"/>
  <c r="H148" i="1" s="1"/>
  <c r="I148" i="1" s="1"/>
  <c r="J148" i="1"/>
  <c r="J214" i="1"/>
  <c r="F214" i="1"/>
  <c r="H214" i="1" s="1"/>
  <c r="I214" i="1" s="1"/>
  <c r="F261" i="1"/>
  <c r="H261" i="1" s="1"/>
  <c r="I261" i="1" s="1"/>
  <c r="J261" i="1"/>
  <c r="F224" i="1"/>
  <c r="H224" i="1" s="1"/>
  <c r="I224" i="1" s="1"/>
  <c r="J224" i="1"/>
  <c r="J157" i="1"/>
  <c r="F157" i="1"/>
  <c r="H157" i="1" s="1"/>
  <c r="I157" i="1" s="1"/>
  <c r="J236" i="1"/>
  <c r="F236" i="1"/>
  <c r="H236" i="1" s="1"/>
  <c r="I236" i="1" s="1"/>
  <c r="J302" i="1"/>
  <c r="F302" i="1"/>
  <c r="H302" i="1" s="1"/>
  <c r="I302" i="1" s="1"/>
  <c r="F176" i="1"/>
  <c r="H176" i="1" s="1"/>
  <c r="I176" i="1" s="1"/>
  <c r="J176" i="1"/>
  <c r="F245" i="1"/>
  <c r="H245" i="1" s="1"/>
  <c r="I245" i="1" s="1"/>
  <c r="J245" i="1"/>
  <c r="J164" i="1"/>
  <c r="F164" i="1"/>
  <c r="H164" i="1" s="1"/>
  <c r="I164" i="1" s="1"/>
  <c r="J166" i="1"/>
  <c r="F166" i="1"/>
  <c r="H166" i="1" s="1"/>
  <c r="I166" i="1" s="1"/>
  <c r="F279" i="1"/>
  <c r="H279" i="1" s="1"/>
  <c r="I279" i="1" s="1"/>
  <c r="J279" i="1"/>
  <c r="J230" i="1"/>
  <c r="F230" i="1"/>
  <c r="H230" i="1" s="1"/>
  <c r="I230" i="1" s="1"/>
  <c r="J168" i="1"/>
  <c r="F168" i="1"/>
  <c r="H168" i="1" s="1"/>
  <c r="I168" i="1" s="1"/>
  <c r="F203" i="1"/>
  <c r="H203" i="1" s="1"/>
  <c r="I203" i="1" s="1"/>
  <c r="J203" i="1"/>
  <c r="J151" i="1"/>
  <c r="F151" i="1"/>
  <c r="H151" i="1" s="1"/>
  <c r="I151" i="1" s="1"/>
  <c r="F265" i="1"/>
  <c r="H265" i="1" s="1"/>
  <c r="I265" i="1" s="1"/>
  <c r="J265" i="1"/>
  <c r="J187" i="1"/>
  <c r="F187" i="1"/>
  <c r="H187" i="1" s="1"/>
  <c r="I187" i="1" s="1"/>
  <c r="F193" i="1"/>
  <c r="H193" i="1" s="1"/>
  <c r="I193" i="1" s="1"/>
  <c r="J193" i="1"/>
  <c r="J275" i="1"/>
  <c r="F275" i="1"/>
  <c r="H275" i="1" s="1"/>
  <c r="I275" i="1" s="1"/>
  <c r="F239" i="1"/>
  <c r="H239" i="1" s="1"/>
  <c r="I239" i="1" s="1"/>
  <c r="J239" i="1"/>
  <c r="F247" i="1"/>
  <c r="H247" i="1" s="1"/>
  <c r="I247" i="1" s="1"/>
  <c r="J247" i="1"/>
  <c r="J228" i="1"/>
  <c r="F228" i="1"/>
  <c r="H228" i="1" s="1"/>
  <c r="I228" i="1" s="1"/>
  <c r="J216" i="1"/>
  <c r="F216" i="1"/>
  <c r="H216" i="1" s="1"/>
  <c r="I216" i="1" s="1"/>
  <c r="F212" i="1"/>
  <c r="H212" i="1" s="1"/>
  <c r="I212" i="1" s="1"/>
  <c r="J212" i="1"/>
  <c r="J160" i="1"/>
  <c r="F160" i="1"/>
  <c r="H160" i="1" s="1"/>
  <c r="I160" i="1" s="1"/>
  <c r="F299" i="1"/>
  <c r="H299" i="1" s="1"/>
  <c r="I299" i="1" s="1"/>
  <c r="J299" i="1"/>
  <c r="F218" i="1"/>
  <c r="H218" i="1" s="1"/>
  <c r="I218" i="1" s="1"/>
  <c r="J218" i="1"/>
  <c r="J209" i="1"/>
  <c r="F209" i="1"/>
  <c r="H209" i="1" s="1"/>
  <c r="I209" i="1" s="1"/>
  <c r="F156" i="1"/>
  <c r="H156" i="1" s="1"/>
  <c r="I156" i="1" s="1"/>
  <c r="J156" i="1"/>
  <c r="J257" i="1"/>
  <c r="F257" i="1"/>
  <c r="H257" i="1" s="1"/>
  <c r="I257" i="1" s="1"/>
  <c r="F285" i="1"/>
  <c r="H285" i="1" s="1"/>
  <c r="I285" i="1" s="1"/>
  <c r="J285" i="1"/>
  <c r="F220" i="1"/>
  <c r="H220" i="1" s="1"/>
  <c r="I220" i="1" s="1"/>
  <c r="J220" i="1"/>
  <c r="F308" i="1"/>
  <c r="H308" i="1" s="1"/>
  <c r="I308" i="1" s="1"/>
  <c r="J308" i="1"/>
  <c r="F201" i="1"/>
  <c r="H201" i="1" s="1"/>
  <c r="I201" i="1" s="1"/>
  <c r="J201" i="1"/>
  <c r="F287" i="1"/>
  <c r="H287" i="1" s="1"/>
  <c r="I287" i="1" s="1"/>
  <c r="J287" i="1"/>
  <c r="J189" i="1"/>
  <c r="F189" i="1"/>
  <c r="H189" i="1" s="1"/>
  <c r="I189" i="1" s="1"/>
  <c r="J181" i="1"/>
  <c r="F181" i="1"/>
  <c r="H181" i="1" s="1"/>
  <c r="I181" i="1" s="1"/>
  <c r="F243" i="1"/>
  <c r="H243" i="1" s="1"/>
  <c r="I243" i="1" s="1"/>
  <c r="J243" i="1"/>
  <c r="F195" i="1"/>
  <c r="H195" i="1" s="1"/>
  <c r="I195" i="1" s="1"/>
  <c r="J195" i="1"/>
  <c r="J155" i="1"/>
  <c r="F155" i="1"/>
  <c r="H155" i="1" s="1"/>
  <c r="I155" i="1" s="1"/>
  <c r="J153" i="1"/>
  <c r="F153" i="1"/>
  <c r="H153" i="1" s="1"/>
  <c r="I153" i="1" s="1"/>
  <c r="F174" i="1"/>
  <c r="H174" i="1" s="1"/>
  <c r="I174" i="1" s="1"/>
  <c r="J174" i="1"/>
  <c r="J207" i="1"/>
  <c r="F207" i="1"/>
  <c r="H207" i="1" s="1"/>
  <c r="I207" i="1" s="1"/>
  <c r="F147" i="1"/>
  <c r="H147" i="1" s="1"/>
  <c r="I147" i="1" s="1"/>
  <c r="J147" i="1"/>
  <c r="J277" i="1"/>
  <c r="F277" i="1"/>
  <c r="H277" i="1" s="1"/>
  <c r="I277" i="1" s="1"/>
  <c r="J304" i="1"/>
  <c r="F304" i="1"/>
  <c r="H304" i="1" s="1"/>
  <c r="I304" i="1" s="1"/>
  <c r="J249" i="1"/>
  <c r="F249" i="1"/>
  <c r="H249" i="1" s="1"/>
  <c r="I249" i="1" s="1"/>
  <c r="J292" i="1"/>
  <c r="F292" i="1"/>
  <c r="H292" i="1" s="1"/>
  <c r="I292" i="1" s="1"/>
  <c r="J270" i="1"/>
  <c r="F270" i="1"/>
  <c r="H270" i="1" s="1"/>
  <c r="I270" i="1" s="1"/>
  <c r="J288" i="1"/>
  <c r="F288" i="1"/>
  <c r="H288" i="1" s="1"/>
  <c r="I288" i="1" s="1"/>
  <c r="J317" i="1"/>
  <c r="F317" i="1"/>
  <c r="H317" i="1" s="1"/>
  <c r="I317" i="1" s="1"/>
  <c r="J180" i="1"/>
  <c r="F180" i="1"/>
  <c r="H180" i="1" s="1"/>
  <c r="I180" i="1" s="1"/>
  <c r="F208" i="1"/>
  <c r="H208" i="1" s="1"/>
  <c r="I208" i="1" s="1"/>
  <c r="J208" i="1"/>
  <c r="J268" i="1"/>
  <c r="F268" i="1"/>
  <c r="H268" i="1" s="1"/>
  <c r="I268" i="1" s="1"/>
  <c r="J178" i="1"/>
  <c r="F178" i="1"/>
  <c r="H178" i="1" s="1"/>
  <c r="I178" i="1" s="1"/>
  <c r="J320" i="1"/>
  <c r="F320" i="1"/>
  <c r="H320" i="1" s="1"/>
  <c r="I320" i="1" s="1"/>
  <c r="J198" i="1"/>
  <c r="F198" i="1"/>
  <c r="H198" i="1" s="1"/>
  <c r="I198" i="1" s="1"/>
  <c r="J219" i="1"/>
  <c r="F219" i="1"/>
  <c r="H219" i="1" s="1"/>
  <c r="I219" i="1" s="1"/>
  <c r="J290" i="1"/>
  <c r="F290" i="1"/>
  <c r="H290" i="1" s="1"/>
  <c r="I290" i="1" s="1"/>
  <c r="J298" i="1"/>
  <c r="F298" i="1"/>
  <c r="H298" i="1" s="1"/>
  <c r="I298" i="1" s="1"/>
  <c r="F280" i="1"/>
  <c r="H280" i="1" s="1"/>
  <c r="I280" i="1" s="1"/>
  <c r="J280" i="1"/>
  <c r="J163" i="1"/>
  <c r="F163" i="1"/>
  <c r="H163" i="1" s="1"/>
  <c r="I163" i="1" s="1"/>
  <c r="J316" i="1"/>
  <c r="F316" i="1"/>
  <c r="H316" i="1" s="1"/>
  <c r="I316" i="1" s="1"/>
  <c r="J188" i="1"/>
  <c r="F188" i="1"/>
  <c r="H188" i="1" s="1"/>
  <c r="I188" i="1" s="1"/>
  <c r="J184" i="1"/>
  <c r="F184" i="1"/>
  <c r="H184" i="1" s="1"/>
  <c r="I184" i="1" s="1"/>
  <c r="J215" i="1"/>
  <c r="F215" i="1"/>
  <c r="H215" i="1" s="1"/>
  <c r="I215" i="1" s="1"/>
  <c r="F284" i="1"/>
  <c r="H284" i="1" s="1"/>
  <c r="I284" i="1" s="1"/>
  <c r="J284" i="1"/>
  <c r="J217" i="1"/>
  <c r="F217" i="1"/>
  <c r="H217" i="1" s="1"/>
  <c r="I217" i="1" s="1"/>
  <c r="F204" i="1"/>
  <c r="H204" i="1" s="1"/>
  <c r="I204" i="1" s="1"/>
  <c r="J204" i="1"/>
  <c r="J211" i="1"/>
  <c r="F211" i="1"/>
  <c r="H211" i="1" s="1"/>
  <c r="I211" i="1" s="1"/>
  <c r="J171" i="1"/>
  <c r="F171" i="1"/>
  <c r="H171" i="1" s="1"/>
  <c r="I171" i="1" s="1"/>
  <c r="J206" i="1"/>
  <c r="F206" i="1"/>
  <c r="H206" i="1" s="1"/>
  <c r="I206" i="1" s="1"/>
  <c r="F301" i="1"/>
  <c r="H301" i="1" s="1"/>
  <c r="I301" i="1" s="1"/>
  <c r="J301" i="1"/>
  <c r="J325" i="1"/>
  <c r="F325" i="1"/>
  <c r="H325" i="1" s="1"/>
  <c r="I325" i="1" s="1"/>
  <c r="J229" i="1"/>
  <c r="F229" i="1"/>
  <c r="H229" i="1" s="1"/>
  <c r="I229" i="1" s="1"/>
  <c r="J223" i="1"/>
  <c r="F223" i="1"/>
  <c r="H223" i="1" s="1"/>
  <c r="I223" i="1" s="1"/>
  <c r="J311" i="1"/>
  <c r="F311" i="1"/>
  <c r="H311" i="1" s="1"/>
  <c r="I311" i="1" s="1"/>
  <c r="F313" i="1"/>
  <c r="H313" i="1" s="1"/>
  <c r="I313" i="1" s="1"/>
  <c r="J313" i="1"/>
  <c r="J312" i="1"/>
  <c r="F312" i="1"/>
  <c r="H312" i="1" s="1"/>
  <c r="I312" i="1" s="1"/>
  <c r="J258" i="1"/>
  <c r="F258" i="1"/>
  <c r="H258" i="1" s="1"/>
  <c r="I258" i="1" s="1"/>
  <c r="J196" i="1"/>
  <c r="F196" i="1"/>
  <c r="H196" i="1" s="1"/>
  <c r="I196" i="1" s="1"/>
  <c r="J322" i="1"/>
  <c r="F322" i="1"/>
  <c r="H322" i="1" s="1"/>
  <c r="I322" i="1" s="1"/>
  <c r="J262" i="1"/>
  <c r="F262" i="1"/>
  <c r="H262" i="1" s="1"/>
  <c r="I262" i="1" s="1"/>
  <c r="F167" i="1"/>
  <c r="H167" i="1" s="1"/>
  <c r="I167" i="1" s="1"/>
  <c r="J167" i="1"/>
  <c r="F276" i="1"/>
  <c r="H276" i="1" s="1"/>
  <c r="I276" i="1" s="1"/>
  <c r="J276" i="1"/>
  <c r="J161" i="1"/>
  <c r="F161" i="1"/>
  <c r="H161" i="1" s="1"/>
  <c r="I161" i="1" s="1"/>
  <c r="J272" i="1"/>
  <c r="F272" i="1"/>
  <c r="H272" i="1" s="1"/>
  <c r="I272" i="1" s="1"/>
  <c r="J233" i="1"/>
  <c r="F233" i="1"/>
  <c r="H233" i="1" s="1"/>
  <c r="I233" i="1" s="1"/>
  <c r="J240" i="1"/>
  <c r="F240" i="1"/>
  <c r="H240" i="1" s="1"/>
  <c r="I240" i="1" s="1"/>
  <c r="J202" i="1"/>
  <c r="F202" i="1"/>
  <c r="H202" i="1" s="1"/>
  <c r="I202" i="1" s="1"/>
  <c r="J242" i="1"/>
  <c r="F242" i="1"/>
  <c r="H242" i="1" s="1"/>
  <c r="I242" i="1" s="1"/>
  <c r="J319" i="1"/>
  <c r="F319" i="1"/>
  <c r="H319" i="1" s="1"/>
  <c r="I319" i="1" s="1"/>
  <c r="F173" i="1"/>
  <c r="H173" i="1" s="1"/>
  <c r="I173" i="1" s="1"/>
  <c r="J173" i="1"/>
  <c r="J182" i="1"/>
  <c r="F182" i="1"/>
  <c r="H182" i="1" s="1"/>
  <c r="I182" i="1" s="1"/>
  <c r="J227" i="1"/>
  <c r="F227" i="1"/>
  <c r="H227" i="1" s="1"/>
  <c r="I227" i="1" s="1"/>
  <c r="J213" i="1"/>
  <c r="F213" i="1"/>
  <c r="H213" i="1" s="1"/>
  <c r="I213" i="1" s="1"/>
  <c r="F315" i="1"/>
  <c r="H315" i="1" s="1"/>
  <c r="I315" i="1" s="1"/>
  <c r="J315" i="1"/>
  <c r="J246" i="1"/>
  <c r="F246" i="1"/>
  <c r="H246" i="1" s="1"/>
  <c r="I246" i="1" s="1"/>
  <c r="F307" i="1"/>
  <c r="H307" i="1" s="1"/>
  <c r="I307" i="1" s="1"/>
  <c r="J307" i="1"/>
  <c r="F165" i="1"/>
  <c r="H165" i="1" s="1"/>
  <c r="I165" i="1" s="1"/>
  <c r="J165" i="1"/>
  <c r="J200" i="1"/>
  <c r="F200" i="1"/>
  <c r="H200" i="1" s="1"/>
  <c r="I200" i="1" s="1"/>
  <c r="J169" i="1"/>
  <c r="F169" i="1"/>
  <c r="H169" i="1" s="1"/>
  <c r="I169" i="1" s="1"/>
  <c r="J192" i="1"/>
  <c r="F192" i="1"/>
  <c r="H192" i="1" s="1"/>
  <c r="I192" i="1" s="1"/>
  <c r="J278" i="1"/>
  <c r="F278" i="1"/>
  <c r="H278" i="1" s="1"/>
  <c r="I278" i="1" s="1"/>
  <c r="J175" i="1"/>
  <c r="F175" i="1"/>
  <c r="H175" i="1" s="1"/>
  <c r="I175" i="1" s="1"/>
  <c r="F305" i="1"/>
  <c r="H305" i="1" s="1"/>
  <c r="I305" i="1" s="1"/>
  <c r="J305" i="1"/>
  <c r="J256" i="1"/>
  <c r="F256" i="1"/>
  <c r="H256" i="1" s="1"/>
  <c r="I256" i="1" s="1"/>
  <c r="J244" i="1"/>
  <c r="F244" i="1"/>
  <c r="H244" i="1" s="1"/>
  <c r="I244" i="1" s="1"/>
  <c r="J235" i="1"/>
  <c r="F235" i="1"/>
  <c r="H235" i="1" s="1"/>
  <c r="I235" i="1" s="1"/>
  <c r="J318" i="1"/>
  <c r="F318" i="1"/>
  <c r="H318" i="1" s="1"/>
  <c r="I318" i="1" s="1"/>
  <c r="J248" i="1"/>
  <c r="F248" i="1"/>
  <c r="H248" i="1" s="1"/>
  <c r="I248" i="1" s="1"/>
  <c r="J296" i="1"/>
  <c r="F296" i="1"/>
  <c r="H296" i="1" s="1"/>
  <c r="I296" i="1" s="1"/>
  <c r="J323" i="1"/>
  <c r="F323" i="1"/>
  <c r="H323" i="1" s="1"/>
  <c r="I323" i="1" s="1"/>
  <c r="J221" i="1"/>
  <c r="F221" i="1"/>
  <c r="H221" i="1" s="1"/>
  <c r="I221" i="1" s="1"/>
  <c r="J324" i="1"/>
  <c r="F324" i="1"/>
  <c r="H324" i="1" s="1"/>
  <c r="I324" i="1" s="1"/>
  <c r="J252" i="1"/>
  <c r="F252" i="1"/>
  <c r="H252" i="1" s="1"/>
  <c r="I252" i="1" s="1"/>
  <c r="F294" i="1"/>
  <c r="H294" i="1" s="1"/>
  <c r="I294" i="1" s="1"/>
  <c r="J294" i="1"/>
  <c r="F159" i="1"/>
  <c r="H159" i="1" s="1"/>
  <c r="I159" i="1" s="1"/>
  <c r="J159" i="1"/>
  <c r="J254" i="1"/>
  <c r="F254" i="1"/>
  <c r="H254" i="1" s="1"/>
  <c r="I254" i="1" s="1"/>
  <c r="F286" i="1"/>
  <c r="H286" i="1" s="1"/>
  <c r="I286" i="1" s="1"/>
  <c r="J286" i="1"/>
  <c r="J186" i="1"/>
  <c r="F186" i="1"/>
  <c r="H186" i="1" s="1"/>
  <c r="I186" i="1" s="1"/>
  <c r="J282" i="1"/>
  <c r="F282" i="1"/>
  <c r="H282" i="1" s="1"/>
  <c r="I282" i="1" s="1"/>
  <c r="F264" i="1"/>
  <c r="H264" i="1" s="1"/>
  <c r="I264" i="1" s="1"/>
  <c r="J264" i="1"/>
  <c r="F321" i="1"/>
  <c r="H321" i="1" s="1"/>
  <c r="I321" i="1" s="1"/>
  <c r="J321" i="1"/>
  <c r="J266" i="1"/>
  <c r="F266" i="1"/>
  <c r="H266" i="1" s="1"/>
  <c r="I266" i="1" s="1"/>
  <c r="J250" i="1"/>
  <c r="F250" i="1"/>
  <c r="H250" i="1" s="1"/>
  <c r="I250" i="1" s="1"/>
  <c r="J194" i="1"/>
  <c r="F194" i="1"/>
  <c r="H194" i="1" s="1"/>
  <c r="I194" i="1" s="1"/>
  <c r="F326" i="1"/>
  <c r="H326" i="1" s="1"/>
  <c r="I326" i="1" s="1"/>
  <c r="J326" i="1"/>
  <c r="F309" i="1"/>
  <c r="H309" i="1" s="1"/>
  <c r="I309" i="1" s="1"/>
  <c r="J309" i="1"/>
  <c r="J231" i="1"/>
  <c r="F231" i="1"/>
  <c r="H231" i="1" s="1"/>
  <c r="I231" i="1" s="1"/>
  <c r="F274" i="1"/>
  <c r="H274" i="1" s="1"/>
  <c r="I274" i="1" s="1"/>
  <c r="J274" i="1"/>
  <c r="J300" i="1"/>
  <c r="F300" i="1"/>
  <c r="H300" i="1" s="1"/>
  <c r="I300" i="1" s="1"/>
  <c r="J237" i="1"/>
  <c r="F237" i="1"/>
  <c r="H237" i="1" s="1"/>
  <c r="I237" i="1" s="1"/>
  <c r="J225" i="1"/>
  <c r="F225" i="1"/>
  <c r="H225" i="1" s="1"/>
  <c r="I225" i="1" s="1"/>
  <c r="F314" i="1"/>
  <c r="H314" i="1" s="1"/>
  <c r="I314" i="1" s="1"/>
  <c r="J314" i="1"/>
  <c r="J303" i="1"/>
  <c r="F303" i="1"/>
  <c r="H303" i="1" s="1"/>
  <c r="I303" i="1" s="1"/>
  <c r="J190" i="1"/>
  <c r="F190" i="1"/>
  <c r="H190" i="1" s="1"/>
  <c r="I190" i="1" s="1"/>
  <c r="F260" i="1"/>
  <c r="H260" i="1" s="1"/>
  <c r="I260" i="1" s="1"/>
  <c r="J260" i="1"/>
  <c r="E140" i="1" l="1"/>
</calcChain>
</file>

<file path=xl/sharedStrings.xml><?xml version="1.0" encoding="utf-8"?>
<sst xmlns="http://schemas.openxmlformats.org/spreadsheetml/2006/main" count="175" uniqueCount="123">
  <si>
    <t>X</t>
  </si>
  <si>
    <t>Y</t>
  </si>
  <si>
    <t>Z</t>
  </si>
  <si>
    <t>r</t>
  </si>
  <si>
    <t>Servo 1</t>
  </si>
  <si>
    <t>Servo 2</t>
  </si>
  <si>
    <t>Servo 3</t>
  </si>
  <si>
    <t>Servo 4</t>
  </si>
  <si>
    <t>Tool</t>
  </si>
  <si>
    <t>mm</t>
  </si>
  <si>
    <r>
      <t>Ꝋ</t>
    </r>
    <r>
      <rPr>
        <vertAlign val="subscript"/>
        <sz val="11"/>
        <color theme="1"/>
        <rFont val="Calibri"/>
        <family val="2"/>
      </rPr>
      <t>32</t>
    </r>
  </si>
  <si>
    <r>
      <t>Ꝋ</t>
    </r>
    <r>
      <rPr>
        <vertAlign val="subscript"/>
        <sz val="11"/>
        <color theme="1"/>
        <rFont val="Calibri"/>
        <family val="2"/>
      </rPr>
      <t>2</t>
    </r>
  </si>
  <si>
    <r>
      <t>Ꝋ</t>
    </r>
    <r>
      <rPr>
        <vertAlign val="subscript"/>
        <sz val="11"/>
        <color theme="1"/>
        <rFont val="Calibri"/>
        <family val="2"/>
      </rPr>
      <t>43</t>
    </r>
  </si>
  <si>
    <t>(always vertical 2-1)</t>
  </si>
  <si>
    <t>(always horizontal T-4)</t>
  </si>
  <si>
    <t>z=</t>
  </si>
  <si>
    <t>Y=</t>
  </si>
  <si>
    <t>X=</t>
  </si>
  <si>
    <t>Side View</t>
  </si>
  <si>
    <t>Top View</t>
  </si>
  <si>
    <t>0,0</t>
  </si>
  <si>
    <t>-X,Y</t>
  </si>
  <si>
    <t>X,Y</t>
  </si>
  <si>
    <r>
      <t>Ꝋ</t>
    </r>
    <r>
      <rPr>
        <vertAlign val="subscript"/>
        <sz val="11"/>
        <color theme="1"/>
        <rFont val="Calibri"/>
        <family val="2"/>
        <scheme val="minor"/>
      </rPr>
      <t>1</t>
    </r>
  </si>
  <si>
    <t>Cartesian Coordinates:</t>
  </si>
  <si>
    <t>Quadrant -X, Y</t>
  </si>
  <si>
    <t>Quadrant X,Y</t>
  </si>
  <si>
    <t>Create offset Origin</t>
  </si>
  <si>
    <t>Cartesian Coordinates with Offset Origin:</t>
  </si>
  <si>
    <t>(tool is always on centerline of origin)</t>
  </si>
  <si>
    <r>
      <t>@ - X</t>
    </r>
    <r>
      <rPr>
        <vertAlign val="subscript"/>
        <sz val="11"/>
        <color theme="1"/>
        <rFont val="Calibri"/>
        <family val="2"/>
        <scheme val="minor"/>
      </rPr>
      <t>offset</t>
    </r>
    <r>
      <rPr>
        <sz val="11"/>
        <color theme="1"/>
        <rFont val="Calibri"/>
        <family val="2"/>
        <scheme val="minor"/>
      </rPr>
      <t>,Y</t>
    </r>
    <r>
      <rPr>
        <vertAlign val="subscript"/>
        <sz val="11"/>
        <color theme="1"/>
        <rFont val="Calibri"/>
        <family val="2"/>
        <scheme val="minor"/>
      </rPr>
      <t>offset</t>
    </r>
  </si>
  <si>
    <r>
      <t>-1*r*cos(Ꝋ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</si>
  <si>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r*sin(Ꝋ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</si>
  <si>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r*cos(Ꝋ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</si>
  <si>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-1*r*cos(Ꝋ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)-X</t>
    </r>
    <r>
      <rPr>
        <vertAlign val="subscript"/>
        <sz val="11"/>
        <color theme="1"/>
        <rFont val="Calibri"/>
        <family val="2"/>
        <scheme val="minor"/>
      </rPr>
      <t>offset</t>
    </r>
  </si>
  <si>
    <r>
      <t>r*sin(Ꝋ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)+Y</t>
    </r>
    <r>
      <rPr>
        <vertAlign val="subscript"/>
        <sz val="11"/>
        <color theme="1"/>
        <rFont val="Calibri"/>
        <family val="2"/>
        <scheme val="minor"/>
      </rPr>
      <t>offset</t>
    </r>
  </si>
  <si>
    <r>
      <t>r*cos(Ꝋ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)-X</t>
    </r>
    <r>
      <rPr>
        <vertAlign val="subscript"/>
        <sz val="11"/>
        <color theme="1"/>
        <rFont val="Calibri"/>
        <family val="2"/>
        <scheme val="minor"/>
      </rPr>
      <t>offset</t>
    </r>
  </si>
  <si>
    <t>Z=z</t>
  </si>
  <si>
    <t>Constants</t>
  </si>
  <si>
    <t>LT4=</t>
  </si>
  <si>
    <t>L43=L32=</t>
  </si>
  <si>
    <t>Ground</t>
  </si>
  <si>
    <t>L2G=</t>
  </si>
  <si>
    <t>1)</t>
  </si>
  <si>
    <t>Xoffset</t>
  </si>
  <si>
    <t>Yoffset</t>
  </si>
  <si>
    <t>Zoffset</t>
  </si>
  <si>
    <t>Setting the furthest distance away to the left quadrant</t>
  </si>
  <si>
    <t>Setting the clearance for the base of the robot are from the pivot point @ Servo 1</t>
  </si>
  <si>
    <t>Z defaults to 0mm from the ground level</t>
  </si>
  <si>
    <t>2)</t>
  </si>
  <si>
    <t>Select a point relative to the new offset origin</t>
  </si>
  <si>
    <t>Motion Calculations:</t>
  </si>
  <si>
    <t>acot(Y/X)</t>
  </si>
  <si>
    <t>a)</t>
  </si>
  <si>
    <t>Calculate maximized limits for X,Y,Z</t>
  </si>
  <si>
    <t>X_left_limit=</t>
  </si>
  <si>
    <t>Z_low_limit=</t>
  </si>
  <si>
    <t>X_right_limit=</t>
  </si>
  <si>
    <t>X_range_travel=</t>
  </si>
  <si>
    <t>Y_low_limit=</t>
  </si>
  <si>
    <t>Y_high_limit=</t>
  </si>
  <si>
    <t>Y_range_travel=</t>
  </si>
  <si>
    <t>Z_high_limit=</t>
  </si>
  <si>
    <t>Constraints:</t>
  </si>
  <si>
    <t>Limit motion to quadrants at -X,Y ; X,Y; -X,Z;  X,Z ; Y,Z</t>
  </si>
  <si>
    <t>Link T-4 is always horizontal</t>
  </si>
  <si>
    <t>Link 2-1-G is always vertical</t>
  </si>
  <si>
    <t>Input the Y direction clearance from the base of robot arm.</t>
  </si>
  <si>
    <t>This represents the range in X direction at Z=0</t>
  </si>
  <si>
    <t>This represents the range in Y direction at Z=0</t>
  </si>
  <si>
    <t>z=0:</t>
  </si>
  <si>
    <t>0&lt;z&lt;</t>
  </si>
  <si>
    <t>:</t>
  </si>
  <si>
    <t>Select a limit in between the valid range for z. Used equation to maximize X,Y, and Z</t>
  </si>
  <si>
    <t>These measurements are for X,Y maximized and Z minimized</t>
  </si>
  <si>
    <t>The work area for the robot is a cube inside of a sphere centered on the origin.</t>
  </si>
  <si>
    <t>Values must be inside ranges below:</t>
  </si>
  <si>
    <t>cube work area as the new origin.</t>
  </si>
  <si>
    <t xml:space="preserve">To make the coordinate system human readable, we have established the lower left corner of the </t>
  </si>
  <si>
    <t>&lt;     Y    &lt;</t>
  </si>
  <si>
    <t>&lt;    Z    &lt;</t>
  </si>
  <si>
    <t>&lt;      X    &lt;</t>
  </si>
  <si>
    <t>Drawings showing the links are further down.</t>
  </si>
  <si>
    <t>Tool is on center line with Servo 1</t>
  </si>
  <si>
    <t>Start by selecting an X,Y, Z origin offset from the centerline of the arm</t>
  </si>
  <si>
    <t>b)</t>
  </si>
  <si>
    <t>3)</t>
  </si>
  <si>
    <t>Convert to polar coordinates</t>
  </si>
  <si>
    <t>calculate offset</t>
  </si>
  <si>
    <t>rad</t>
  </si>
  <si>
    <t>atan(Y/X)</t>
  </si>
  <si>
    <t>LT2=</t>
  </si>
  <si>
    <t>(maximum r value possible)</t>
  </si>
  <si>
    <t>Theory of Operation:</t>
  </si>
  <si>
    <t>Pick and Place Mode</t>
  </si>
  <si>
    <t>φ</t>
  </si>
  <si>
    <t>C</t>
  </si>
  <si>
    <t>theta=</t>
  </si>
  <si>
    <t>deg</t>
  </si>
  <si>
    <t>phi=</t>
  </si>
  <si>
    <t>Spherical</t>
  </si>
  <si>
    <t>rho=</t>
  </si>
  <si>
    <t>xy angle</t>
  </si>
  <si>
    <t>z and rho angle</t>
  </si>
  <si>
    <t>x=</t>
  </si>
  <si>
    <t>double check</t>
  </si>
  <si>
    <t>y=</t>
  </si>
  <si>
    <t>theta2</t>
  </si>
  <si>
    <t>theta32</t>
  </si>
  <si>
    <t>LT2X=</t>
  </si>
  <si>
    <t>z</t>
  </si>
  <si>
    <t>theta servo 3</t>
  </si>
  <si>
    <t>dz</t>
  </si>
  <si>
    <t>The solution with the smallest dz has least error.</t>
  </si>
  <si>
    <t>Drawing Mode</t>
  </si>
  <si>
    <t>Use polar coordinates to trace at Z=0</t>
  </si>
  <si>
    <t>Calculate motion for a point in X,Y,Z space.</t>
  </si>
  <si>
    <t>Numerical Method for Pick and Place mode</t>
  </si>
  <si>
    <t>phi is the angle of servo 1</t>
  </si>
  <si>
    <t>check for quadrant (if X is negative or positive), still need to implement</t>
  </si>
  <si>
    <t>servo32</t>
  </si>
  <si>
    <t>180-90-theta2+theta32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</si>
</sst>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Fill="1"/>
    <xf numFmtId="3" fontId="0" fillId="2" borderId="0" xfId="0" applyNumberFormat="1" applyFill="1"/>
    <xf numFmtId="2" fontId="0" fillId="0" borderId="0" xfId="0" applyNumberFormat="1"/>
    <xf numFmtId="2" fontId="0" fillId="0" borderId="0" xfId="0" applyNumberFormat="1" applyFill="1"/>
    <xf numFmtId="2" fontId="0" fillId="2" borderId="0" xfId="0" applyNumberFormat="1" applyFill="1"/>
    <xf numFmtId="0" fontId="0" fillId="0" borderId="0" xfId="0" applyAlignment="1">
      <alignment horizontal="right"/>
    </xf>
    <xf numFmtId="2" fontId="0" fillId="0" borderId="0" xfId="0" quotePrefix="1" applyNumberFormat="1"/>
    <xf numFmtId="0" fontId="0" fillId="3" borderId="0" xfId="0" applyFill="1"/>
    <xf numFmtId="0" fontId="0" fillId="3" borderId="1" xfId="0" applyFill="1" applyBorder="1" applyAlignment="1">
      <alignment horizontal="right"/>
    </xf>
    <xf numFmtId="0" fontId="0" fillId="3" borderId="2" xfId="0" applyFill="1" applyBorder="1" applyAlignment="1">
      <alignment horizontal="left"/>
    </xf>
    <xf numFmtId="0" fontId="0" fillId="3" borderId="3" xfId="0" applyFill="1" applyBorder="1"/>
    <xf numFmtId="0" fontId="0" fillId="3" borderId="4" xfId="0" applyNumberFormat="1" applyFill="1" applyBorder="1"/>
    <xf numFmtId="0" fontId="0" fillId="3" borderId="0" xfId="0" applyFill="1" applyBorder="1" applyAlignment="1">
      <alignment horizontal="center"/>
    </xf>
    <xf numFmtId="2" fontId="0" fillId="3" borderId="5" xfId="0" applyNumberFormat="1" applyFill="1" applyBorder="1"/>
    <xf numFmtId="0" fontId="0" fillId="3" borderId="6" xfId="0" applyNumberFormat="1" applyFill="1" applyBorder="1"/>
    <xf numFmtId="0" fontId="0" fillId="3" borderId="7" xfId="0" applyFill="1" applyBorder="1" applyAlignment="1">
      <alignment horizontal="center"/>
    </xf>
    <xf numFmtId="2" fontId="0" fillId="3" borderId="8" xfId="0" applyNumberFormat="1" applyFill="1" applyBorder="1"/>
    <xf numFmtId="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463550</xdr:colOff>
      <xdr:row>45</xdr:row>
      <xdr:rowOff>44450</xdr:rowOff>
    </xdr:from>
    <xdr:to>
      <xdr:col>4</xdr:col>
      <xdr:colOff>342900</xdr:colOff>
      <xdr:row>51</xdr:row>
      <xdr:rowOff>63500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53089FC0-2B76-49D2-97E3-DE873E1D0E26}"/>
            </a:ext>
          </a:extLst>
        </xdr:cNvPr>
        <xdr:cNvSpPr/>
      </xdr:nvSpPr>
      <xdr:spPr>
        <a:xfrm>
          <a:off x="1682750" y="5746750"/>
          <a:ext cx="1098550" cy="109220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82550</xdr:colOff>
      <xdr:row>81</xdr:row>
      <xdr:rowOff>133349</xdr:rowOff>
    </xdr:from>
    <xdr:to>
      <xdr:col>6</xdr:col>
      <xdr:colOff>279400</xdr:colOff>
      <xdr:row>82</xdr:row>
      <xdr:rowOff>146049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6576DDF-FEF1-47F6-A1FC-6C4DBD96CC13}"/>
            </a:ext>
          </a:extLst>
        </xdr:cNvPr>
        <xdr:cNvSpPr/>
      </xdr:nvSpPr>
      <xdr:spPr>
        <a:xfrm rot="19378951">
          <a:off x="1911350" y="1238249"/>
          <a:ext cx="2025650" cy="196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393700</xdr:colOff>
      <xdr:row>81</xdr:row>
      <xdr:rowOff>139700</xdr:rowOff>
    </xdr:from>
    <xdr:to>
      <xdr:col>8</xdr:col>
      <xdr:colOff>590550</xdr:colOff>
      <xdr:row>82</xdr:row>
      <xdr:rowOff>152400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B25CD8A-29E1-459D-85D6-292CD0E6A976}"/>
            </a:ext>
          </a:extLst>
        </xdr:cNvPr>
        <xdr:cNvSpPr/>
      </xdr:nvSpPr>
      <xdr:spPr>
        <a:xfrm rot="2127016">
          <a:off x="3441700" y="1244600"/>
          <a:ext cx="2025650" cy="196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304798</xdr:colOff>
      <xdr:row>85</xdr:row>
      <xdr:rowOff>12701</xdr:rowOff>
    </xdr:from>
    <xdr:to>
      <xdr:col>8</xdr:col>
      <xdr:colOff>520699</xdr:colOff>
      <xdr:row>91</xdr:row>
      <xdr:rowOff>57151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AC65B9E-2C22-4EE5-95F9-3A08F3ACB580}"/>
            </a:ext>
          </a:extLst>
        </xdr:cNvPr>
        <xdr:cNvSpPr/>
      </xdr:nvSpPr>
      <xdr:spPr>
        <a:xfrm rot="5400000">
          <a:off x="4714874" y="2320925"/>
          <a:ext cx="1149350" cy="2159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152400</xdr:colOff>
      <xdr:row>83</xdr:row>
      <xdr:rowOff>171450</xdr:rowOff>
    </xdr:from>
    <xdr:to>
      <xdr:col>9</xdr:col>
      <xdr:colOff>12700</xdr:colOff>
      <xdr:row>86</xdr:row>
      <xdr:rowOff>101600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E36950CE-304B-49FA-9111-3331DD22C05B}"/>
            </a:ext>
          </a:extLst>
        </xdr:cNvPr>
        <xdr:cNvSpPr/>
      </xdr:nvSpPr>
      <xdr:spPr>
        <a:xfrm>
          <a:off x="5029200" y="164465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387350</xdr:colOff>
      <xdr:row>77</xdr:row>
      <xdr:rowOff>139700</xdr:rowOff>
    </xdr:from>
    <xdr:to>
      <xdr:col>6</xdr:col>
      <xdr:colOff>247650</xdr:colOff>
      <xdr:row>80</xdr:row>
      <xdr:rowOff>69850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B3944A8D-4864-4EF7-909C-C9E4D32F1480}"/>
            </a:ext>
          </a:extLst>
        </xdr:cNvPr>
        <xdr:cNvSpPr/>
      </xdr:nvSpPr>
      <xdr:spPr>
        <a:xfrm>
          <a:off x="3435350" y="5080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674190</xdr:colOff>
      <xdr:row>79</xdr:row>
      <xdr:rowOff>146050</xdr:rowOff>
    </xdr:from>
    <xdr:to>
      <xdr:col>5</xdr:col>
      <xdr:colOff>604520</xdr:colOff>
      <xdr:row>83</xdr:row>
      <xdr:rowOff>42520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8931865-59A9-4B60-8F32-374396FA5803}"/>
            </a:ext>
          </a:extLst>
        </xdr:cNvPr>
        <xdr:cNvCxnSpPr/>
      </xdr:nvCxnSpPr>
      <xdr:spPr>
        <a:xfrm flipH="1">
          <a:off x="3112590" y="14380210"/>
          <a:ext cx="783770" cy="64323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311150</xdr:colOff>
      <xdr:row>85</xdr:row>
      <xdr:rowOff>76200</xdr:rowOff>
    </xdr:from>
    <xdr:to>
      <xdr:col>8</xdr:col>
      <xdr:colOff>412750</xdr:colOff>
      <xdr:row>85</xdr:row>
      <xdr:rowOff>88900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ED145EA1-8EBE-49D9-BFDE-6E32A3BEADA9}"/>
            </a:ext>
          </a:extLst>
        </xdr:cNvPr>
        <xdr:cNvCxnSpPr/>
      </xdr:nvCxnSpPr>
      <xdr:spPr>
        <a:xfrm>
          <a:off x="4578350" y="1968500"/>
          <a:ext cx="711200" cy="12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84</xdr:row>
      <xdr:rowOff>165098</xdr:rowOff>
    </xdr:from>
    <xdr:to>
      <xdr:col>3</xdr:col>
      <xdr:colOff>279400</xdr:colOff>
      <xdr:row>85</xdr:row>
      <xdr:rowOff>177800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8C0F8456-1F31-4305-B818-39F99945CAFD}"/>
            </a:ext>
          </a:extLst>
        </xdr:cNvPr>
        <xdr:cNvSpPr/>
      </xdr:nvSpPr>
      <xdr:spPr>
        <a:xfrm>
          <a:off x="1028700" y="1822448"/>
          <a:ext cx="1079500" cy="19685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44450</xdr:colOff>
      <xdr:row>84</xdr:row>
      <xdr:rowOff>6350</xdr:rowOff>
    </xdr:from>
    <xdr:to>
      <xdr:col>3</xdr:col>
      <xdr:colOff>514350</xdr:colOff>
      <xdr:row>86</xdr:row>
      <xdr:rowOff>120650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21BCD139-0B36-41D6-B4B6-DA9DD91F38FB}"/>
            </a:ext>
          </a:extLst>
        </xdr:cNvPr>
        <xdr:cNvSpPr/>
      </xdr:nvSpPr>
      <xdr:spPr>
        <a:xfrm>
          <a:off x="1873250" y="16637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288290</xdr:colOff>
      <xdr:row>85</xdr:row>
      <xdr:rowOff>83820</xdr:rowOff>
    </xdr:from>
    <xdr:to>
      <xdr:col>4</xdr:col>
      <xdr:colOff>434340</xdr:colOff>
      <xdr:row>85</xdr:row>
      <xdr:rowOff>83820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FE71A7D6-BBAE-45D6-9202-1C1E952F07F8}"/>
            </a:ext>
          </a:extLst>
        </xdr:cNvPr>
        <xdr:cNvCxnSpPr/>
      </xdr:nvCxnSpPr>
      <xdr:spPr>
        <a:xfrm>
          <a:off x="2117090" y="15445740"/>
          <a:ext cx="755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425450</xdr:colOff>
      <xdr:row>84</xdr:row>
      <xdr:rowOff>165100</xdr:rowOff>
    </xdr:from>
    <xdr:to>
      <xdr:col>2</xdr:col>
      <xdr:colOff>298450</xdr:colOff>
      <xdr:row>87</xdr:row>
      <xdr:rowOff>120650</xdr:rowOff>
    </xdr:to>
    <xdr:sp macro="" textlink="">
      <xdr:nvSpPr>
        <xdr:cNvPr id="17" name="Isosceles Triangle 16">
          <a:extLst>
            <a:ext uri="{FF2B5EF4-FFF2-40B4-BE49-F238E27FC236}">
              <a16:creationId xmlns:a16="http://schemas.microsoft.com/office/drawing/2014/main" id="{C4CCAF8C-E2BE-4042-9245-631B80AFEF9E}"/>
            </a:ext>
          </a:extLst>
        </xdr:cNvPr>
        <xdr:cNvSpPr/>
      </xdr:nvSpPr>
      <xdr:spPr>
        <a:xfrm rot="10800000">
          <a:off x="1035050" y="1822450"/>
          <a:ext cx="482600" cy="508000"/>
        </a:xfrm>
        <a:prstGeom prst="triangl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177798</xdr:colOff>
      <xdr:row>101</xdr:row>
      <xdr:rowOff>12698</xdr:rowOff>
    </xdr:from>
    <xdr:to>
      <xdr:col>3</xdr:col>
      <xdr:colOff>412749</xdr:colOff>
      <xdr:row>117</xdr:row>
      <xdr:rowOff>177800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5C523D64-EEA6-4922-B34D-44DDE2EACB78}"/>
            </a:ext>
          </a:extLst>
        </xdr:cNvPr>
        <xdr:cNvSpPr/>
      </xdr:nvSpPr>
      <xdr:spPr>
        <a:xfrm rot="16200000">
          <a:off x="568323" y="6340473"/>
          <a:ext cx="3111502" cy="2349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69850</xdr:colOff>
      <xdr:row>116</xdr:row>
      <xdr:rowOff>31750</xdr:rowOff>
    </xdr:from>
    <xdr:to>
      <xdr:col>3</xdr:col>
      <xdr:colOff>539750</xdr:colOff>
      <xdr:row>118</xdr:row>
      <xdr:rowOff>146050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ED6F52F6-CEE3-4C54-87CC-297F0140963B}"/>
            </a:ext>
          </a:extLst>
        </xdr:cNvPr>
        <xdr:cNvSpPr/>
      </xdr:nvSpPr>
      <xdr:spPr>
        <a:xfrm>
          <a:off x="1898650" y="76835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63500</xdr:colOff>
      <xdr:row>100</xdr:row>
      <xdr:rowOff>25400</xdr:rowOff>
    </xdr:from>
    <xdr:to>
      <xdr:col>3</xdr:col>
      <xdr:colOff>533400</xdr:colOff>
      <xdr:row>102</xdr:row>
      <xdr:rowOff>139700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54681138-9F33-4C4A-AD58-540910F700BE}"/>
            </a:ext>
          </a:extLst>
        </xdr:cNvPr>
        <xdr:cNvSpPr/>
      </xdr:nvSpPr>
      <xdr:spPr>
        <a:xfrm>
          <a:off x="1892300" y="473075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44450</xdr:colOff>
      <xdr:row>108</xdr:row>
      <xdr:rowOff>31750</xdr:rowOff>
    </xdr:from>
    <xdr:to>
      <xdr:col>3</xdr:col>
      <xdr:colOff>514350</xdr:colOff>
      <xdr:row>110</xdr:row>
      <xdr:rowOff>146050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581D9D0D-26B7-4ABF-8C5B-5E52D4D78E9D}"/>
            </a:ext>
          </a:extLst>
        </xdr:cNvPr>
        <xdr:cNvSpPr/>
      </xdr:nvSpPr>
      <xdr:spPr>
        <a:xfrm>
          <a:off x="1873250" y="62103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273050</xdr:colOff>
      <xdr:row>117</xdr:row>
      <xdr:rowOff>114300</xdr:rowOff>
    </xdr:from>
    <xdr:to>
      <xdr:col>5</xdr:col>
      <xdr:colOff>584200</xdr:colOff>
      <xdr:row>117</xdr:row>
      <xdr:rowOff>120650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E537BE5D-2792-445B-819E-A7A47919012C}"/>
            </a:ext>
          </a:extLst>
        </xdr:cNvPr>
        <xdr:cNvCxnSpPr/>
      </xdr:nvCxnSpPr>
      <xdr:spPr>
        <a:xfrm>
          <a:off x="273050" y="7950200"/>
          <a:ext cx="3359150" cy="63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285748</xdr:colOff>
      <xdr:row>90</xdr:row>
      <xdr:rowOff>152402</xdr:rowOff>
    </xdr:from>
    <xdr:to>
      <xdr:col>8</xdr:col>
      <xdr:colOff>501649</xdr:colOff>
      <xdr:row>97</xdr:row>
      <xdr:rowOff>63502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E5BA9D2A-AF73-46E0-89AC-609B50CA0874}"/>
            </a:ext>
          </a:extLst>
        </xdr:cNvPr>
        <xdr:cNvSpPr/>
      </xdr:nvSpPr>
      <xdr:spPr>
        <a:xfrm rot="5400000">
          <a:off x="4670424" y="4244976"/>
          <a:ext cx="1200150" cy="2159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139700</xdr:colOff>
      <xdr:row>89</xdr:row>
      <xdr:rowOff>114300</xdr:rowOff>
    </xdr:from>
    <xdr:to>
      <xdr:col>9</xdr:col>
      <xdr:colOff>0</xdr:colOff>
      <xdr:row>92</xdr:row>
      <xdr:rowOff>44450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CBD6E71-3A0B-49CB-9C9D-3D0AB7CE4EA8}"/>
            </a:ext>
          </a:extLst>
        </xdr:cNvPr>
        <xdr:cNvSpPr/>
      </xdr:nvSpPr>
      <xdr:spPr>
        <a:xfrm>
          <a:off x="5016500" y="27940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412750</xdr:colOff>
      <xdr:row>45</xdr:row>
      <xdr:rowOff>101600</xdr:rowOff>
    </xdr:from>
    <xdr:to>
      <xdr:col>4</xdr:col>
      <xdr:colOff>311150</xdr:colOff>
      <xdr:row>51</xdr:row>
      <xdr:rowOff>57150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CF748E73-54FB-4A42-8D8C-71E0E0F43381}"/>
            </a:ext>
          </a:extLst>
        </xdr:cNvPr>
        <xdr:cNvCxnSpPr/>
      </xdr:nvCxnSpPr>
      <xdr:spPr>
        <a:xfrm flipV="1">
          <a:off x="1631950" y="5803900"/>
          <a:ext cx="1117600" cy="1028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46</xdr:row>
      <xdr:rowOff>19050</xdr:rowOff>
    </xdr:from>
    <xdr:to>
      <xdr:col>4</xdr:col>
      <xdr:colOff>158750</xdr:colOff>
      <xdr:row>48</xdr:row>
      <xdr:rowOff>88900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8421EB7B-4937-4B19-B886-9045FBE38A63}"/>
            </a:ext>
          </a:extLst>
        </xdr:cNvPr>
        <xdr:cNvSpPr/>
      </xdr:nvSpPr>
      <xdr:spPr>
        <a:xfrm>
          <a:off x="1847850" y="5899150"/>
          <a:ext cx="749300" cy="425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368300</xdr:colOff>
      <xdr:row>44</xdr:row>
      <xdr:rowOff>31750</xdr:rowOff>
    </xdr:from>
    <xdr:to>
      <xdr:col>3</xdr:col>
      <xdr:colOff>387350</xdr:colOff>
      <xdr:row>52</xdr:row>
      <xdr:rowOff>82550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995F0D27-FBF4-4A83-A066-760B7A05480A}"/>
            </a:ext>
          </a:extLst>
        </xdr:cNvPr>
        <xdr:cNvCxnSpPr/>
      </xdr:nvCxnSpPr>
      <xdr:spPr>
        <a:xfrm>
          <a:off x="2197100" y="5556250"/>
          <a:ext cx="19050" cy="1485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48</xdr:row>
      <xdr:rowOff>63500</xdr:rowOff>
    </xdr:from>
    <xdr:to>
      <xdr:col>4</xdr:col>
      <xdr:colOff>711200</xdr:colOff>
      <xdr:row>48</xdr:row>
      <xdr:rowOff>76200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5BA134C-83BA-4805-B2BD-59CC4B7A8609}"/>
            </a:ext>
          </a:extLst>
        </xdr:cNvPr>
        <xdr:cNvCxnSpPr/>
      </xdr:nvCxnSpPr>
      <xdr:spPr>
        <a:xfrm flipH="1" flipV="1">
          <a:off x="1295400" y="6299200"/>
          <a:ext cx="1854200" cy="12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234950</xdr:colOff>
      <xdr:row>56</xdr:row>
      <xdr:rowOff>57150</xdr:rowOff>
    </xdr:from>
    <xdr:to>
      <xdr:col>4</xdr:col>
      <xdr:colOff>723900</xdr:colOff>
      <xdr:row>62</xdr:row>
      <xdr:rowOff>44450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15F46D1C-3572-47CA-82C8-9D40B4DAF4B1}"/>
            </a:ext>
          </a:extLst>
        </xdr:cNvPr>
        <xdr:cNvSpPr/>
      </xdr:nvSpPr>
      <xdr:spPr>
        <a:xfrm>
          <a:off x="2063750" y="7753350"/>
          <a:ext cx="1098550" cy="109220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425450</xdr:colOff>
      <xdr:row>56</xdr:row>
      <xdr:rowOff>177800</xdr:rowOff>
    </xdr:from>
    <xdr:to>
      <xdr:col>4</xdr:col>
      <xdr:colOff>323850</xdr:colOff>
      <xdr:row>62</xdr:row>
      <xdr:rowOff>101600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FF85C861-A3B2-4115-81C8-A307F4DBF5C0}"/>
            </a:ext>
          </a:extLst>
        </xdr:cNvPr>
        <xdr:cNvCxnSpPr/>
      </xdr:nvCxnSpPr>
      <xdr:spPr>
        <a:xfrm flipV="1">
          <a:off x="1644650" y="7874000"/>
          <a:ext cx="1117600" cy="1028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406400</xdr:colOff>
      <xdr:row>57</xdr:row>
      <xdr:rowOff>69850</xdr:rowOff>
    </xdr:from>
    <xdr:to>
      <xdr:col>4</xdr:col>
      <xdr:colOff>546100</xdr:colOff>
      <xdr:row>59</xdr:row>
      <xdr:rowOff>127000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AD6A33C5-DF59-46D0-A5AF-EC2310737985}"/>
            </a:ext>
          </a:extLst>
        </xdr:cNvPr>
        <xdr:cNvSpPr/>
      </xdr:nvSpPr>
      <xdr:spPr>
        <a:xfrm>
          <a:off x="2235200" y="7950200"/>
          <a:ext cx="749300" cy="425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55</xdr:row>
      <xdr:rowOff>114300</xdr:rowOff>
    </xdr:from>
    <xdr:to>
      <xdr:col>3</xdr:col>
      <xdr:colOff>400050</xdr:colOff>
      <xdr:row>63</xdr:row>
      <xdr:rowOff>127000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7641B526-3FD7-477C-993C-9641A84CF3D3}"/>
            </a:ext>
          </a:extLst>
        </xdr:cNvPr>
        <xdr:cNvCxnSpPr/>
      </xdr:nvCxnSpPr>
      <xdr:spPr>
        <a:xfrm>
          <a:off x="2209800" y="7626350"/>
          <a:ext cx="19050" cy="1485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88900</xdr:colOff>
      <xdr:row>59</xdr:row>
      <xdr:rowOff>120650</xdr:rowOff>
    </xdr:from>
    <xdr:to>
      <xdr:col>4</xdr:col>
      <xdr:colOff>723900</xdr:colOff>
      <xdr:row>59</xdr:row>
      <xdr:rowOff>133350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FA4E0917-3369-48AF-B4D6-55A6C9A93308}"/>
            </a:ext>
          </a:extLst>
        </xdr:cNvPr>
        <xdr:cNvCxnSpPr/>
      </xdr:nvCxnSpPr>
      <xdr:spPr>
        <a:xfrm flipH="1" flipV="1">
          <a:off x="1308100" y="8369300"/>
          <a:ext cx="1854200" cy="12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311150</xdr:colOff>
      <xdr:row>10</xdr:row>
      <xdr:rowOff>88900</xdr:rowOff>
    </xdr:from>
    <xdr:to>
      <xdr:col>4</xdr:col>
      <xdr:colOff>457200</xdr:colOff>
      <xdr:row>10</xdr:row>
      <xdr:rowOff>88900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0F947ADB-E31E-4883-8DF5-4D2ACEFE6EF8}"/>
            </a:ext>
          </a:extLst>
        </xdr:cNvPr>
        <xdr:cNvCxnSpPr/>
      </xdr:nvCxnSpPr>
      <xdr:spPr>
        <a:xfrm>
          <a:off x="2139950" y="1917700"/>
          <a:ext cx="755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463550</xdr:colOff>
      <xdr:row>11</xdr:row>
      <xdr:rowOff>58420</xdr:rowOff>
    </xdr:from>
    <xdr:to>
      <xdr:col>4</xdr:col>
      <xdr:colOff>609600</xdr:colOff>
      <xdr:row>11</xdr:row>
      <xdr:rowOff>58420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F0944241-E5BB-4FCD-BC4D-64DBA15E51E3}"/>
            </a:ext>
          </a:extLst>
        </xdr:cNvPr>
        <xdr:cNvCxnSpPr/>
      </xdr:nvCxnSpPr>
      <xdr:spPr>
        <a:xfrm>
          <a:off x="2292350" y="2070100"/>
          <a:ext cx="755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113030</xdr:colOff>
      <xdr:row>97</xdr:row>
      <xdr:rowOff>45720</xdr:rowOff>
    </xdr:from>
    <xdr:to>
      <xdr:col>8</xdr:col>
      <xdr:colOff>259080</xdr:colOff>
      <xdr:row>97</xdr:row>
      <xdr:rowOff>45720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D936162B-EFF3-4050-BBCB-3861B8ECF6C4}"/>
            </a:ext>
          </a:extLst>
        </xdr:cNvPr>
        <xdr:cNvCxnSpPr/>
      </xdr:nvCxnSpPr>
      <xdr:spPr>
        <a:xfrm>
          <a:off x="4624070" y="17632680"/>
          <a:ext cx="755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177800</xdr:colOff>
      <xdr:row>86</xdr:row>
      <xdr:rowOff>43815</xdr:rowOff>
    </xdr:from>
    <xdr:to>
      <xdr:col>8</xdr:col>
      <xdr:colOff>393699</xdr:colOff>
      <xdr:row>97</xdr:row>
      <xdr:rowOff>63502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A111D571-4C5D-423A-856B-4B73DB929FC0}"/>
            </a:ext>
          </a:extLst>
        </xdr:cNvPr>
        <xdr:cNvCxnSpPr>
          <a:stCxn id="17" idx="1"/>
          <a:endCxn id="27" idx="3"/>
        </xdr:cNvCxnSpPr>
      </xdr:nvCxnSpPr>
      <xdr:spPr>
        <a:xfrm>
          <a:off x="1397000" y="15603855"/>
          <a:ext cx="4117339" cy="20466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79</xdr:row>
      <xdr:rowOff>175260</xdr:rowOff>
    </xdr:from>
    <xdr:to>
      <xdr:col>5</xdr:col>
      <xdr:colOff>601980</xdr:colOff>
      <xdr:row>83</xdr:row>
      <xdr:rowOff>114300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23A23016-8E04-4994-94BC-ECD1EBE46345}"/>
            </a:ext>
          </a:extLst>
        </xdr:cNvPr>
        <xdr:cNvCxnSpPr/>
      </xdr:nvCxnSpPr>
      <xdr:spPr>
        <a:xfrm flipH="1">
          <a:off x="3863340" y="14409420"/>
          <a:ext cx="30480" cy="6858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67310</xdr:colOff>
      <xdr:row>10</xdr:row>
      <xdr:rowOff>139700</xdr:rowOff>
    </xdr:from>
    <xdr:to>
      <xdr:col>8</xdr:col>
      <xdr:colOff>168910</xdr:colOff>
      <xdr:row>10</xdr:row>
      <xdr:rowOff>152400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D0834387-532A-4BB8-BA52-DAE852363D7E}"/>
            </a:ext>
          </a:extLst>
        </xdr:cNvPr>
        <xdr:cNvCxnSpPr/>
      </xdr:nvCxnSpPr>
      <xdr:spPr>
        <a:xfrm>
          <a:off x="4578350" y="1968500"/>
          <a:ext cx="711200" cy="12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219710</xdr:colOff>
      <xdr:row>11</xdr:row>
      <xdr:rowOff>109220</xdr:rowOff>
    </xdr:from>
    <xdr:to>
      <xdr:col>8</xdr:col>
      <xdr:colOff>321310</xdr:colOff>
      <xdr:row>11</xdr:row>
      <xdr:rowOff>121920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294CE21F-4387-470D-A683-9E8AF4FCB7B1}"/>
            </a:ext>
          </a:extLst>
        </xdr:cNvPr>
        <xdr:cNvCxnSpPr/>
      </xdr:nvCxnSpPr>
      <xdr:spPr>
        <a:xfrm>
          <a:off x="4730750" y="2120900"/>
          <a:ext cx="711200" cy="12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372110</xdr:colOff>
      <xdr:row>12</xdr:row>
      <xdr:rowOff>78740</xdr:rowOff>
    </xdr:from>
    <xdr:to>
      <xdr:col>8</xdr:col>
      <xdr:colOff>473710</xdr:colOff>
      <xdr:row>12</xdr:row>
      <xdr:rowOff>91440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AB23B1ED-A9E7-478C-BF78-53DE128A6E33}"/>
            </a:ext>
          </a:extLst>
        </xdr:cNvPr>
        <xdr:cNvCxnSpPr/>
      </xdr:nvCxnSpPr>
      <xdr:spPr>
        <a:xfrm>
          <a:off x="4883150" y="2273300"/>
          <a:ext cx="711200" cy="12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83</xdr:row>
      <xdr:rowOff>15240</xdr:rowOff>
    </xdr:from>
    <xdr:to>
      <xdr:col>8</xdr:col>
      <xdr:colOff>137160</xdr:colOff>
      <xdr:row>85</xdr:row>
      <xdr:rowOff>38100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542E4995-9D40-4FAF-B0BA-2F8BB967DD35}"/>
            </a:ext>
          </a:extLst>
        </xdr:cNvPr>
        <xdr:cNvCxnSpPr/>
      </xdr:nvCxnSpPr>
      <xdr:spPr>
        <a:xfrm>
          <a:off x="4663440" y="14996160"/>
          <a:ext cx="594360" cy="4038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CD236-E25B-4B95-B9DA-DCFC654B9473}">
  <dimension ref="A1:T326"/>
  <sheetViews>
    <sheetView tabSelected="1" topLeftCell="A79" workbookViewId="0">
      <selection activeCell="L83" sqref="L83"/>
    </sheetView>
  </sheetViews>
  <sheetFormatPr defaultRowHeight="14.4" x14ac:dyDescent="0.3"/>
  <cols>
    <col min="5" max="5" width="12.44140625" bestFit="1" customWidth="1"/>
    <col min="10" max="10" width="14.21875" customWidth="1"/>
    <col min="20" max="20" width="12.33203125" customWidth="1"/>
  </cols>
  <sheetData>
    <row r="1" spans="1:4" x14ac:dyDescent="0.3">
      <c r="A1" t="s">
        <v>38</v>
      </c>
    </row>
    <row r="2" spans="1:4" x14ac:dyDescent="0.3">
      <c r="A2" t="s">
        <v>39</v>
      </c>
      <c r="B2" s="5">
        <v>65</v>
      </c>
      <c r="C2" t="s">
        <v>9</v>
      </c>
    </row>
    <row r="3" spans="1:4" x14ac:dyDescent="0.3">
      <c r="A3" t="s">
        <v>40</v>
      </c>
      <c r="B3" s="5">
        <v>112.88</v>
      </c>
      <c r="C3" t="s">
        <v>9</v>
      </c>
    </row>
    <row r="4" spans="1:4" x14ac:dyDescent="0.3">
      <c r="A4" t="s">
        <v>42</v>
      </c>
      <c r="B4" s="5">
        <v>93</v>
      </c>
      <c r="C4" t="s">
        <v>9</v>
      </c>
    </row>
    <row r="5" spans="1:4" x14ac:dyDescent="0.3">
      <c r="A5" t="s">
        <v>92</v>
      </c>
      <c r="B5" s="6">
        <f>B2+B3+B3</f>
        <v>290.76</v>
      </c>
      <c r="C5" t="s">
        <v>9</v>
      </c>
      <c r="D5" t="s">
        <v>93</v>
      </c>
    </row>
    <row r="6" spans="1:4" x14ac:dyDescent="0.3">
      <c r="B6" s="6"/>
    </row>
    <row r="7" spans="1:4" x14ac:dyDescent="0.3">
      <c r="A7" t="s">
        <v>83</v>
      </c>
      <c r="B7" s="6"/>
    </row>
    <row r="8" spans="1:4" x14ac:dyDescent="0.3">
      <c r="A8" t="s">
        <v>64</v>
      </c>
      <c r="B8" s="6"/>
    </row>
    <row r="9" spans="1:4" x14ac:dyDescent="0.3">
      <c r="A9" t="s">
        <v>65</v>
      </c>
      <c r="B9" s="6"/>
    </row>
    <row r="10" spans="1:4" x14ac:dyDescent="0.3">
      <c r="A10" t="s">
        <v>66</v>
      </c>
      <c r="B10" s="6"/>
    </row>
    <row r="11" spans="1:4" x14ac:dyDescent="0.3">
      <c r="A11" t="s">
        <v>67</v>
      </c>
      <c r="B11" s="6"/>
    </row>
    <row r="12" spans="1:4" x14ac:dyDescent="0.3">
      <c r="A12" t="s">
        <v>84</v>
      </c>
      <c r="B12" s="6"/>
    </row>
    <row r="13" spans="1:4" x14ac:dyDescent="0.3">
      <c r="B13" s="6"/>
    </row>
    <row r="14" spans="1:4" x14ac:dyDescent="0.3">
      <c r="A14" t="s">
        <v>94</v>
      </c>
      <c r="B14" s="6"/>
    </row>
    <row r="15" spans="1:4" x14ac:dyDescent="0.3">
      <c r="A15" t="s">
        <v>95</v>
      </c>
      <c r="B15" s="6"/>
    </row>
    <row r="16" spans="1:4" x14ac:dyDescent="0.3">
      <c r="A16" t="s">
        <v>117</v>
      </c>
      <c r="B16" s="6"/>
    </row>
    <row r="17" spans="1:7" x14ac:dyDescent="0.3">
      <c r="B17" s="6"/>
    </row>
    <row r="18" spans="1:7" x14ac:dyDescent="0.3">
      <c r="A18" t="s">
        <v>115</v>
      </c>
      <c r="B18" s="6"/>
    </row>
    <row r="19" spans="1:7" x14ac:dyDescent="0.3">
      <c r="A19" t="s">
        <v>116</v>
      </c>
      <c r="B19" s="6"/>
    </row>
    <row r="20" spans="1:7" x14ac:dyDescent="0.3">
      <c r="B20" s="6"/>
    </row>
    <row r="21" spans="1:7" x14ac:dyDescent="0.3">
      <c r="B21" s="6"/>
    </row>
    <row r="22" spans="1:7" x14ac:dyDescent="0.3">
      <c r="B22" s="6"/>
    </row>
    <row r="23" spans="1:7" x14ac:dyDescent="0.3">
      <c r="B23" s="6"/>
    </row>
    <row r="24" spans="1:7" x14ac:dyDescent="0.3">
      <c r="B24" s="6"/>
    </row>
    <row r="25" spans="1:7" x14ac:dyDescent="0.3">
      <c r="A25" t="s">
        <v>52</v>
      </c>
      <c r="B25" s="6"/>
    </row>
    <row r="26" spans="1:7" x14ac:dyDescent="0.3">
      <c r="A26" t="s">
        <v>43</v>
      </c>
      <c r="B26" s="6" t="s">
        <v>85</v>
      </c>
    </row>
    <row r="27" spans="1:7" x14ac:dyDescent="0.3">
      <c r="B27" s="6" t="s">
        <v>54</v>
      </c>
      <c r="C27" t="s">
        <v>55</v>
      </c>
    </row>
    <row r="28" spans="1:7" x14ac:dyDescent="0.3">
      <c r="B28" s="6"/>
      <c r="C28" t="s">
        <v>71</v>
      </c>
      <c r="G28" t="s">
        <v>75</v>
      </c>
    </row>
    <row r="29" spans="1:7" x14ac:dyDescent="0.3">
      <c r="B29" s="6"/>
      <c r="C29" t="s">
        <v>56</v>
      </c>
      <c r="E29" s="8">
        <f>(B2+B3+B3)*-1*COS(PI()/4)</f>
        <v>-205.59836769780057</v>
      </c>
      <c r="F29" t="s">
        <v>9</v>
      </c>
    </row>
    <row r="30" spans="1:7" x14ac:dyDescent="0.3">
      <c r="B30" s="6"/>
      <c r="C30" t="s">
        <v>58</v>
      </c>
      <c r="E30" s="8">
        <f>E29*-1</f>
        <v>205.59836769780057</v>
      </c>
      <c r="F30" t="s">
        <v>9</v>
      </c>
    </row>
    <row r="31" spans="1:7" x14ac:dyDescent="0.3">
      <c r="B31" s="6"/>
      <c r="C31" t="s">
        <v>59</v>
      </c>
      <c r="E31" s="8">
        <f>E30*2</f>
        <v>411.19673539560114</v>
      </c>
      <c r="F31" t="s">
        <v>9</v>
      </c>
      <c r="G31" t="s">
        <v>69</v>
      </c>
    </row>
    <row r="32" spans="1:7" x14ac:dyDescent="0.3">
      <c r="B32" s="6"/>
      <c r="C32" t="s">
        <v>60</v>
      </c>
      <c r="E32" s="10">
        <v>60</v>
      </c>
      <c r="F32" t="s">
        <v>9</v>
      </c>
      <c r="G32" t="s">
        <v>68</v>
      </c>
    </row>
    <row r="33" spans="2:7" x14ac:dyDescent="0.3">
      <c r="B33" s="6"/>
      <c r="C33" t="s">
        <v>61</v>
      </c>
      <c r="E33" s="8">
        <f>($B$2+$B$3+$B$3)*SIN(PI()/4)</f>
        <v>205.59836769780054</v>
      </c>
      <c r="F33" t="s">
        <v>9</v>
      </c>
    </row>
    <row r="34" spans="2:7" x14ac:dyDescent="0.3">
      <c r="B34" s="6"/>
      <c r="C34" s="6" t="s">
        <v>62</v>
      </c>
      <c r="D34" s="6"/>
      <c r="E34" s="8">
        <f>$E$33-$E$32</f>
        <v>145.59836769780054</v>
      </c>
      <c r="F34" t="s">
        <v>9</v>
      </c>
      <c r="G34" t="s">
        <v>70</v>
      </c>
    </row>
    <row r="35" spans="2:7" x14ac:dyDescent="0.3">
      <c r="B35" s="6"/>
      <c r="E35" s="8"/>
    </row>
    <row r="36" spans="2:7" x14ac:dyDescent="0.3">
      <c r="B36" s="6" t="s">
        <v>86</v>
      </c>
      <c r="C36" s="11" t="s">
        <v>72</v>
      </c>
      <c r="D36" s="4">
        <f>B3+B3+B4</f>
        <v>318.76</v>
      </c>
      <c r="E36" s="8" t="s">
        <v>73</v>
      </c>
    </row>
    <row r="37" spans="2:7" x14ac:dyDescent="0.3">
      <c r="B37" s="6"/>
      <c r="C37" t="s">
        <v>63</v>
      </c>
      <c r="E37" s="6">
        <f>(B3+B3+B4)*SIN(PI()/4)</f>
        <v>225.39735757102386</v>
      </c>
      <c r="F37" t="s">
        <v>9</v>
      </c>
      <c r="G37" t="s">
        <v>74</v>
      </c>
    </row>
    <row r="38" spans="2:7" x14ac:dyDescent="0.3">
      <c r="B38" s="6"/>
      <c r="C38" t="s">
        <v>57</v>
      </c>
      <c r="E38" s="6">
        <v>0</v>
      </c>
      <c r="F38" t="s">
        <v>9</v>
      </c>
    </row>
    <row r="39" spans="2:7" x14ac:dyDescent="0.3">
      <c r="B39" s="6"/>
      <c r="C39" t="s">
        <v>58</v>
      </c>
      <c r="E39" s="6">
        <f>(SQRT(((B3+B3+B4)^2)-E37^2))*COS(PI()/4)</f>
        <v>159.38000000000002</v>
      </c>
      <c r="F39" t="s">
        <v>9</v>
      </c>
    </row>
    <row r="40" spans="2:7" x14ac:dyDescent="0.3">
      <c r="B40" s="6"/>
      <c r="C40" t="s">
        <v>56</v>
      </c>
      <c r="E40" s="3">
        <f>-1*E39</f>
        <v>-159.38000000000002</v>
      </c>
      <c r="F40" t="s">
        <v>9</v>
      </c>
    </row>
    <row r="41" spans="2:7" x14ac:dyDescent="0.3">
      <c r="B41" s="6"/>
      <c r="C41" t="s">
        <v>59</v>
      </c>
      <c r="E41" s="3">
        <f>E39-E40</f>
        <v>318.76000000000005</v>
      </c>
      <c r="F41" t="s">
        <v>9</v>
      </c>
    </row>
    <row r="42" spans="2:7" x14ac:dyDescent="0.3">
      <c r="B42" s="6"/>
      <c r="C42" t="s">
        <v>60</v>
      </c>
      <c r="E42" s="12">
        <f>E32</f>
        <v>60</v>
      </c>
      <c r="F42" t="s">
        <v>9</v>
      </c>
    </row>
    <row r="43" spans="2:7" x14ac:dyDescent="0.3">
      <c r="B43" s="6"/>
      <c r="C43" t="s">
        <v>61</v>
      </c>
      <c r="E43">
        <f>SQRT(E37^2-E39^2)</f>
        <v>159.37999999999994</v>
      </c>
      <c r="F43" t="s">
        <v>9</v>
      </c>
    </row>
    <row r="44" spans="2:7" x14ac:dyDescent="0.3">
      <c r="B44" s="6"/>
      <c r="C44" t="s">
        <v>62</v>
      </c>
      <c r="E44" s="8">
        <f>E43-E42</f>
        <v>99.379999999999939</v>
      </c>
      <c r="F44" t="s">
        <v>9</v>
      </c>
    </row>
    <row r="45" spans="2:7" ht="13.95" customHeight="1" x14ac:dyDescent="0.3">
      <c r="B45" s="6"/>
    </row>
    <row r="46" spans="2:7" ht="13.95" customHeight="1" x14ac:dyDescent="0.3">
      <c r="B46" s="6"/>
    </row>
    <row r="47" spans="2:7" ht="13.95" customHeight="1" x14ac:dyDescent="0.3">
      <c r="B47" s="6"/>
      <c r="F47" t="s">
        <v>76</v>
      </c>
    </row>
    <row r="48" spans="2:7" ht="13.95" customHeight="1" x14ac:dyDescent="0.3">
      <c r="B48" s="6"/>
    </row>
    <row r="49" spans="2:6" ht="13.95" customHeight="1" x14ac:dyDescent="0.3">
      <c r="B49" s="6"/>
    </row>
    <row r="50" spans="2:6" ht="13.95" customHeight="1" x14ac:dyDescent="0.3">
      <c r="B50" s="6"/>
    </row>
    <row r="51" spans="2:6" x14ac:dyDescent="0.3">
      <c r="B51" s="6"/>
      <c r="E51" s="9"/>
    </row>
    <row r="52" spans="2:6" x14ac:dyDescent="0.3">
      <c r="B52" s="6"/>
    </row>
    <row r="53" spans="2:6" x14ac:dyDescent="0.3">
      <c r="B53" s="13" t="s">
        <v>44</v>
      </c>
      <c r="C53" s="9">
        <f>E40</f>
        <v>-159.38000000000002</v>
      </c>
      <c r="D53" t="s">
        <v>9</v>
      </c>
      <c r="E53" t="s">
        <v>47</v>
      </c>
    </row>
    <row r="54" spans="2:6" x14ac:dyDescent="0.3">
      <c r="B54" s="13" t="s">
        <v>45</v>
      </c>
      <c r="C54" s="9">
        <f>E42</f>
        <v>60</v>
      </c>
      <c r="D54" t="s">
        <v>9</v>
      </c>
      <c r="E54" t="s">
        <v>48</v>
      </c>
    </row>
    <row r="55" spans="2:6" x14ac:dyDescent="0.3">
      <c r="B55" s="13" t="s">
        <v>46</v>
      </c>
      <c r="C55" s="6">
        <v>15</v>
      </c>
      <c r="D55" t="s">
        <v>9</v>
      </c>
      <c r="E55" t="s">
        <v>49</v>
      </c>
    </row>
    <row r="56" spans="2:6" x14ac:dyDescent="0.3">
      <c r="B56" s="6"/>
      <c r="C56" s="6"/>
    </row>
    <row r="57" spans="2:6" x14ac:dyDescent="0.3">
      <c r="B57" s="6"/>
      <c r="C57" s="6"/>
    </row>
    <row r="58" spans="2:6" x14ac:dyDescent="0.3">
      <c r="B58" s="6"/>
      <c r="C58" s="6"/>
      <c r="F58" t="s">
        <v>79</v>
      </c>
    </row>
    <row r="59" spans="2:6" x14ac:dyDescent="0.3">
      <c r="B59" s="6"/>
      <c r="C59" s="6"/>
      <c r="F59" t="s">
        <v>78</v>
      </c>
    </row>
    <row r="60" spans="2:6" x14ac:dyDescent="0.3">
      <c r="B60" s="6"/>
      <c r="C60" s="6"/>
    </row>
    <row r="61" spans="2:6" x14ac:dyDescent="0.3">
      <c r="B61" s="6"/>
      <c r="C61" s="6"/>
    </row>
    <row r="62" spans="2:6" x14ac:dyDescent="0.3">
      <c r="B62" s="6"/>
      <c r="C62" s="6"/>
    </row>
    <row r="63" spans="2:6" x14ac:dyDescent="0.3">
      <c r="B63" s="6"/>
      <c r="C63" s="6"/>
    </row>
    <row r="64" spans="2:6" x14ac:dyDescent="0.3">
      <c r="B64" s="6"/>
      <c r="C64" s="6"/>
    </row>
    <row r="65" spans="1:20" x14ac:dyDescent="0.3">
      <c r="B65" s="6"/>
      <c r="C65" s="6"/>
    </row>
    <row r="66" spans="1:20" x14ac:dyDescent="0.3">
      <c r="B66" s="6"/>
      <c r="C66" s="6"/>
    </row>
    <row r="67" spans="1:20" x14ac:dyDescent="0.3">
      <c r="A67" t="s">
        <v>50</v>
      </c>
      <c r="B67" s="6" t="s">
        <v>51</v>
      </c>
    </row>
    <row r="68" spans="1:20" ht="15" thickBot="1" x14ac:dyDescent="0.35">
      <c r="B68" s="6" t="s">
        <v>77</v>
      </c>
    </row>
    <row r="69" spans="1:20" x14ac:dyDescent="0.3">
      <c r="B69" s="14">
        <v>0</v>
      </c>
      <c r="C69" s="15" t="s">
        <v>82</v>
      </c>
      <c r="D69" s="16">
        <f>E41</f>
        <v>318.76000000000005</v>
      </c>
    </row>
    <row r="70" spans="1:20" x14ac:dyDescent="0.3">
      <c r="B70" s="17">
        <v>0</v>
      </c>
      <c r="C70" s="18" t="s">
        <v>80</v>
      </c>
      <c r="D70" s="19">
        <f>E44</f>
        <v>99.379999999999939</v>
      </c>
    </row>
    <row r="71" spans="1:20" ht="15" thickBot="1" x14ac:dyDescent="0.35">
      <c r="B71" s="20">
        <v>0</v>
      </c>
      <c r="C71" s="21" t="s">
        <v>81</v>
      </c>
      <c r="D71" s="22">
        <f>E37</f>
        <v>225.39735757102386</v>
      </c>
      <c r="I71">
        <f>0.000568*1000</f>
        <v>0.56800000000000006</v>
      </c>
    </row>
    <row r="72" spans="1:20" x14ac:dyDescent="0.3">
      <c r="B72" s="6"/>
    </row>
    <row r="73" spans="1:20" x14ac:dyDescent="0.3">
      <c r="B73" s="6" t="s">
        <v>0</v>
      </c>
      <c r="C73" s="7">
        <v>160</v>
      </c>
      <c r="D73" t="s">
        <v>9</v>
      </c>
    </row>
    <row r="74" spans="1:20" x14ac:dyDescent="0.3">
      <c r="B74" s="6" t="s">
        <v>1</v>
      </c>
      <c r="C74" s="5">
        <v>90</v>
      </c>
      <c r="D74" t="s">
        <v>9</v>
      </c>
    </row>
    <row r="75" spans="1:20" x14ac:dyDescent="0.3">
      <c r="B75" s="6" t="s">
        <v>2</v>
      </c>
      <c r="C75" s="5">
        <v>50</v>
      </c>
      <c r="D75" t="s">
        <v>9</v>
      </c>
    </row>
    <row r="76" spans="1:20" x14ac:dyDescent="0.3">
      <c r="B76" s="6"/>
      <c r="T76" s="24"/>
    </row>
    <row r="77" spans="1:20" x14ac:dyDescent="0.3">
      <c r="E77" t="s">
        <v>18</v>
      </c>
      <c r="T77" s="24"/>
    </row>
    <row r="78" spans="1:20" x14ac:dyDescent="0.3">
      <c r="G78" t="s">
        <v>6</v>
      </c>
      <c r="T78" s="24"/>
    </row>
    <row r="79" spans="1:20" x14ac:dyDescent="0.3">
      <c r="K79" s="3"/>
      <c r="T79" s="24"/>
    </row>
    <row r="80" spans="1:20" x14ac:dyDescent="0.3">
      <c r="T80" s="24"/>
    </row>
    <row r="81" spans="2:20" x14ac:dyDescent="0.3">
      <c r="K81" t="s">
        <v>121</v>
      </c>
      <c r="L81" t="s">
        <v>122</v>
      </c>
      <c r="T81" s="24"/>
    </row>
    <row r="82" spans="2:20" x14ac:dyDescent="0.3">
      <c r="T82" s="24"/>
    </row>
    <row r="83" spans="2:20" ht="15.6" x14ac:dyDescent="0.35">
      <c r="G83" s="1" t="s">
        <v>10</v>
      </c>
      <c r="T83" s="24"/>
    </row>
    <row r="84" spans="2:20" x14ac:dyDescent="0.3">
      <c r="T84" s="24"/>
    </row>
    <row r="85" spans="2:20" x14ac:dyDescent="0.3">
      <c r="E85" s="1"/>
      <c r="J85" t="s">
        <v>5</v>
      </c>
      <c r="M85" s="2"/>
      <c r="T85" s="24"/>
    </row>
    <row r="86" spans="2:20" ht="15.6" x14ac:dyDescent="0.35">
      <c r="H86" s="1" t="s">
        <v>11</v>
      </c>
      <c r="M86" s="2"/>
      <c r="T86" s="24"/>
    </row>
    <row r="87" spans="2:20" ht="15.6" x14ac:dyDescent="0.35">
      <c r="E87" s="1" t="s">
        <v>12</v>
      </c>
      <c r="M87" s="2"/>
      <c r="T87" s="24"/>
    </row>
    <row r="88" spans="2:20" x14ac:dyDescent="0.3">
      <c r="B88" t="s">
        <v>8</v>
      </c>
      <c r="D88" t="s">
        <v>7</v>
      </c>
      <c r="T88" s="24"/>
    </row>
    <row r="89" spans="2:20" x14ac:dyDescent="0.3">
      <c r="B89" t="s">
        <v>14</v>
      </c>
      <c r="T89" s="24"/>
    </row>
    <row r="90" spans="2:20" x14ac:dyDescent="0.3">
      <c r="T90" s="24"/>
    </row>
    <row r="91" spans="2:20" x14ac:dyDescent="0.3">
      <c r="F91" t="s">
        <v>97</v>
      </c>
      <c r="J91" t="s">
        <v>13</v>
      </c>
      <c r="T91" s="24"/>
    </row>
    <row r="92" spans="2:20" x14ac:dyDescent="0.3">
      <c r="H92" s="1"/>
      <c r="J92" t="s">
        <v>4</v>
      </c>
      <c r="T92" s="24"/>
    </row>
    <row r="93" spans="2:20" x14ac:dyDescent="0.3">
      <c r="T93" s="24"/>
    </row>
    <row r="96" spans="2:20" x14ac:dyDescent="0.3">
      <c r="D96" t="s">
        <v>19</v>
      </c>
      <c r="M96" s="1"/>
    </row>
    <row r="97" spans="2:10" x14ac:dyDescent="0.3">
      <c r="H97" s="1" t="s">
        <v>96</v>
      </c>
      <c r="J97" t="s">
        <v>41</v>
      </c>
    </row>
    <row r="99" spans="2:10" x14ac:dyDescent="0.3">
      <c r="D99" t="s">
        <v>29</v>
      </c>
    </row>
    <row r="100" spans="2:10" x14ac:dyDescent="0.3">
      <c r="D100" t="s">
        <v>3</v>
      </c>
      <c r="H100" t="s">
        <v>24</v>
      </c>
    </row>
    <row r="101" spans="2:10" x14ac:dyDescent="0.3">
      <c r="H101" t="s">
        <v>25</v>
      </c>
    </row>
    <row r="102" spans="2:10" ht="15.6" x14ac:dyDescent="0.35">
      <c r="I102" t="s">
        <v>17</v>
      </c>
      <c r="J102" s="3" t="s">
        <v>31</v>
      </c>
    </row>
    <row r="103" spans="2:10" ht="15.6" x14ac:dyDescent="0.35">
      <c r="I103" t="s">
        <v>16</v>
      </c>
      <c r="J103" t="s">
        <v>32</v>
      </c>
    </row>
    <row r="104" spans="2:10" x14ac:dyDescent="0.3">
      <c r="H104" t="s">
        <v>26</v>
      </c>
    </row>
    <row r="105" spans="2:10" ht="15.6" x14ac:dyDescent="0.35">
      <c r="I105" t="s">
        <v>17</v>
      </c>
      <c r="J105" t="s">
        <v>33</v>
      </c>
    </row>
    <row r="106" spans="2:10" ht="15.6" x14ac:dyDescent="0.35">
      <c r="I106" t="s">
        <v>16</v>
      </c>
      <c r="J106" t="s">
        <v>32</v>
      </c>
    </row>
    <row r="107" spans="2:10" ht="15.6" x14ac:dyDescent="0.35">
      <c r="I107" t="s">
        <v>23</v>
      </c>
      <c r="J107" t="s">
        <v>53</v>
      </c>
    </row>
    <row r="108" spans="2:10" x14ac:dyDescent="0.3">
      <c r="H108" t="s">
        <v>37</v>
      </c>
    </row>
    <row r="109" spans="2:10" x14ac:dyDescent="0.3">
      <c r="B109" s="3" t="s">
        <v>21</v>
      </c>
      <c r="F109" t="s">
        <v>22</v>
      </c>
    </row>
    <row r="110" spans="2:10" x14ac:dyDescent="0.3">
      <c r="H110" t="s">
        <v>28</v>
      </c>
    </row>
    <row r="111" spans="2:10" x14ac:dyDescent="0.3">
      <c r="H111" t="s">
        <v>25</v>
      </c>
    </row>
    <row r="112" spans="2:10" ht="15.6" x14ac:dyDescent="0.35">
      <c r="I112" t="s">
        <v>17</v>
      </c>
      <c r="J112" s="3" t="s">
        <v>34</v>
      </c>
    </row>
    <row r="113" spans="1:10" ht="15.6" x14ac:dyDescent="0.35">
      <c r="I113" t="s">
        <v>16</v>
      </c>
      <c r="J113" t="s">
        <v>35</v>
      </c>
    </row>
    <row r="114" spans="1:10" x14ac:dyDescent="0.3">
      <c r="H114" t="s">
        <v>26</v>
      </c>
    </row>
    <row r="115" spans="1:10" ht="15.6" x14ac:dyDescent="0.35">
      <c r="B115" t="s">
        <v>27</v>
      </c>
      <c r="I115" t="s">
        <v>17</v>
      </c>
      <c r="J115" t="s">
        <v>36</v>
      </c>
    </row>
    <row r="116" spans="1:10" ht="15.6" x14ac:dyDescent="0.35">
      <c r="B116" s="3" t="s">
        <v>30</v>
      </c>
      <c r="I116" t="s">
        <v>16</v>
      </c>
      <c r="J116" t="s">
        <v>35</v>
      </c>
    </row>
    <row r="117" spans="1:10" ht="15.6" x14ac:dyDescent="0.35">
      <c r="E117" s="4" t="s">
        <v>20</v>
      </c>
      <c r="I117" t="s">
        <v>23</v>
      </c>
      <c r="J117" t="s">
        <v>91</v>
      </c>
    </row>
    <row r="118" spans="1:10" x14ac:dyDescent="0.3">
      <c r="H118" t="s">
        <v>37</v>
      </c>
    </row>
    <row r="119" spans="1:10" ht="15.6" x14ac:dyDescent="0.35">
      <c r="E119" t="s">
        <v>23</v>
      </c>
    </row>
    <row r="121" spans="1:10" x14ac:dyDescent="0.3">
      <c r="A121" t="s">
        <v>87</v>
      </c>
      <c r="B121" t="s">
        <v>88</v>
      </c>
    </row>
    <row r="122" spans="1:10" x14ac:dyDescent="0.3">
      <c r="B122" t="s">
        <v>54</v>
      </c>
      <c r="C122" t="s">
        <v>89</v>
      </c>
    </row>
    <row r="123" spans="1:10" x14ac:dyDescent="0.3">
      <c r="C123" t="s">
        <v>0</v>
      </c>
      <c r="D123" s="23">
        <f>C73+C53</f>
        <v>0.61999999999997613</v>
      </c>
    </row>
    <row r="124" spans="1:10" x14ac:dyDescent="0.3">
      <c r="C124" t="s">
        <v>1</v>
      </c>
      <c r="D124" s="8">
        <f>C74+C54</f>
        <v>150</v>
      </c>
    </row>
    <row r="125" spans="1:10" x14ac:dyDescent="0.3">
      <c r="C125" t="s">
        <v>2</v>
      </c>
      <c r="D125">
        <f>C75+C55</f>
        <v>65</v>
      </c>
    </row>
    <row r="126" spans="1:10" x14ac:dyDescent="0.3">
      <c r="B126" t="s">
        <v>86</v>
      </c>
      <c r="C126" t="s">
        <v>120</v>
      </c>
    </row>
    <row r="129" spans="1:7" x14ac:dyDescent="0.3">
      <c r="B129" t="s">
        <v>101</v>
      </c>
    </row>
    <row r="130" spans="1:7" x14ac:dyDescent="0.3">
      <c r="C130" t="s">
        <v>102</v>
      </c>
      <c r="D130">
        <f>SQRT(D123^2+D124^2+D125^2)</f>
        <v>163.4790029330984</v>
      </c>
    </row>
    <row r="131" spans="1:7" x14ac:dyDescent="0.3">
      <c r="A131" t="s">
        <v>104</v>
      </c>
      <c r="C131" t="s">
        <v>98</v>
      </c>
      <c r="D131">
        <f>ACOS(D125/D130)</f>
        <v>1.1618916142410516</v>
      </c>
      <c r="E131" t="s">
        <v>90</v>
      </c>
      <c r="F131">
        <f>D131*180/PI()</f>
        <v>66.571485747654592</v>
      </c>
      <c r="G131" t="s">
        <v>99</v>
      </c>
    </row>
    <row r="132" spans="1:7" x14ac:dyDescent="0.3">
      <c r="B132" t="s">
        <v>103</v>
      </c>
      <c r="C132" t="s">
        <v>100</v>
      </c>
      <c r="D132">
        <f>ATAN(D124/D123)</f>
        <v>1.5666630169998901</v>
      </c>
      <c r="E132" t="s">
        <v>90</v>
      </c>
      <c r="F132">
        <f>D132*180/PI()</f>
        <v>89.763178793326048</v>
      </c>
      <c r="G132" t="s">
        <v>99</v>
      </c>
    </row>
    <row r="133" spans="1:7" x14ac:dyDescent="0.3">
      <c r="B133" t="s">
        <v>106</v>
      </c>
      <c r="C133" s="2"/>
    </row>
    <row r="134" spans="1:7" x14ac:dyDescent="0.3">
      <c r="B134" t="s">
        <v>105</v>
      </c>
      <c r="C134" s="2">
        <f>D130*SIN(D131)*COS(D132)</f>
        <v>0.61999999999997368</v>
      </c>
    </row>
    <row r="135" spans="1:7" x14ac:dyDescent="0.3">
      <c r="B135" t="s">
        <v>107</v>
      </c>
      <c r="C135">
        <f>D130*SIN(D131)*SIN(D132)</f>
        <v>150</v>
      </c>
    </row>
    <row r="136" spans="1:7" x14ac:dyDescent="0.3">
      <c r="B136" t="s">
        <v>15</v>
      </c>
      <c r="C136" s="1">
        <f>D130*COS(D131)</f>
        <v>65</v>
      </c>
    </row>
    <row r="138" spans="1:7" x14ac:dyDescent="0.3">
      <c r="B138" t="s">
        <v>119</v>
      </c>
    </row>
    <row r="140" spans="1:7" x14ac:dyDescent="0.3">
      <c r="E140">
        <f>(B3*SIN(C146))-(B3*COS(F146))+B4</f>
        <v>65.124339006530377</v>
      </c>
    </row>
    <row r="142" spans="1:7" x14ac:dyDescent="0.3">
      <c r="B142" t="s">
        <v>110</v>
      </c>
      <c r="C142">
        <f>SQRT(D130^2-D125^2)</f>
        <v>150.00128132786065</v>
      </c>
      <c r="D142" t="s">
        <v>9</v>
      </c>
    </row>
    <row r="144" spans="1:7" x14ac:dyDescent="0.3">
      <c r="B144" t="s">
        <v>118</v>
      </c>
    </row>
    <row r="145" spans="2:12" x14ac:dyDescent="0.3">
      <c r="B145" t="s">
        <v>108</v>
      </c>
      <c r="C145" t="s">
        <v>90</v>
      </c>
      <c r="E145" t="s">
        <v>109</v>
      </c>
      <c r="F145" t="s">
        <v>90</v>
      </c>
      <c r="H145" t="s">
        <v>111</v>
      </c>
      <c r="I145" t="s">
        <v>113</v>
      </c>
      <c r="J145" t="s">
        <v>112</v>
      </c>
    </row>
    <row r="146" spans="2:12" x14ac:dyDescent="0.3">
      <c r="B146">
        <v>48.5</v>
      </c>
      <c r="C146">
        <f t="shared" ref="C146:C177" si="0">B146*PI()/180</f>
        <v>0.84648468721724979</v>
      </c>
      <c r="E146">
        <f t="shared" ref="E146:E177" si="1">DEGREES(ASIN(($C$142-($B$3*COS($C146))-$B$2)/$B$3))</f>
        <v>5.1868120077288378</v>
      </c>
      <c r="F146">
        <f t="shared" ref="F146:F177" si="2">E146*PI()/180</f>
        <v>9.0526947216845802E-2</v>
      </c>
      <c r="H146">
        <f t="shared" ref="H146:H177" si="3">$B$4+$B$3*SIN(C146)-$B$3*COS(F146)</f>
        <v>65.124339006530363</v>
      </c>
      <c r="I146">
        <f t="shared" ref="I146:I177" si="4">ABS($C$136-H146)</f>
        <v>0.12433900653036289</v>
      </c>
      <c r="J146">
        <f t="shared" ref="J146:J177" si="5">(90-B146)+E146</f>
        <v>46.68681200772884</v>
      </c>
      <c r="L146" t="s">
        <v>114</v>
      </c>
    </row>
    <row r="147" spans="2:12" x14ac:dyDescent="0.3">
      <c r="B147">
        <v>48</v>
      </c>
      <c r="C147">
        <f t="shared" si="0"/>
        <v>0.83775804095727813</v>
      </c>
      <c r="E147">
        <f t="shared" si="1"/>
        <v>4.812359169930355</v>
      </c>
      <c r="F147">
        <f t="shared" si="2"/>
        <v>8.3991512303825983E-2</v>
      </c>
      <c r="H147">
        <f t="shared" si="3"/>
        <v>64.404114048466937</v>
      </c>
      <c r="I147">
        <f t="shared" si="4"/>
        <v>0.59588595153306301</v>
      </c>
      <c r="J147">
        <f t="shared" si="5"/>
        <v>46.812359169930353</v>
      </c>
    </row>
    <row r="148" spans="2:12" x14ac:dyDescent="0.3">
      <c r="B148">
        <v>49</v>
      </c>
      <c r="C148">
        <f t="shared" si="0"/>
        <v>0.85521133347722145</v>
      </c>
      <c r="E148">
        <f t="shared" si="1"/>
        <v>5.5643920153636213</v>
      </c>
      <c r="F148">
        <f t="shared" si="2"/>
        <v>9.7116961539778085E-2</v>
      </c>
      <c r="H148">
        <f t="shared" si="3"/>
        <v>65.84352453853549</v>
      </c>
      <c r="I148">
        <f t="shared" si="4"/>
        <v>0.84352453853549036</v>
      </c>
      <c r="J148">
        <f t="shared" si="5"/>
        <v>46.564392015363623</v>
      </c>
    </row>
    <row r="149" spans="2:12" x14ac:dyDescent="0.3">
      <c r="B149">
        <v>47.5</v>
      </c>
      <c r="C149">
        <f t="shared" si="0"/>
        <v>0.82903139469730658</v>
      </c>
      <c r="E149">
        <f t="shared" si="1"/>
        <v>4.441040653414758</v>
      </c>
      <c r="F149">
        <f t="shared" si="2"/>
        <v>7.7510781617007876E-2</v>
      </c>
      <c r="H149">
        <f t="shared" si="3"/>
        <v>63.682783122052726</v>
      </c>
      <c r="I149">
        <f t="shared" si="4"/>
        <v>1.3172168779472742</v>
      </c>
      <c r="J149">
        <f t="shared" si="5"/>
        <v>46.94104065341476</v>
      </c>
    </row>
    <row r="150" spans="2:12" x14ac:dyDescent="0.3">
      <c r="B150">
        <v>49.5</v>
      </c>
      <c r="C150">
        <f t="shared" si="0"/>
        <v>0.86393797973719322</v>
      </c>
      <c r="E150">
        <f t="shared" si="1"/>
        <v>5.9450926489754945</v>
      </c>
      <c r="F150">
        <f t="shared" si="2"/>
        <v>0.10376144106073387</v>
      </c>
      <c r="H150">
        <f t="shared" si="3"/>
        <v>66.561738084805086</v>
      </c>
      <c r="I150">
        <f t="shared" si="4"/>
        <v>1.5617380848050857</v>
      </c>
      <c r="J150">
        <f t="shared" si="5"/>
        <v>46.445092648975496</v>
      </c>
    </row>
    <row r="151" spans="2:12" x14ac:dyDescent="0.3">
      <c r="B151">
        <v>47</v>
      </c>
      <c r="C151">
        <f t="shared" si="0"/>
        <v>0.82030474843733492</v>
      </c>
      <c r="E151">
        <f t="shared" si="1"/>
        <v>4.0728642013997174</v>
      </c>
      <c r="F151">
        <f t="shared" si="2"/>
        <v>7.1084890301034515E-2</v>
      </c>
      <c r="H151">
        <f t="shared" si="3"/>
        <v>62.960280565103844</v>
      </c>
      <c r="I151">
        <f t="shared" si="4"/>
        <v>2.0397194348961563</v>
      </c>
      <c r="J151">
        <f t="shared" si="5"/>
        <v>47.072864201399717</v>
      </c>
    </row>
    <row r="152" spans="2:12" x14ac:dyDescent="0.3">
      <c r="B152">
        <v>50</v>
      </c>
      <c r="C152">
        <f t="shared" si="0"/>
        <v>0.87266462599716477</v>
      </c>
      <c r="E152">
        <f t="shared" si="1"/>
        <v>6.3289079885010491</v>
      </c>
      <c r="F152">
        <f t="shared" si="2"/>
        <v>0.11046028245511472</v>
      </c>
      <c r="H152">
        <f t="shared" si="3"/>
        <v>67.279048003257856</v>
      </c>
      <c r="I152">
        <f t="shared" si="4"/>
        <v>2.2790480032578557</v>
      </c>
      <c r="J152">
        <f t="shared" si="5"/>
        <v>46.328907988501051</v>
      </c>
    </row>
    <row r="153" spans="2:12" x14ac:dyDescent="0.3">
      <c r="B153">
        <v>46.5</v>
      </c>
      <c r="C153">
        <f t="shared" si="0"/>
        <v>0.81157810217736315</v>
      </c>
      <c r="E153">
        <f t="shared" si="1"/>
        <v>3.707838133417638</v>
      </c>
      <c r="F153">
        <f t="shared" si="2"/>
        <v>6.4713983559138571E-2</v>
      </c>
      <c r="H153">
        <f t="shared" si="3"/>
        <v>62.236541579219804</v>
      </c>
      <c r="I153">
        <f t="shared" si="4"/>
        <v>2.7634584207801964</v>
      </c>
      <c r="J153">
        <f t="shared" si="5"/>
        <v>47.207838133417638</v>
      </c>
    </row>
    <row r="154" spans="2:12" x14ac:dyDescent="0.3">
      <c r="B154">
        <v>50.5</v>
      </c>
      <c r="C154">
        <f t="shared" si="0"/>
        <v>0.88139127225713643</v>
      </c>
      <c r="E154">
        <f t="shared" si="1"/>
        <v>6.7158327543073977</v>
      </c>
      <c r="F154">
        <f t="shared" si="2"/>
        <v>0.11721339357594347</v>
      </c>
      <c r="H154">
        <f t="shared" si="3"/>
        <v>67.995523590670672</v>
      </c>
      <c r="I154">
        <f t="shared" si="4"/>
        <v>2.9955235906706719</v>
      </c>
      <c r="J154">
        <f t="shared" si="5"/>
        <v>46.215832754307399</v>
      </c>
    </row>
    <row r="155" spans="2:12" x14ac:dyDescent="0.3">
      <c r="B155">
        <v>46</v>
      </c>
      <c r="C155">
        <f t="shared" si="0"/>
        <v>0.80285145591739149</v>
      </c>
      <c r="E155">
        <f t="shared" si="1"/>
        <v>3.3459713301883522</v>
      </c>
      <c r="F155">
        <f t="shared" si="2"/>
        <v>5.8398216389121092E-2</v>
      </c>
      <c r="H155">
        <f t="shared" si="3"/>
        <v>61.51150221500761</v>
      </c>
      <c r="I155">
        <f t="shared" si="4"/>
        <v>3.4884977849923899</v>
      </c>
      <c r="J155">
        <f t="shared" si="5"/>
        <v>47.345971330188355</v>
      </c>
    </row>
    <row r="156" spans="2:12" x14ac:dyDescent="0.3">
      <c r="B156">
        <v>51</v>
      </c>
      <c r="C156">
        <f t="shared" si="0"/>
        <v>0.89011791851710798</v>
      </c>
      <c r="E156">
        <f t="shared" si="1"/>
        <v>7.1058623242887</v>
      </c>
      <c r="F156">
        <f t="shared" si="2"/>
        <v>0.12402069375225484</v>
      </c>
      <c r="H156">
        <f t="shared" si="3"/>
        <v>68.711235105692779</v>
      </c>
      <c r="I156">
        <f t="shared" si="4"/>
        <v>3.7112351056927793</v>
      </c>
      <c r="J156">
        <f t="shared" si="5"/>
        <v>46.105862324288701</v>
      </c>
    </row>
    <row r="157" spans="2:12" x14ac:dyDescent="0.3">
      <c r="B157">
        <v>45.5</v>
      </c>
      <c r="C157">
        <f t="shared" si="0"/>
        <v>0.79412480965741994</v>
      </c>
      <c r="E157">
        <f t="shared" si="1"/>
        <v>2.9872732187917359</v>
      </c>
      <c r="F157">
        <f t="shared" si="2"/>
        <v>5.2137753324564731E-2</v>
      </c>
      <c r="H157">
        <f t="shared" si="3"/>
        <v>60.785099358814279</v>
      </c>
      <c r="I157">
        <f t="shared" si="4"/>
        <v>4.2149006411857215</v>
      </c>
      <c r="J157">
        <f t="shared" si="5"/>
        <v>47.487273218791735</v>
      </c>
    </row>
    <row r="158" spans="2:12" x14ac:dyDescent="0.3">
      <c r="B158">
        <v>51.5</v>
      </c>
      <c r="C158">
        <f t="shared" si="0"/>
        <v>0.89884456477707964</v>
      </c>
      <c r="E158">
        <f t="shared" si="1"/>
        <v>7.4989927514624748</v>
      </c>
      <c r="F158">
        <f t="shared" si="2"/>
        <v>0.13088211409620901</v>
      </c>
      <c r="H158">
        <f t="shared" si="3"/>
        <v>69.426253793671606</v>
      </c>
      <c r="I158">
        <f t="shared" si="4"/>
        <v>4.4262537936716058</v>
      </c>
      <c r="J158">
        <f t="shared" si="5"/>
        <v>45.998992751462474</v>
      </c>
    </row>
    <row r="159" spans="2:12" x14ac:dyDescent="0.3">
      <c r="B159">
        <v>45</v>
      </c>
      <c r="C159">
        <f t="shared" si="0"/>
        <v>0.78539816339744828</v>
      </c>
      <c r="E159">
        <f t="shared" si="1"/>
        <v>2.6317537581121728</v>
      </c>
      <c r="F159">
        <f t="shared" si="2"/>
        <v>4.5932768180791839E-2</v>
      </c>
      <c r="H159">
        <f t="shared" si="3"/>
        <v>60.057270720926809</v>
      </c>
      <c r="I159">
        <f t="shared" si="4"/>
        <v>4.9427292790731912</v>
      </c>
      <c r="J159">
        <f t="shared" si="5"/>
        <v>47.631753758112175</v>
      </c>
    </row>
    <row r="160" spans="2:12" x14ac:dyDescent="0.3">
      <c r="B160">
        <v>52</v>
      </c>
      <c r="C160">
        <f t="shared" si="0"/>
        <v>0.90757121103705141</v>
      </c>
      <c r="E160">
        <f t="shared" si="1"/>
        <v>7.8952207821051994</v>
      </c>
      <c r="F160">
        <f t="shared" si="2"/>
        <v>0.13779759781961751</v>
      </c>
      <c r="H160">
        <f t="shared" si="3"/>
        <v>70.140651913354475</v>
      </c>
      <c r="I160">
        <f t="shared" si="4"/>
        <v>5.1406519133544748</v>
      </c>
      <c r="J160">
        <f t="shared" si="5"/>
        <v>45.895220782105199</v>
      </c>
    </row>
    <row r="161" spans="2:10" x14ac:dyDescent="0.3">
      <c r="B161">
        <v>44.5</v>
      </c>
      <c r="C161">
        <f t="shared" si="0"/>
        <v>0.77667151713747673</v>
      </c>
      <c r="E161">
        <f t="shared" si="1"/>
        <v>2.2794234245286051</v>
      </c>
      <c r="F161">
        <f t="shared" si="2"/>
        <v>3.9783443805108634E-2</v>
      </c>
      <c r="H161">
        <f t="shared" si="3"/>
        <v>59.32795482520288</v>
      </c>
      <c r="I161">
        <f t="shared" si="4"/>
        <v>5.6720451747971197</v>
      </c>
      <c r="J161">
        <f t="shared" si="5"/>
        <v>47.779423424528602</v>
      </c>
    </row>
    <row r="162" spans="2:10" x14ac:dyDescent="0.3">
      <c r="B162">
        <v>52.5</v>
      </c>
      <c r="C162">
        <f t="shared" si="0"/>
        <v>0.91629785729702307</v>
      </c>
      <c r="E162">
        <f t="shared" si="1"/>
        <v>8.2945438744690456</v>
      </c>
      <c r="F162">
        <f t="shared" si="2"/>
        <v>0.14476710056061207</v>
      </c>
      <c r="H162">
        <f t="shared" si="3"/>
        <v>70.854502765533809</v>
      </c>
      <c r="I162">
        <f t="shared" si="4"/>
        <v>5.8545027655338089</v>
      </c>
      <c r="J162">
        <f t="shared" si="5"/>
        <v>45.794543874469042</v>
      </c>
    </row>
    <row r="163" spans="2:10" x14ac:dyDescent="0.3">
      <c r="B163">
        <v>44</v>
      </c>
      <c r="C163">
        <f t="shared" si="0"/>
        <v>0.76794487087750496</v>
      </c>
      <c r="E163">
        <f t="shared" si="1"/>
        <v>1.9302931978244995</v>
      </c>
      <c r="F163">
        <f t="shared" si="2"/>
        <v>3.368997183088776E-2</v>
      </c>
      <c r="H163">
        <f t="shared" si="3"/>
        <v>58.597091000096597</v>
      </c>
      <c r="I163">
        <f t="shared" si="4"/>
        <v>6.4029089999034028</v>
      </c>
      <c r="J163">
        <f t="shared" si="5"/>
        <v>47.930293197824497</v>
      </c>
    </row>
    <row r="164" spans="2:10" x14ac:dyDescent="0.3">
      <c r="B164">
        <v>53</v>
      </c>
      <c r="C164">
        <f t="shared" si="0"/>
        <v>0.92502450355699462</v>
      </c>
      <c r="E164">
        <f t="shared" si="1"/>
        <v>8.6969602181241239</v>
      </c>
      <c r="F164">
        <f t="shared" si="2"/>
        <v>0.15179059072123019</v>
      </c>
      <c r="H164">
        <f t="shared" si="3"/>
        <v>71.567880723710402</v>
      </c>
      <c r="I164">
        <f t="shared" si="4"/>
        <v>6.5678807237104024</v>
      </c>
      <c r="J164">
        <f t="shared" si="5"/>
        <v>45.696960218124126</v>
      </c>
    </row>
    <row r="165" spans="2:10" x14ac:dyDescent="0.3">
      <c r="B165">
        <v>43.5</v>
      </c>
      <c r="C165">
        <f t="shared" si="0"/>
        <v>0.7592182246175333</v>
      </c>
      <c r="E165">
        <f t="shared" si="1"/>
        <v>1.5843745472940076</v>
      </c>
      <c r="F165">
        <f t="shared" si="2"/>
        <v>2.7652552435075049E-2</v>
      </c>
      <c r="H165">
        <f t="shared" si="3"/>
        <v>57.864619371047112</v>
      </c>
      <c r="I165">
        <f t="shared" si="4"/>
        <v>7.1353806289528876</v>
      </c>
      <c r="J165">
        <f t="shared" si="5"/>
        <v>48.084374547294004</v>
      </c>
    </row>
    <row r="166" spans="2:10" x14ac:dyDescent="0.3">
      <c r="B166">
        <v>53.5</v>
      </c>
      <c r="C166">
        <f t="shared" si="0"/>
        <v>0.93375114981696627</v>
      </c>
      <c r="E166">
        <f t="shared" si="1"/>
        <v>9.1024687539727314</v>
      </c>
      <c r="F166">
        <f t="shared" si="2"/>
        <v>0.15886804981672983</v>
      </c>
      <c r="H166">
        <f t="shared" si="3"/>
        <v>72.280861266852241</v>
      </c>
      <c r="I166">
        <f t="shared" si="4"/>
        <v>7.2808612668522414</v>
      </c>
      <c r="J166">
        <f t="shared" si="5"/>
        <v>45.60246875397273</v>
      </c>
    </row>
    <row r="167" spans="2:10" x14ac:dyDescent="0.3">
      <c r="B167">
        <v>43</v>
      </c>
      <c r="C167">
        <f t="shared" si="0"/>
        <v>0.75049157835756164</v>
      </c>
      <c r="E167">
        <f t="shared" si="1"/>
        <v>1.2416794180209523</v>
      </c>
      <c r="F167">
        <f t="shared" si="2"/>
        <v>2.1671394098712628E-2</v>
      </c>
      <c r="H167">
        <f t="shared" si="3"/>
        <v>57.13048085419851</v>
      </c>
      <c r="I167">
        <f t="shared" si="4"/>
        <v>7.8695191458014904</v>
      </c>
      <c r="J167">
        <f t="shared" si="5"/>
        <v>48.241679418020951</v>
      </c>
    </row>
    <row r="168" spans="2:10" x14ac:dyDescent="0.3">
      <c r="B168">
        <v>54</v>
      </c>
      <c r="C168">
        <f t="shared" si="0"/>
        <v>0.94247779607693793</v>
      </c>
      <c r="E168">
        <f t="shared" si="1"/>
        <v>9.5110691949849837</v>
      </c>
      <c r="F168">
        <f t="shared" si="2"/>
        <v>0.1659994728374945</v>
      </c>
      <c r="H168">
        <f t="shared" si="3"/>
        <v>72.993521014333979</v>
      </c>
      <c r="I168">
        <f t="shared" si="4"/>
        <v>7.9935210143339788</v>
      </c>
      <c r="J168">
        <f t="shared" si="5"/>
        <v>45.511069194984984</v>
      </c>
    </row>
    <row r="169" spans="2:10" x14ac:dyDescent="0.3">
      <c r="B169">
        <v>42.5</v>
      </c>
      <c r="C169">
        <f t="shared" si="0"/>
        <v>0.74176493209759009</v>
      </c>
      <c r="E169">
        <f t="shared" si="1"/>
        <v>0.90222021730909829</v>
      </c>
      <c r="F169">
        <f t="shared" si="2"/>
        <v>1.57467133701025E-2</v>
      </c>
      <c r="H169">
        <f t="shared" si="3"/>
        <v>56.394617151421812</v>
      </c>
      <c r="I169">
        <f t="shared" si="4"/>
        <v>8.6053828485781878</v>
      </c>
      <c r="J169">
        <f t="shared" si="5"/>
        <v>48.4022202173091</v>
      </c>
    </row>
    <row r="170" spans="2:10" x14ac:dyDescent="0.3">
      <c r="B170">
        <v>54.5</v>
      </c>
      <c r="C170">
        <f t="shared" si="0"/>
        <v>0.95120444233690948</v>
      </c>
      <c r="E170">
        <f t="shared" si="1"/>
        <v>9.9227620477081011</v>
      </c>
      <c r="F170">
        <f t="shared" si="2"/>
        <v>0.17318486862444102</v>
      </c>
      <c r="H170">
        <f t="shared" si="3"/>
        <v>73.705937763147134</v>
      </c>
      <c r="I170">
        <f t="shared" si="4"/>
        <v>8.7059377631471335</v>
      </c>
      <c r="J170">
        <f t="shared" si="5"/>
        <v>45.422762047708105</v>
      </c>
    </row>
    <row r="171" spans="2:10" x14ac:dyDescent="0.3">
      <c r="B171">
        <v>42</v>
      </c>
      <c r="C171">
        <f t="shared" si="0"/>
        <v>0.73303828583761843</v>
      </c>
      <c r="E171">
        <f t="shared" si="1"/>
        <v>0.56600980124253752</v>
      </c>
      <c r="F171">
        <f t="shared" si="2"/>
        <v>9.8787346302409724E-3</v>
      </c>
      <c r="H171">
        <f t="shared" si="3"/>
        <v>55.656970746612174</v>
      </c>
      <c r="I171">
        <f t="shared" si="4"/>
        <v>9.3430292533878259</v>
      </c>
      <c r="J171">
        <f t="shared" si="5"/>
        <v>48.566009801242537</v>
      </c>
    </row>
    <row r="172" spans="2:10" x14ac:dyDescent="0.3">
      <c r="B172">
        <v>55</v>
      </c>
      <c r="C172">
        <f t="shared" si="0"/>
        <v>0.95993108859688125</v>
      </c>
      <c r="E172">
        <f t="shared" si="1"/>
        <v>10.33754863460468</v>
      </c>
      <c r="F172">
        <f t="shared" si="2"/>
        <v>0.18042426025889588</v>
      </c>
      <c r="H172">
        <f t="shared" si="3"/>
        <v>74.418190527478657</v>
      </c>
      <c r="I172">
        <f t="shared" si="4"/>
        <v>9.4181905274786573</v>
      </c>
      <c r="J172">
        <f t="shared" si="5"/>
        <v>45.33754863460468</v>
      </c>
    </row>
    <row r="173" spans="2:10" x14ac:dyDescent="0.3">
      <c r="B173">
        <v>41.5</v>
      </c>
      <c r="C173">
        <f t="shared" si="0"/>
        <v>0.72431163957764677</v>
      </c>
      <c r="E173">
        <f t="shared" si="1"/>
        <v>0.23306146135655501</v>
      </c>
      <c r="F173">
        <f t="shared" si="2"/>
        <v>4.067689860181415E-3</v>
      </c>
      <c r="H173">
        <f t="shared" si="3"/>
        <v>54.917484903233884</v>
      </c>
      <c r="I173">
        <f t="shared" si="4"/>
        <v>10.082515096766116</v>
      </c>
      <c r="J173">
        <f t="shared" si="5"/>
        <v>48.733061461356556</v>
      </c>
    </row>
    <row r="174" spans="2:10" x14ac:dyDescent="0.3">
      <c r="B174">
        <v>55.5</v>
      </c>
      <c r="C174">
        <f t="shared" si="0"/>
        <v>0.96865773485685291</v>
      </c>
      <c r="E174">
        <f t="shared" si="1"/>
        <v>10.755431117278411</v>
      </c>
      <c r="F174">
        <f t="shared" si="2"/>
        <v>0.18771768546796064</v>
      </c>
      <c r="H174">
        <f t="shared" si="3"/>
        <v>75.130359580761308</v>
      </c>
      <c r="I174">
        <f t="shared" si="4"/>
        <v>10.130359580761308</v>
      </c>
      <c r="J174">
        <f t="shared" si="5"/>
        <v>45.255431117278413</v>
      </c>
    </row>
    <row r="175" spans="2:10" x14ac:dyDescent="0.3">
      <c r="B175">
        <v>41</v>
      </c>
      <c r="C175">
        <f t="shared" si="0"/>
        <v>0.715584993317675</v>
      </c>
      <c r="E175">
        <f t="shared" si="1"/>
        <v>-9.6611088600108572E-2</v>
      </c>
      <c r="F175">
        <f t="shared" si="2"/>
        <v>-1.6861815900078539E-3</v>
      </c>
      <c r="H175">
        <f t="shared" si="3"/>
        <v>54.176103663089975</v>
      </c>
      <c r="I175">
        <f t="shared" si="4"/>
        <v>10.823896336910025</v>
      </c>
      <c r="J175">
        <f t="shared" si="5"/>
        <v>48.903388911399894</v>
      </c>
    </row>
    <row r="176" spans="2:10" x14ac:dyDescent="0.3">
      <c r="B176">
        <v>56</v>
      </c>
      <c r="C176">
        <f t="shared" si="0"/>
        <v>0.97738438111682457</v>
      </c>
      <c r="E176">
        <f t="shared" si="1"/>
        <v>11.176412520649615</v>
      </c>
      <c r="F176">
        <f t="shared" si="2"/>
        <v>0.19506519704645453</v>
      </c>
      <c r="H176">
        <f t="shared" si="3"/>
        <v>75.84252650030858</v>
      </c>
      <c r="I176">
        <f t="shared" si="4"/>
        <v>10.84252650030858</v>
      </c>
      <c r="J176">
        <f t="shared" si="5"/>
        <v>45.176412520649613</v>
      </c>
    </row>
    <row r="177" spans="2:10" x14ac:dyDescent="0.3">
      <c r="B177">
        <v>56.5</v>
      </c>
      <c r="C177">
        <f t="shared" si="0"/>
        <v>0.98611102737679612</v>
      </c>
      <c r="E177">
        <f t="shared" si="1"/>
        <v>11.600496758146646</v>
      </c>
      <c r="F177">
        <f t="shared" si="2"/>
        <v>0.20246686329658728</v>
      </c>
      <c r="H177">
        <f t="shared" si="3"/>
        <v>76.554774214653477</v>
      </c>
      <c r="I177">
        <f t="shared" si="4"/>
        <v>11.554774214653477</v>
      </c>
      <c r="J177">
        <f t="shared" si="5"/>
        <v>45.100496758146647</v>
      </c>
    </row>
    <row r="178" spans="2:10" x14ac:dyDescent="0.3">
      <c r="B178">
        <v>40.5</v>
      </c>
      <c r="C178">
        <f t="shared" ref="C178:C209" si="6">B178*PI()/180</f>
        <v>0.70685834705770345</v>
      </c>
      <c r="E178">
        <f t="shared" ref="E178:E209" si="7">DEGREES(ASIN(($C$142-($B$3*COS($C178))-$B$2)/$B$3))</f>
        <v>-0.42299372582948147</v>
      </c>
      <c r="F178">
        <f t="shared" ref="F178:F209" si="8">E178*PI()/180</f>
        <v>-7.3826332310026341E-3</v>
      </c>
      <c r="H178">
        <f t="shared" ref="H178:H209" si="9">$B$4+$B$3*SIN(C178)-$B$3*COS(F178)</f>
        <v>53.432771846291416</v>
      </c>
      <c r="I178">
        <f t="shared" ref="I178:I209" si="10">ABS($C$136-H178)</f>
        <v>11.567228153708584</v>
      </c>
      <c r="J178">
        <f t="shared" ref="J178:J209" si="11">(90-B178)+E178</f>
        <v>49.077006274170522</v>
      </c>
    </row>
    <row r="179" spans="2:10" x14ac:dyDescent="0.3">
      <c r="B179">
        <v>57</v>
      </c>
      <c r="C179">
        <f t="shared" si="6"/>
        <v>0.99483767363676778</v>
      </c>
      <c r="E179">
        <f t="shared" si="7"/>
        <v>12.027688657983306</v>
      </c>
      <c r="F179">
        <f t="shared" si="8"/>
        <v>0.20992276848658686</v>
      </c>
      <c r="H179">
        <f t="shared" si="9"/>
        <v>77.267187053721145</v>
      </c>
      <c r="I179">
        <f t="shared" si="10"/>
        <v>12.267187053721145</v>
      </c>
      <c r="J179">
        <f t="shared" si="11"/>
        <v>45.027688657983305</v>
      </c>
    </row>
    <row r="180" spans="2:10" x14ac:dyDescent="0.3">
      <c r="B180">
        <v>40</v>
      </c>
      <c r="C180">
        <f t="shared" si="6"/>
        <v>0.69813170079773179</v>
      </c>
      <c r="E180">
        <f t="shared" si="7"/>
        <v>-0.74607193159234986</v>
      </c>
      <c r="F180">
        <f t="shared" si="8"/>
        <v>-1.3021411663000405E-2</v>
      </c>
      <c r="H180">
        <f t="shared" si="9"/>
        <v>52.68743505240441</v>
      </c>
      <c r="I180">
        <f t="shared" si="10"/>
        <v>12.31256494759559</v>
      </c>
      <c r="J180">
        <f t="shared" si="11"/>
        <v>49.253928068407653</v>
      </c>
    </row>
    <row r="181" spans="2:10" x14ac:dyDescent="0.3">
      <c r="B181">
        <v>57.5</v>
      </c>
      <c r="C181">
        <f t="shared" si="6"/>
        <v>1.0035643198967394</v>
      </c>
      <c r="E181">
        <f t="shared" si="7"/>
        <v>12.457993990597073</v>
      </c>
      <c r="F181">
        <f t="shared" si="8"/>
        <v>0.21743301332958639</v>
      </c>
      <c r="H181">
        <f t="shared" si="9"/>
        <v>77.979850801973114</v>
      </c>
      <c r="I181">
        <f t="shared" si="10"/>
        <v>12.979850801973114</v>
      </c>
      <c r="J181">
        <f t="shared" si="11"/>
        <v>44.957993990597075</v>
      </c>
    </row>
    <row r="182" spans="2:10" x14ac:dyDescent="0.3">
      <c r="B182">
        <v>39.5</v>
      </c>
      <c r="C182">
        <f t="shared" si="6"/>
        <v>0.68940505453776013</v>
      </c>
      <c r="E182">
        <f t="shared" si="7"/>
        <v>-1.0658308042759539</v>
      </c>
      <c r="F182">
        <f t="shared" si="8"/>
        <v>-1.860225680379465E-2</v>
      </c>
      <c r="H182">
        <f t="shared" si="9"/>
        <v>51.940039662753648</v>
      </c>
      <c r="I182">
        <f t="shared" si="10"/>
        <v>13.059960337246352</v>
      </c>
      <c r="J182">
        <f t="shared" si="11"/>
        <v>49.434169195724046</v>
      </c>
    </row>
    <row r="183" spans="2:10" x14ac:dyDescent="0.3">
      <c r="B183">
        <v>58</v>
      </c>
      <c r="C183">
        <f t="shared" si="6"/>
        <v>1.0122909661567112</v>
      </c>
      <c r="E183">
        <f t="shared" si="7"/>
        <v>12.891419497327774</v>
      </c>
      <c r="F183">
        <f t="shared" si="8"/>
        <v>0.22499771548416198</v>
      </c>
      <c r="H183">
        <f t="shared" si="9"/>
        <v>78.692852754672955</v>
      </c>
      <c r="I183">
        <f t="shared" si="10"/>
        <v>13.692852754672955</v>
      </c>
      <c r="J183">
        <f t="shared" si="11"/>
        <v>44.891419497327774</v>
      </c>
    </row>
    <row r="184" spans="2:10" x14ac:dyDescent="0.3">
      <c r="B184">
        <v>39</v>
      </c>
      <c r="C184">
        <f t="shared" si="6"/>
        <v>0.68067840827778847</v>
      </c>
      <c r="E184">
        <f t="shared" si="7"/>
        <v>-1.3822550724371478</v>
      </c>
      <c r="F184">
        <f t="shared" si="8"/>
        <v>-2.4124902116420953E-2</v>
      </c>
      <c r="H184">
        <f t="shared" si="9"/>
        <v>51.190532843861035</v>
      </c>
      <c r="I184">
        <f t="shared" si="10"/>
        <v>13.809467156138965</v>
      </c>
      <c r="J184">
        <f t="shared" si="11"/>
        <v>49.617744927562853</v>
      </c>
    </row>
    <row r="185" spans="2:10" x14ac:dyDescent="0.3">
      <c r="B185">
        <v>58.5</v>
      </c>
      <c r="C185">
        <f t="shared" si="6"/>
        <v>1.0210176124166828</v>
      </c>
      <c r="E185">
        <f t="shared" si="7"/>
        <v>13.327972920421596</v>
      </c>
      <c r="F185">
        <f t="shared" si="8"/>
        <v>0.23261701007800106</v>
      </c>
      <c r="H185">
        <f t="shared" si="9"/>
        <v>79.406281777433605</v>
      </c>
      <c r="I185">
        <f t="shared" si="10"/>
        <v>14.406281777433605</v>
      </c>
      <c r="J185">
        <f t="shared" si="11"/>
        <v>44.827972920421594</v>
      </c>
    </row>
    <row r="186" spans="2:10" x14ac:dyDescent="0.3">
      <c r="B186">
        <v>38.5</v>
      </c>
      <c r="C186">
        <f t="shared" si="6"/>
        <v>0.67195176201781692</v>
      </c>
      <c r="E186">
        <f t="shared" si="7"/>
        <v>-1.6953291078353074</v>
      </c>
      <c r="F186">
        <f t="shared" si="8"/>
        <v>-2.958907483662411E-2</v>
      </c>
      <c r="H186">
        <f t="shared" si="9"/>
        <v>50.438862551999947</v>
      </c>
      <c r="I186">
        <f t="shared" si="10"/>
        <v>14.561137448000053</v>
      </c>
      <c r="J186">
        <f t="shared" si="11"/>
        <v>49.804670892164694</v>
      </c>
    </row>
    <row r="187" spans="2:10" x14ac:dyDescent="0.3">
      <c r="B187">
        <v>59</v>
      </c>
      <c r="C187">
        <f t="shared" si="6"/>
        <v>1.0297442586766543</v>
      </c>
      <c r="E187">
        <f t="shared" si="7"/>
        <v>13.767663034451015</v>
      </c>
      <c r="F187">
        <f t="shared" si="8"/>
        <v>0.24029105025628372</v>
      </c>
      <c r="H187">
        <f t="shared" si="9"/>
        <v>80.120228369218466</v>
      </c>
      <c r="I187">
        <f t="shared" si="10"/>
        <v>15.120228369218466</v>
      </c>
      <c r="J187">
        <f t="shared" si="11"/>
        <v>44.767663034451019</v>
      </c>
    </row>
    <row r="188" spans="2:10" x14ac:dyDescent="0.3">
      <c r="B188">
        <v>38</v>
      </c>
      <c r="C188">
        <f t="shared" si="6"/>
        <v>0.66322511575784515</v>
      </c>
      <c r="E188">
        <f t="shared" si="7"/>
        <v>-2.005036938468991</v>
      </c>
      <c r="F188">
        <f t="shared" si="8"/>
        <v>-3.4994496200390843E-2</v>
      </c>
      <c r="H188">
        <f t="shared" si="9"/>
        <v>49.68497753884526</v>
      </c>
      <c r="I188">
        <f t="shared" si="10"/>
        <v>15.31502246115474</v>
      </c>
      <c r="J188">
        <f t="shared" si="11"/>
        <v>49.99496306153101</v>
      </c>
    </row>
    <row r="189" spans="2:10" x14ac:dyDescent="0.3">
      <c r="B189">
        <v>59.5</v>
      </c>
      <c r="C189">
        <f t="shared" si="6"/>
        <v>1.0384709049366261</v>
      </c>
      <c r="E189">
        <f t="shared" si="7"/>
        <v>14.210499679247457</v>
      </c>
      <c r="F189">
        <f t="shared" si="8"/>
        <v>0.24802000775646624</v>
      </c>
      <c r="H189">
        <f t="shared" si="9"/>
        <v>80.834784728982427</v>
      </c>
      <c r="I189">
        <f t="shared" si="10"/>
        <v>15.834784728982427</v>
      </c>
      <c r="J189">
        <f t="shared" si="11"/>
        <v>44.710499679247455</v>
      </c>
    </row>
    <row r="190" spans="2:10" x14ac:dyDescent="0.3">
      <c r="B190">
        <v>37.5</v>
      </c>
      <c r="C190">
        <f t="shared" si="6"/>
        <v>0.6544984694978736</v>
      </c>
      <c r="E190">
        <f t="shared" si="7"/>
        <v>-2.3113622616291325</v>
      </c>
      <c r="F190">
        <f t="shared" si="8"/>
        <v>-4.034088167177096E-2</v>
      </c>
      <c r="H190">
        <f t="shared" si="9"/>
        <v>48.928827358200607</v>
      </c>
      <c r="I190">
        <f t="shared" si="10"/>
        <v>16.071172641799393</v>
      </c>
      <c r="J190">
        <f t="shared" si="11"/>
        <v>50.188637738370865</v>
      </c>
    </row>
    <row r="191" spans="2:10" x14ac:dyDescent="0.3">
      <c r="B191">
        <v>60</v>
      </c>
      <c r="C191">
        <f t="shared" si="6"/>
        <v>1.0471975511965976</v>
      </c>
      <c r="E191">
        <f t="shared" si="7"/>
        <v>14.65649379445019</v>
      </c>
      <c r="F191">
        <f t="shared" si="8"/>
        <v>0.25580407351127282</v>
      </c>
      <c r="H191">
        <f t="shared" si="9"/>
        <v>81.550044826152629</v>
      </c>
      <c r="I191">
        <f t="shared" si="10"/>
        <v>16.550044826152629</v>
      </c>
      <c r="J191">
        <f t="shared" si="11"/>
        <v>44.656493794450192</v>
      </c>
    </row>
    <row r="192" spans="2:10" x14ac:dyDescent="0.3">
      <c r="B192">
        <v>37</v>
      </c>
      <c r="C192">
        <f t="shared" si="6"/>
        <v>0.64577182323790194</v>
      </c>
      <c r="E192">
        <f t="shared" si="7"/>
        <v>-2.6142884569811371</v>
      </c>
      <c r="F192">
        <f t="shared" si="8"/>
        <v>-4.5627941171202981E-2</v>
      </c>
      <c r="H192">
        <f t="shared" si="9"/>
        <v>48.170362373783945</v>
      </c>
      <c r="I192">
        <f t="shared" si="10"/>
        <v>16.829637626216055</v>
      </c>
      <c r="J192">
        <f t="shared" si="11"/>
        <v>50.385711543018864</v>
      </c>
    </row>
    <row r="193" spans="2:10" x14ac:dyDescent="0.3">
      <c r="B193">
        <v>60.5</v>
      </c>
      <c r="C193">
        <f t="shared" si="6"/>
        <v>1.0559241974565694</v>
      </c>
      <c r="E193">
        <f t="shared" si="7"/>
        <v>15.105657455782358</v>
      </c>
      <c r="F193">
        <f t="shared" si="8"/>
        <v>0.26364345828183189</v>
      </c>
      <c r="H193">
        <f t="shared" si="9"/>
        <v>82.266104475164141</v>
      </c>
      <c r="I193">
        <f t="shared" si="10"/>
        <v>17.266104475164141</v>
      </c>
      <c r="J193">
        <f t="shared" si="11"/>
        <v>44.605657455782357</v>
      </c>
    </row>
    <row r="194" spans="2:10" x14ac:dyDescent="0.3">
      <c r="B194">
        <v>36.5</v>
      </c>
      <c r="C194">
        <f t="shared" si="6"/>
        <v>0.63704517697793028</v>
      </c>
      <c r="E194">
        <f t="shared" si="7"/>
        <v>-2.9137985996872611</v>
      </c>
      <c r="F194">
        <f t="shared" si="8"/>
        <v>-5.0855379304542925E-2</v>
      </c>
      <c r="H194">
        <f t="shared" si="9"/>
        <v>47.409533768053777</v>
      </c>
      <c r="I194">
        <f t="shared" si="10"/>
        <v>17.590466231946223</v>
      </c>
      <c r="J194">
        <f t="shared" si="11"/>
        <v>50.586201400312738</v>
      </c>
    </row>
    <row r="195" spans="2:10" x14ac:dyDescent="0.3">
      <c r="B195">
        <v>61</v>
      </c>
      <c r="C195">
        <f t="shared" si="6"/>
        <v>1.064650843716541</v>
      </c>
      <c r="E195">
        <f t="shared" si="7"/>
        <v>15.558003913172815</v>
      </c>
      <c r="F195">
        <f t="shared" si="8"/>
        <v>0.27153839332302759</v>
      </c>
      <c r="H195">
        <f t="shared" si="9"/>
        <v>82.983061414283029</v>
      </c>
      <c r="I195">
        <f t="shared" si="10"/>
        <v>17.983061414283029</v>
      </c>
      <c r="J195">
        <f t="shared" si="11"/>
        <v>44.558003913172811</v>
      </c>
    </row>
    <row r="196" spans="2:10" x14ac:dyDescent="0.3">
      <c r="B196">
        <v>36</v>
      </c>
      <c r="C196">
        <f t="shared" si="6"/>
        <v>0.62831853071795862</v>
      </c>
      <c r="E196">
        <f t="shared" si="7"/>
        <v>-3.2098754735798845</v>
      </c>
      <c r="F196">
        <f t="shared" si="8"/>
        <v>-5.6022895592981244E-2</v>
      </c>
      <c r="H196">
        <f t="shared" si="9"/>
        <v>46.646293552056946</v>
      </c>
      <c r="I196">
        <f t="shared" si="10"/>
        <v>18.353706447943054</v>
      </c>
      <c r="J196">
        <f t="shared" si="11"/>
        <v>50.790124526420115</v>
      </c>
    </row>
    <row r="197" spans="2:10" x14ac:dyDescent="0.3">
      <c r="B197">
        <v>61.5</v>
      </c>
      <c r="C197">
        <f t="shared" si="6"/>
        <v>1.0733774899765127</v>
      </c>
      <c r="E197">
        <f t="shared" si="7"/>
        <v>16.013547630851349</v>
      </c>
      <c r="F197">
        <f t="shared" si="8"/>
        <v>0.27948913108329348</v>
      </c>
      <c r="H197">
        <f t="shared" si="9"/>
        <v>83.701015388967221</v>
      </c>
      <c r="I197">
        <f t="shared" si="10"/>
        <v>18.701015388967221</v>
      </c>
      <c r="J197">
        <f t="shared" si="11"/>
        <v>44.513547630851349</v>
      </c>
    </row>
    <row r="198" spans="2:10" x14ac:dyDescent="0.3">
      <c r="B198">
        <v>35.5</v>
      </c>
      <c r="C198">
        <f t="shared" si="6"/>
        <v>0.61959188445798696</v>
      </c>
      <c r="E198">
        <f t="shared" si="7"/>
        <v>-3.5025015843957426</v>
      </c>
      <c r="F198">
        <f t="shared" si="8"/>
        <v>-6.1130184704023753E-2</v>
      </c>
      <c r="H198">
        <f t="shared" si="9"/>
        <v>45.880594576281283</v>
      </c>
      <c r="I198">
        <f t="shared" si="10"/>
        <v>19.119405423718717</v>
      </c>
      <c r="J198">
        <f t="shared" si="11"/>
        <v>50.997498415604255</v>
      </c>
    </row>
    <row r="199" spans="2:10" x14ac:dyDescent="0.3">
      <c r="B199">
        <v>62</v>
      </c>
      <c r="C199">
        <f t="shared" si="6"/>
        <v>1.0821041362364843</v>
      </c>
      <c r="E199">
        <f t="shared" si="7"/>
        <v>16.472304329553836</v>
      </c>
      <c r="F199">
        <f t="shared" si="8"/>
        <v>0.28749594594123151</v>
      </c>
      <c r="H199">
        <f t="shared" si="9"/>
        <v>84.42006824003515</v>
      </c>
      <c r="I199">
        <f t="shared" si="10"/>
        <v>19.42006824003515</v>
      </c>
      <c r="J199">
        <f t="shared" si="11"/>
        <v>44.472304329553836</v>
      </c>
    </row>
    <row r="200" spans="2:10" x14ac:dyDescent="0.3">
      <c r="B200">
        <v>35</v>
      </c>
      <c r="C200">
        <f t="shared" si="6"/>
        <v>0.6108652381980153</v>
      </c>
      <c r="E200">
        <f t="shared" si="7"/>
        <v>-3.7916591730802063</v>
      </c>
      <c r="F200">
        <f t="shared" si="8"/>
        <v>-6.6176936683695148E-2</v>
      </c>
      <c r="H200">
        <f t="shared" si="9"/>
        <v>45.112390542494254</v>
      </c>
      <c r="I200">
        <f t="shared" si="10"/>
        <v>19.887609457505746</v>
      </c>
      <c r="J200">
        <f t="shared" si="11"/>
        <v>51.208340826919795</v>
      </c>
    </row>
    <row r="201" spans="2:10" x14ac:dyDescent="0.3">
      <c r="B201">
        <v>62.5</v>
      </c>
      <c r="C201">
        <f t="shared" si="6"/>
        <v>1.0908307824964558</v>
      </c>
      <c r="E201">
        <f t="shared" si="7"/>
        <v>16.934291030984738</v>
      </c>
      <c r="F201">
        <f t="shared" si="8"/>
        <v>0.29555913498162878</v>
      </c>
      <c r="H201">
        <f t="shared" si="9"/>
        <v>85.140323996934271</v>
      </c>
      <c r="I201">
        <f t="shared" si="10"/>
        <v>20.140323996934271</v>
      </c>
      <c r="J201">
        <f t="shared" si="11"/>
        <v>44.434291030984738</v>
      </c>
    </row>
    <row r="202" spans="2:10" x14ac:dyDescent="0.3">
      <c r="B202">
        <v>34.5</v>
      </c>
      <c r="C202">
        <f t="shared" si="6"/>
        <v>0.60213859193804364</v>
      </c>
      <c r="E202">
        <f t="shared" si="7"/>
        <v>-4.0773302291700269</v>
      </c>
      <c r="F202">
        <f t="shared" si="8"/>
        <v>-7.1162837190111919E-2</v>
      </c>
      <c r="H202">
        <f t="shared" si="9"/>
        <v>44.34163601654997</v>
      </c>
      <c r="I202">
        <f t="shared" si="10"/>
        <v>20.65836398345003</v>
      </c>
      <c r="J202">
        <f t="shared" si="11"/>
        <v>51.42266977082997</v>
      </c>
    </row>
    <row r="203" spans="2:10" x14ac:dyDescent="0.3">
      <c r="B203">
        <v>63</v>
      </c>
      <c r="C203">
        <f t="shared" si="6"/>
        <v>1.0995574287564276</v>
      </c>
      <c r="E203">
        <f t="shared" si="7"/>
        <v>17.399526104694907</v>
      </c>
      <c r="F203">
        <f t="shared" si="8"/>
        <v>0.30367901881362969</v>
      </c>
      <c r="H203">
        <f t="shared" si="9"/>
        <v>85.861888976424694</v>
      </c>
      <c r="I203">
        <f t="shared" si="10"/>
        <v>20.861888976424694</v>
      </c>
      <c r="J203">
        <f t="shared" si="11"/>
        <v>44.399526104694907</v>
      </c>
    </row>
    <row r="204" spans="2:10" x14ac:dyDescent="0.3">
      <c r="B204">
        <v>34</v>
      </c>
      <c r="C204">
        <f t="shared" si="6"/>
        <v>0.59341194567807209</v>
      </c>
      <c r="E204">
        <f t="shared" si="7"/>
        <v>-4.3594965042622693</v>
      </c>
      <c r="F204">
        <f t="shared" si="8"/>
        <v>-7.608756772855961E-2</v>
      </c>
      <c r="H204">
        <f t="shared" si="9"/>
        <v>43.56828644214616</v>
      </c>
      <c r="I204">
        <f t="shared" si="10"/>
        <v>21.43171355785384</v>
      </c>
      <c r="J204">
        <f t="shared" si="11"/>
        <v>51.640503495737732</v>
      </c>
    </row>
    <row r="205" spans="2:10" x14ac:dyDescent="0.3">
      <c r="B205">
        <v>63.5</v>
      </c>
      <c r="C205">
        <f t="shared" si="6"/>
        <v>1.1082840750163994</v>
      </c>
      <c r="E205">
        <f t="shared" si="7"/>
        <v>17.868029317545425</v>
      </c>
      <c r="F205">
        <f t="shared" si="8"/>
        <v>0.31185594243404302</v>
      </c>
      <c r="H205">
        <f t="shared" si="9"/>
        <v>86.584871887018537</v>
      </c>
      <c r="I205">
        <f t="shared" si="10"/>
        <v>21.584871887018537</v>
      </c>
      <c r="J205">
        <f t="shared" si="11"/>
        <v>44.368029317545421</v>
      </c>
    </row>
    <row r="206" spans="2:10" x14ac:dyDescent="0.3">
      <c r="B206">
        <v>33.5</v>
      </c>
      <c r="C206">
        <f t="shared" si="6"/>
        <v>0.58468529941810032</v>
      </c>
      <c r="E206">
        <f t="shared" si="7"/>
        <v>-4.6381395255764115</v>
      </c>
      <c r="F206">
        <f t="shared" si="8"/>
        <v>-8.0950805888196128E-2</v>
      </c>
      <c r="H206">
        <f t="shared" si="9"/>
        <v>42.792298155512924</v>
      </c>
      <c r="I206">
        <f t="shared" si="10"/>
        <v>22.207701844487076</v>
      </c>
      <c r="J206">
        <f t="shared" si="11"/>
        <v>51.861860474423587</v>
      </c>
    </row>
    <row r="207" spans="2:10" x14ac:dyDescent="0.3">
      <c r="B207">
        <v>64</v>
      </c>
      <c r="C207">
        <f t="shared" si="6"/>
        <v>1.1170107212763709</v>
      </c>
      <c r="E207">
        <f t="shared" si="7"/>
        <v>18.339821885941223</v>
      </c>
      <c r="F207">
        <f t="shared" si="8"/>
        <v>0.32009027613899027</v>
      </c>
      <c r="H207">
        <f t="shared" si="9"/>
        <v>87.309383939544347</v>
      </c>
      <c r="I207">
        <f t="shared" si="10"/>
        <v>22.309383939544347</v>
      </c>
      <c r="J207">
        <f t="shared" si="11"/>
        <v>44.33982188594122</v>
      </c>
    </row>
    <row r="208" spans="2:10" x14ac:dyDescent="0.3">
      <c r="B208">
        <v>33</v>
      </c>
      <c r="C208">
        <f t="shared" si="6"/>
        <v>0.57595865315812877</v>
      </c>
      <c r="E208">
        <f t="shared" si="7"/>
        <v>-4.9132406096156247</v>
      </c>
      <c r="F208">
        <f t="shared" si="8"/>
        <v>-8.5752225580486022E-2</v>
      </c>
      <c r="H208">
        <f t="shared" si="9"/>
        <v>42.013628401014714</v>
      </c>
      <c r="I208">
        <f t="shared" si="10"/>
        <v>22.986371598985286</v>
      </c>
      <c r="J208">
        <f t="shared" si="11"/>
        <v>52.086759390384373</v>
      </c>
    </row>
    <row r="209" spans="2:10" x14ac:dyDescent="0.3">
      <c r="B209">
        <v>64.5</v>
      </c>
      <c r="C209">
        <f t="shared" si="6"/>
        <v>1.1257373675363425</v>
      </c>
      <c r="E209">
        <f t="shared" si="7"/>
        <v>18.814926531033038</v>
      </c>
      <c r="F209">
        <f t="shared" si="8"/>
        <v>0.32838241648736155</v>
      </c>
      <c r="H209">
        <f t="shared" si="9"/>
        <v>88.03553896423584</v>
      </c>
      <c r="I209">
        <f t="shared" si="10"/>
        <v>23.03553896423584</v>
      </c>
      <c r="J209">
        <f t="shared" si="11"/>
        <v>44.314926531033038</v>
      </c>
    </row>
    <row r="210" spans="2:10" x14ac:dyDescent="0.3">
      <c r="B210">
        <v>65</v>
      </c>
      <c r="C210">
        <f t="shared" ref="C210:C241" si="12">B210*PI()/180</f>
        <v>1.1344640137963142</v>
      </c>
      <c r="E210">
        <f t="shared" ref="E210:E241" si="13">DEGREES(ASIN(($C$142-($B$3*COS($C210))-$B$2)/$B$3))</f>
        <v>19.293367537102117</v>
      </c>
      <c r="F210">
        <f t="shared" ref="F210:F241" si="14">E210*PI()/180</f>
        <v>0.33673278731982115</v>
      </c>
      <c r="H210">
        <f t="shared" ref="H210:H241" si="15">$B$4+$B$3*SIN(C210)-$B$3*COS(F210)</f>
        <v>88.763453534777753</v>
      </c>
      <c r="I210">
        <f t="shared" ref="I210:I241" si="16">ABS($C$136-H210)</f>
        <v>23.763453534777753</v>
      </c>
      <c r="J210">
        <f t="shared" ref="J210:J241" si="17">(90-B210)+E210</f>
        <v>44.293367537102114</v>
      </c>
    </row>
    <row r="211" spans="2:10" x14ac:dyDescent="0.3">
      <c r="B211">
        <v>32.5</v>
      </c>
      <c r="C211">
        <f t="shared" si="12"/>
        <v>0.56723200689815712</v>
      </c>
      <c r="E211">
        <f t="shared" si="13"/>
        <v>-5.1847808759329936</v>
      </c>
      <c r="F211">
        <f t="shared" si="14"/>
        <v>-9.0491497279466357E-2</v>
      </c>
      <c r="H211">
        <f t="shared" si="15"/>
        <v>41.232235347645386</v>
      </c>
      <c r="I211">
        <f t="shared" si="16"/>
        <v>23.767764652354614</v>
      </c>
      <c r="J211">
        <f t="shared" si="17"/>
        <v>52.315219124067006</v>
      </c>
    </row>
    <row r="212" spans="2:10" x14ac:dyDescent="0.3">
      <c r="B212">
        <v>65.5</v>
      </c>
      <c r="C212">
        <f t="shared" si="12"/>
        <v>1.143190660056286</v>
      </c>
      <c r="E212">
        <f t="shared" si="13"/>
        <v>19.775170813359903</v>
      </c>
      <c r="F212">
        <f t="shared" si="14"/>
        <v>0.34514184083741539</v>
      </c>
      <c r="H212">
        <f t="shared" si="15"/>
        <v>89.493247099778088</v>
      </c>
      <c r="I212">
        <f t="shared" si="16"/>
        <v>24.493247099778088</v>
      </c>
      <c r="J212">
        <f t="shared" si="17"/>
        <v>44.275170813359907</v>
      </c>
    </row>
    <row r="213" spans="2:10" x14ac:dyDescent="0.3">
      <c r="B213">
        <v>32</v>
      </c>
      <c r="C213">
        <f t="shared" si="12"/>
        <v>0.55850536063818546</v>
      </c>
      <c r="E213">
        <f t="shared" si="13"/>
        <v>-5.452741261007005</v>
      </c>
      <c r="F213">
        <f t="shared" si="14"/>
        <v>-9.5168288263919723E-2</v>
      </c>
      <c r="H213">
        <f t="shared" si="15"/>
        <v>40.4480781063981</v>
      </c>
      <c r="I213">
        <f t="shared" si="16"/>
        <v>24.5519218936019</v>
      </c>
      <c r="J213">
        <f t="shared" si="17"/>
        <v>52.547258738992994</v>
      </c>
    </row>
    <row r="214" spans="2:10" x14ac:dyDescent="0.3">
      <c r="B214">
        <v>66</v>
      </c>
      <c r="C214">
        <f t="shared" si="12"/>
        <v>1.1519173063162575</v>
      </c>
      <c r="E214">
        <f t="shared" si="13"/>
        <v>20.260363959413915</v>
      </c>
      <c r="F214">
        <f t="shared" si="14"/>
        <v>0.35361005874416762</v>
      </c>
      <c r="H214">
        <f t="shared" si="15"/>
        <v>90.225042122176916</v>
      </c>
      <c r="I214">
        <f t="shared" si="16"/>
        <v>25.225042122176916</v>
      </c>
      <c r="J214">
        <f t="shared" si="17"/>
        <v>44.260363959413915</v>
      </c>
    </row>
    <row r="215" spans="2:10" x14ac:dyDescent="0.3">
      <c r="B215">
        <v>31.5</v>
      </c>
      <c r="C215">
        <f t="shared" si="12"/>
        <v>0.5497787143782138</v>
      </c>
      <c r="E215">
        <f t="shared" si="13"/>
        <v>-5.7171025322305296</v>
      </c>
      <c r="F215">
        <f t="shared" si="14"/>
        <v>-9.9782262861527971E-2</v>
      </c>
      <c r="H215">
        <f t="shared" si="15"/>
        <v>39.661116748488922</v>
      </c>
      <c r="I215">
        <f t="shared" si="16"/>
        <v>25.338883251511078</v>
      </c>
      <c r="J215">
        <f t="shared" si="17"/>
        <v>52.782897467769473</v>
      </c>
    </row>
    <row r="216" spans="2:10" x14ac:dyDescent="0.3">
      <c r="B216">
        <v>66.5</v>
      </c>
      <c r="C216">
        <f t="shared" si="12"/>
        <v>1.1606439525762291</v>
      </c>
      <c r="E216">
        <f t="shared" si="13"/>
        <v>20.748976334672673</v>
      </c>
      <c r="F216">
        <f t="shared" si="14"/>
        <v>0.36213795345842303</v>
      </c>
      <c r="H216">
        <f t="shared" si="15"/>
        <v>90.958964227144961</v>
      </c>
      <c r="I216">
        <f t="shared" si="16"/>
        <v>25.958964227144961</v>
      </c>
      <c r="J216">
        <f t="shared" si="17"/>
        <v>44.248976334672676</v>
      </c>
    </row>
    <row r="217" spans="2:10" x14ac:dyDescent="0.3">
      <c r="B217">
        <v>31</v>
      </c>
      <c r="C217">
        <f t="shared" si="12"/>
        <v>0.54105206811824214</v>
      </c>
      <c r="E217">
        <f t="shared" si="13"/>
        <v>-5.9778453020163358</v>
      </c>
      <c r="F217">
        <f t="shared" si="14"/>
        <v>-0.10433308269505989</v>
      </c>
      <c r="H217">
        <f t="shared" si="15"/>
        <v>38.87131232441385</v>
      </c>
      <c r="I217">
        <f t="shared" si="16"/>
        <v>26.12868767558615</v>
      </c>
      <c r="J217">
        <f t="shared" si="17"/>
        <v>53.022154697983666</v>
      </c>
    </row>
    <row r="218" spans="2:10" x14ac:dyDescent="0.3">
      <c r="B218">
        <v>67</v>
      </c>
      <c r="C218">
        <f t="shared" si="12"/>
        <v>1.1693705988362006</v>
      </c>
      <c r="E218">
        <f t="shared" si="13"/>
        <v>21.241039131985229</v>
      </c>
      <c r="F218">
        <f t="shared" si="14"/>
        <v>0.3707260693981006</v>
      </c>
      <c r="H218">
        <f t="shared" si="15"/>
        <v>91.695142359074097</v>
      </c>
      <c r="I218">
        <f t="shared" si="16"/>
        <v>26.695142359074097</v>
      </c>
      <c r="J218">
        <f t="shared" si="17"/>
        <v>44.241039131985232</v>
      </c>
    </row>
    <row r="219" spans="2:10" x14ac:dyDescent="0.3">
      <c r="B219">
        <v>30.5</v>
      </c>
      <c r="C219">
        <f t="shared" si="12"/>
        <v>0.53232542185827048</v>
      </c>
      <c r="E219">
        <f t="shared" si="13"/>
        <v>-6.2349500420215644</v>
      </c>
      <c r="F219">
        <f t="shared" si="14"/>
        <v>-0.10882040693063509</v>
      </c>
      <c r="H219">
        <f t="shared" si="15"/>
        <v>38.078626883817506</v>
      </c>
      <c r="I219">
        <f t="shared" si="16"/>
        <v>26.921373116182494</v>
      </c>
      <c r="J219">
        <f t="shared" si="17"/>
        <v>53.265049957978434</v>
      </c>
    </row>
    <row r="220" spans="2:10" x14ac:dyDescent="0.3">
      <c r="B220">
        <v>67.5</v>
      </c>
      <c r="C220">
        <f t="shared" si="12"/>
        <v>1.1780972450961724</v>
      </c>
      <c r="E220">
        <f t="shared" si="13"/>
        <v>21.736585455837329</v>
      </c>
      <c r="F220">
        <f t="shared" si="14"/>
        <v>0.37937498434547384</v>
      </c>
      <c r="H220">
        <f t="shared" si="15"/>
        <v>92.433708948315186</v>
      </c>
      <c r="I220">
        <f t="shared" si="16"/>
        <v>27.433708948315186</v>
      </c>
      <c r="J220">
        <f t="shared" si="17"/>
        <v>44.236585455837329</v>
      </c>
    </row>
    <row r="221" spans="2:10" x14ac:dyDescent="0.3">
      <c r="B221">
        <v>30</v>
      </c>
      <c r="C221">
        <f t="shared" si="12"/>
        <v>0.52359877559829882</v>
      </c>
      <c r="E221">
        <f t="shared" si="13"/>
        <v>-6.4883970974928928</v>
      </c>
      <c r="F221">
        <f t="shared" si="14"/>
        <v>-0.1132438925280945</v>
      </c>
      <c r="H221">
        <f t="shared" si="15"/>
        <v>37.28302349615177</v>
      </c>
      <c r="I221">
        <f t="shared" si="16"/>
        <v>27.71697650384823</v>
      </c>
      <c r="J221">
        <f t="shared" si="17"/>
        <v>53.511602902507107</v>
      </c>
    </row>
    <row r="222" spans="2:10" x14ac:dyDescent="0.3">
      <c r="B222">
        <v>68</v>
      </c>
      <c r="C222">
        <f t="shared" si="12"/>
        <v>1.1868238913561442</v>
      </c>
      <c r="E222">
        <f t="shared" si="13"/>
        <v>22.235650405453885</v>
      </c>
      <c r="F222">
        <f t="shared" si="14"/>
        <v>0.38808531089758236</v>
      </c>
      <c r="H222">
        <f t="shared" si="15"/>
        <v>93.174800088377438</v>
      </c>
      <c r="I222">
        <f t="shared" si="16"/>
        <v>28.174800088377438</v>
      </c>
      <c r="J222">
        <f t="shared" si="17"/>
        <v>44.235650405453882</v>
      </c>
    </row>
    <row r="223" spans="2:10" x14ac:dyDescent="0.3">
      <c r="B223">
        <v>29.5</v>
      </c>
      <c r="C223">
        <f t="shared" si="12"/>
        <v>0.51487212933832716</v>
      </c>
      <c r="E223">
        <f t="shared" si="13"/>
        <v>-6.7381667017331814</v>
      </c>
      <c r="F223">
        <f t="shared" si="14"/>
        <v>-0.11760319449349073</v>
      </c>
      <c r="H223">
        <f t="shared" si="15"/>
        <v>36.484466272101002</v>
      </c>
      <c r="I223">
        <f t="shared" si="16"/>
        <v>28.515533727898998</v>
      </c>
      <c r="J223">
        <f t="shared" si="17"/>
        <v>53.761833298266822</v>
      </c>
    </row>
    <row r="224" spans="2:10" x14ac:dyDescent="0.3">
      <c r="B224">
        <v>68.5</v>
      </c>
      <c r="C224">
        <f t="shared" si="12"/>
        <v>1.1955505376161157</v>
      </c>
      <c r="E224">
        <f t="shared" si="13"/>
        <v>22.738271163189225</v>
      </c>
      <c r="F224">
        <f t="shared" si="14"/>
        <v>0.39685769800893278</v>
      </c>
      <c r="H224">
        <f t="shared" si="15"/>
        <v>93.918555724367792</v>
      </c>
      <c r="I224">
        <f t="shared" si="16"/>
        <v>28.918555724367792</v>
      </c>
      <c r="J224">
        <f t="shared" si="17"/>
        <v>44.238271163189225</v>
      </c>
    </row>
    <row r="225" spans="2:10" x14ac:dyDescent="0.3">
      <c r="B225">
        <v>29</v>
      </c>
      <c r="C225">
        <f t="shared" si="12"/>
        <v>0.50614548307835561</v>
      </c>
      <c r="E225">
        <f t="shared" si="13"/>
        <v>-6.9842389906897306</v>
      </c>
      <c r="F225">
        <f t="shared" si="14"/>
        <v>-0.12189796613370139</v>
      </c>
      <c r="H225">
        <f t="shared" si="15"/>
        <v>35.682920385750336</v>
      </c>
      <c r="I225">
        <f t="shared" si="16"/>
        <v>29.317079614249664</v>
      </c>
      <c r="J225">
        <f t="shared" si="17"/>
        <v>54.015761009310268</v>
      </c>
    </row>
    <row r="226" spans="2:10" x14ac:dyDescent="0.3">
      <c r="B226">
        <v>69</v>
      </c>
      <c r="C226">
        <f t="shared" si="12"/>
        <v>1.2042771838760873</v>
      </c>
      <c r="E226">
        <f t="shared" si="13"/>
        <v>23.244487088621185</v>
      </c>
      <c r="F226">
        <f t="shared" si="14"/>
        <v>0.40569283263375061</v>
      </c>
      <c r="H226">
        <f t="shared" si="15"/>
        <v>94.66511985352119</v>
      </c>
      <c r="I226">
        <f t="shared" si="16"/>
        <v>29.66511985352119</v>
      </c>
      <c r="J226">
        <f t="shared" si="17"/>
        <v>44.244487088621185</v>
      </c>
    </row>
    <row r="227" spans="2:10" x14ac:dyDescent="0.3">
      <c r="B227">
        <v>28.5</v>
      </c>
      <c r="C227">
        <f t="shared" si="12"/>
        <v>0.49741883681838389</v>
      </c>
      <c r="E227">
        <f t="shared" si="13"/>
        <v>-7.2265940176635537</v>
      </c>
      <c r="F227">
        <f t="shared" si="14"/>
        <v>-0.12612785931315426</v>
      </c>
      <c r="H227">
        <f t="shared" si="15"/>
        <v>34.878352097472273</v>
      </c>
      <c r="I227">
        <f t="shared" si="16"/>
        <v>30.121647902527727</v>
      </c>
      <c r="J227">
        <f t="shared" si="17"/>
        <v>54.273405982336449</v>
      </c>
    </row>
    <row r="228" spans="2:10" x14ac:dyDescent="0.3">
      <c r="B228">
        <v>69.5</v>
      </c>
      <c r="C228">
        <f t="shared" si="12"/>
        <v>1.2130038301360591</v>
      </c>
      <c r="E228">
        <f t="shared" si="13"/>
        <v>23.754339818803015</v>
      </c>
      <c r="F228">
        <f t="shared" si="14"/>
        <v>0.41459144147570581</v>
      </c>
      <c r="H228">
        <f t="shared" si="15"/>
        <v>95.414640738750933</v>
      </c>
      <c r="I228">
        <f t="shared" si="16"/>
        <v>30.414640738750933</v>
      </c>
      <c r="J228">
        <f t="shared" si="17"/>
        <v>44.254339818803018</v>
      </c>
    </row>
    <row r="229" spans="2:10" x14ac:dyDescent="0.3">
      <c r="B229">
        <v>28</v>
      </c>
      <c r="C229">
        <f t="shared" si="12"/>
        <v>0.48869219055841229</v>
      </c>
      <c r="E229">
        <f t="shared" si="13"/>
        <v>-7.465211768138019</v>
      </c>
      <c r="F229">
        <f t="shared" si="14"/>
        <v>-0.13029252471263594</v>
      </c>
      <c r="H229">
        <f t="shared" si="15"/>
        <v>34.070728777506005</v>
      </c>
      <c r="I229">
        <f t="shared" si="16"/>
        <v>30.929271222493995</v>
      </c>
      <c r="J229">
        <f t="shared" si="17"/>
        <v>54.534788231861981</v>
      </c>
    </row>
    <row r="230" spans="2:10" x14ac:dyDescent="0.3">
      <c r="B230">
        <v>70</v>
      </c>
      <c r="C230">
        <f t="shared" si="12"/>
        <v>1.2217304763960306</v>
      </c>
      <c r="E230">
        <f t="shared" si="13"/>
        <v>24.26787337517019</v>
      </c>
      <c r="F230">
        <f t="shared" si="14"/>
        <v>0.42355429285378887</v>
      </c>
      <c r="H230">
        <f t="shared" si="15"/>
        <v>96.167271136235968</v>
      </c>
      <c r="I230">
        <f t="shared" si="16"/>
        <v>31.167271136235968</v>
      </c>
      <c r="J230">
        <f t="shared" si="17"/>
        <v>44.26787337517019</v>
      </c>
    </row>
    <row r="231" spans="2:10" x14ac:dyDescent="0.3">
      <c r="B231">
        <v>27.5</v>
      </c>
      <c r="C231">
        <f t="shared" si="12"/>
        <v>0.47996554429844063</v>
      </c>
      <c r="E231">
        <f t="shared" si="13"/>
        <v>-7.7000721747249194</v>
      </c>
      <c r="F231">
        <f t="shared" si="14"/>
        <v>-0.13439161209014994</v>
      </c>
      <c r="H231">
        <f t="shared" si="15"/>
        <v>33.260018930202861</v>
      </c>
      <c r="I231">
        <f t="shared" si="16"/>
        <v>31.739981069797139</v>
      </c>
      <c r="J231">
        <f t="shared" si="17"/>
        <v>54.799927825275077</v>
      </c>
    </row>
    <row r="232" spans="2:10" x14ac:dyDescent="0.3">
      <c r="B232">
        <v>70.5</v>
      </c>
      <c r="C232">
        <f t="shared" si="12"/>
        <v>1.2304571226560022</v>
      </c>
      <c r="E232">
        <f t="shared" si="13"/>
        <v>24.785134277646204</v>
      </c>
      <c r="F232">
        <f t="shared" si="14"/>
        <v>0.43258219869383263</v>
      </c>
      <c r="H232">
        <f t="shared" si="15"/>
        <v>96.923168538160823</v>
      </c>
      <c r="I232">
        <f t="shared" si="16"/>
        <v>31.923168538160823</v>
      </c>
      <c r="J232">
        <f t="shared" si="17"/>
        <v>44.285134277646208</v>
      </c>
    </row>
    <row r="233" spans="2:10" x14ac:dyDescent="0.3">
      <c r="B233">
        <v>27</v>
      </c>
      <c r="C233">
        <f t="shared" si="12"/>
        <v>0.47123889803846897</v>
      </c>
      <c r="E233">
        <f t="shared" si="13"/>
        <v>-7.9311551322246459</v>
      </c>
      <c r="F233">
        <f t="shared" si="14"/>
        <v>-0.13842477054376628</v>
      </c>
      <c r="H233">
        <f t="shared" si="15"/>
        <v>32.446192218910184</v>
      </c>
      <c r="I233">
        <f t="shared" si="16"/>
        <v>32.553807781089816</v>
      </c>
      <c r="J233">
        <f t="shared" si="17"/>
        <v>55.068844867775354</v>
      </c>
    </row>
    <row r="234" spans="2:10" x14ac:dyDescent="0.3">
      <c r="B234">
        <v>71</v>
      </c>
      <c r="C234">
        <f t="shared" si="12"/>
        <v>1.2391837689159739</v>
      </c>
      <c r="E234">
        <f t="shared" si="13"/>
        <v>25.306171666543641</v>
      </c>
      <c r="F234">
        <f t="shared" si="14"/>
        <v>0.44167601665608708</v>
      </c>
      <c r="H234">
        <f t="shared" si="15"/>
        <v>97.682495431829238</v>
      </c>
      <c r="I234">
        <f t="shared" si="16"/>
        <v>32.682495431829238</v>
      </c>
      <c r="J234">
        <f t="shared" si="17"/>
        <v>44.306171666543641</v>
      </c>
    </row>
    <row r="235" spans="2:10" x14ac:dyDescent="0.3">
      <c r="B235">
        <v>26.5</v>
      </c>
      <c r="C235">
        <f t="shared" si="12"/>
        <v>0.46251225177849731</v>
      </c>
      <c r="E235">
        <f t="shared" si="13"/>
        <v>-8.1584405127968171</v>
      </c>
      <c r="F235">
        <f t="shared" si="14"/>
        <v>-0.14239164877639904</v>
      </c>
      <c r="H235">
        <f t="shared" si="15"/>
        <v>31.629219491465363</v>
      </c>
      <c r="I235">
        <f t="shared" si="16"/>
        <v>33.370780508534637</v>
      </c>
      <c r="J235">
        <f t="shared" si="17"/>
        <v>55.341559487203185</v>
      </c>
    </row>
    <row r="236" spans="2:10" x14ac:dyDescent="0.3">
      <c r="B236">
        <v>71.5</v>
      </c>
      <c r="C236">
        <f t="shared" si="12"/>
        <v>1.2479104151759457</v>
      </c>
      <c r="E236">
        <f t="shared" si="13"/>
        <v>25.831037432915757</v>
      </c>
      <c r="F236">
        <f t="shared" si="14"/>
        <v>0.45083665241028381</v>
      </c>
      <c r="H236">
        <f t="shared" si="15"/>
        <v>98.445419576495055</v>
      </c>
      <c r="I236">
        <f t="shared" si="16"/>
        <v>33.445419576495055</v>
      </c>
      <c r="J236">
        <f t="shared" si="17"/>
        <v>44.331037432915757</v>
      </c>
    </row>
    <row r="237" spans="2:10" x14ac:dyDescent="0.3">
      <c r="B237">
        <v>26</v>
      </c>
      <c r="C237">
        <f t="shared" si="12"/>
        <v>0.4537856055185257</v>
      </c>
      <c r="E237">
        <f t="shared" si="13"/>
        <v>-8.3819081812367155</v>
      </c>
      <c r="F237">
        <f t="shared" si="14"/>
        <v>-0.14629189536243029</v>
      </c>
      <c r="H237">
        <f t="shared" si="15"/>
        <v>30.809072806269526</v>
      </c>
      <c r="I237">
        <f t="shared" si="16"/>
        <v>34.190927193730474</v>
      </c>
      <c r="J237">
        <f t="shared" si="17"/>
        <v>55.618091818763283</v>
      </c>
    </row>
    <row r="238" spans="2:10" x14ac:dyDescent="0.3">
      <c r="B238">
        <v>72</v>
      </c>
      <c r="C238">
        <f t="shared" si="12"/>
        <v>1.2566370614359172</v>
      </c>
      <c r="E238">
        <f t="shared" si="13"/>
        <v>26.359786358078757</v>
      </c>
      <c r="F238">
        <f t="shared" si="14"/>
        <v>0.46006506207075931</v>
      </c>
      <c r="H238">
        <f t="shared" si="15"/>
        <v>99.212114299387238</v>
      </c>
      <c r="I238">
        <f t="shared" si="16"/>
        <v>34.212114299387238</v>
      </c>
      <c r="J238">
        <f t="shared" si="17"/>
        <v>44.359786358078757</v>
      </c>
    </row>
    <row r="239" spans="2:10" x14ac:dyDescent="0.3">
      <c r="B239">
        <v>72.5</v>
      </c>
      <c r="C239">
        <f t="shared" si="12"/>
        <v>1.2653637076958888</v>
      </c>
      <c r="E239">
        <f t="shared" si="13"/>
        <v>26.892476263097979</v>
      </c>
      <c r="F239">
        <f t="shared" si="14"/>
        <v>0.46936225480548055</v>
      </c>
      <c r="H239">
        <f t="shared" si="15"/>
        <v>99.982758812555318</v>
      </c>
      <c r="I239">
        <f t="shared" si="16"/>
        <v>34.982758812555318</v>
      </c>
      <c r="J239">
        <f t="shared" si="17"/>
        <v>44.392476263097976</v>
      </c>
    </row>
    <row r="240" spans="2:10" x14ac:dyDescent="0.3">
      <c r="B240">
        <v>25.5</v>
      </c>
      <c r="C240">
        <f t="shared" si="12"/>
        <v>0.44505895925855399</v>
      </c>
      <c r="E240">
        <f t="shared" si="13"/>
        <v>-8.601538010352181</v>
      </c>
      <c r="F240">
        <f t="shared" si="14"/>
        <v>-0.15012515901608764</v>
      </c>
      <c r="H240">
        <f t="shared" si="15"/>
        <v>29.985725458911048</v>
      </c>
      <c r="I240">
        <f t="shared" si="16"/>
        <v>35.014274541088952</v>
      </c>
      <c r="J240">
        <f t="shared" si="17"/>
        <v>55.898461989647821</v>
      </c>
    </row>
    <row r="241" spans="2:10" x14ac:dyDescent="0.3">
      <c r="B241">
        <v>73</v>
      </c>
      <c r="C241">
        <f t="shared" si="12"/>
        <v>1.2740903539558606</v>
      </c>
      <c r="E241">
        <f t="shared" si="13"/>
        <v>27.429168169112341</v>
      </c>
      <c r="F241">
        <f t="shared" si="14"/>
        <v>0.47872929563423516</v>
      </c>
      <c r="H241">
        <f t="shared" si="15"/>
        <v>100.75753855232836</v>
      </c>
      <c r="I241">
        <f t="shared" si="16"/>
        <v>35.757538552328356</v>
      </c>
      <c r="J241">
        <f t="shared" si="17"/>
        <v>44.429168169112344</v>
      </c>
    </row>
    <row r="242" spans="2:10" x14ac:dyDescent="0.3">
      <c r="B242">
        <v>25</v>
      </c>
      <c r="C242">
        <f t="shared" ref="C242:C273" si="18">B242*PI()/180</f>
        <v>0.43633231299858238</v>
      </c>
      <c r="E242">
        <f t="shared" ref="E242:E273" si="19">DEGREES(ASIN(($C$142-($B$3*COS($C242))-$B$2)/$B$3))</f>
        <v>-8.8173098964346668</v>
      </c>
      <c r="F242">
        <f t="shared" ref="F242:F273" si="20">E242*PI()/180</f>
        <v>-0.15389108886146516</v>
      </c>
      <c r="H242">
        <f t="shared" ref="H242:H273" si="21">$B$4+$B$3*SIN(C242)-$B$3*COS(F242)</f>
        <v>29.159152009305885</v>
      </c>
      <c r="I242">
        <f t="shared" ref="I242:I273" si="22">ABS($C$136-H242)</f>
        <v>35.840847990694115</v>
      </c>
      <c r="J242">
        <f t="shared" ref="J242:J273" si="23">(90-B242)+E242</f>
        <v>56.182690103565335</v>
      </c>
    </row>
    <row r="243" spans="2:10" x14ac:dyDescent="0.3">
      <c r="B243">
        <v>73.5</v>
      </c>
      <c r="C243">
        <f t="shared" si="18"/>
        <v>1.2828170002158323</v>
      </c>
      <c r="E243">
        <f t="shared" si="19"/>
        <v>27.969926469463243</v>
      </c>
      <c r="F243">
        <f t="shared" si="20"/>
        <v>0.48816730843284678</v>
      </c>
      <c r="H243">
        <f t="shared" si="21"/>
        <v>101.53664554336939</v>
      </c>
      <c r="I243">
        <f t="shared" si="22"/>
        <v>36.536645543369389</v>
      </c>
      <c r="J243">
        <f t="shared" si="23"/>
        <v>44.469926469463246</v>
      </c>
    </row>
    <row r="244" spans="2:10" x14ac:dyDescent="0.3">
      <c r="B244">
        <v>24.5</v>
      </c>
      <c r="C244">
        <f t="shared" si="18"/>
        <v>0.42760566673861072</v>
      </c>
      <c r="E244">
        <f t="shared" si="19"/>
        <v>-9.0292037748176455</v>
      </c>
      <c r="F244">
        <f t="shared" si="20"/>
        <v>-0.15758933470406858</v>
      </c>
      <c r="H244">
        <f t="shared" si="21"/>
        <v>28.329328309322378</v>
      </c>
      <c r="I244">
        <f t="shared" si="22"/>
        <v>36.670671690677622</v>
      </c>
      <c r="J244">
        <f t="shared" si="23"/>
        <v>56.470796225182355</v>
      </c>
    </row>
    <row r="245" spans="2:10" x14ac:dyDescent="0.3">
      <c r="B245">
        <v>74</v>
      </c>
      <c r="C245">
        <f t="shared" si="18"/>
        <v>1.2915436464758039</v>
      </c>
      <c r="E245">
        <f t="shared" si="19"/>
        <v>28.514819114696667</v>
      </c>
      <c r="F245">
        <f t="shared" si="20"/>
        <v>0.49767747916207145</v>
      </c>
      <c r="H245">
        <f t="shared" si="21"/>
        <v>102.32027878951557</v>
      </c>
      <c r="I245">
        <f t="shared" si="22"/>
        <v>37.320278789515569</v>
      </c>
      <c r="J245">
        <f t="shared" si="23"/>
        <v>44.514819114696664</v>
      </c>
    </row>
    <row r="246" spans="2:10" x14ac:dyDescent="0.3">
      <c r="B246">
        <v>24</v>
      </c>
      <c r="C246">
        <f t="shared" si="18"/>
        <v>0.41887902047863906</v>
      </c>
      <c r="E246">
        <f t="shared" si="19"/>
        <v>-9.2371996355145161</v>
      </c>
      <c r="F246">
        <f t="shared" si="20"/>
        <v>-0.16121954730374843</v>
      </c>
      <c r="H246">
        <f t="shared" si="21"/>
        <v>27.496231530855937</v>
      </c>
      <c r="I246">
        <f t="shared" si="22"/>
        <v>37.503768469144063</v>
      </c>
      <c r="J246">
        <f t="shared" si="23"/>
        <v>56.762800364485486</v>
      </c>
    </row>
    <row r="247" spans="2:10" x14ac:dyDescent="0.3">
      <c r="B247">
        <v>74.5</v>
      </c>
      <c r="C247">
        <f t="shared" si="18"/>
        <v>1.3002702927357754</v>
      </c>
      <c r="E247">
        <f t="shared" si="19"/>
        <v>29.06391781162213</v>
      </c>
      <c r="F247">
        <f t="shared" si="20"/>
        <v>0.50726105934183119</v>
      </c>
      <c r="H247">
        <f t="shared" si="21"/>
        <v>103.10864469383236</v>
      </c>
      <c r="I247">
        <f t="shared" si="22"/>
        <v>38.10864469383236</v>
      </c>
      <c r="J247">
        <f t="shared" si="23"/>
        <v>44.563917811622133</v>
      </c>
    </row>
    <row r="248" spans="2:10" x14ac:dyDescent="0.3">
      <c r="B248">
        <v>23.5</v>
      </c>
      <c r="C248">
        <f t="shared" si="18"/>
        <v>0.41015237421866746</v>
      </c>
      <c r="E248">
        <f t="shared" si="19"/>
        <v>-9.4412775389275581</v>
      </c>
      <c r="F248">
        <f t="shared" si="20"/>
        <v>-0.16478137864887299</v>
      </c>
      <c r="H248">
        <f t="shared" si="21"/>
        <v>26.659840194317852</v>
      </c>
      <c r="I248">
        <f t="shared" si="22"/>
        <v>38.340159805682148</v>
      </c>
      <c r="J248">
        <f t="shared" si="23"/>
        <v>57.058722461072442</v>
      </c>
    </row>
    <row r="249" spans="2:10" x14ac:dyDescent="0.3">
      <c r="B249">
        <v>75</v>
      </c>
      <c r="C249">
        <f t="shared" si="18"/>
        <v>1.3089969389957472</v>
      </c>
      <c r="E249">
        <f t="shared" si="19"/>
        <v>29.617298237742798</v>
      </c>
      <c r="F249">
        <f t="shared" si="20"/>
        <v>0.5169193697937261</v>
      </c>
      <c r="H249">
        <f t="shared" si="21"/>
        <v>103.90195751057422</v>
      </c>
      <c r="I249">
        <f t="shared" si="22"/>
        <v>38.901957510574221</v>
      </c>
      <c r="J249">
        <f t="shared" si="23"/>
        <v>44.617298237742801</v>
      </c>
    </row>
    <row r="250" spans="2:10" x14ac:dyDescent="0.3">
      <c r="B250">
        <v>23</v>
      </c>
      <c r="C250">
        <f t="shared" si="18"/>
        <v>0.40142572795869574</v>
      </c>
      <c r="E250">
        <f t="shared" si="19"/>
        <v>-9.6414176316186389</v>
      </c>
      <c r="F250">
        <f t="shared" si="20"/>
        <v>-0.16827448223157898</v>
      </c>
      <c r="H250">
        <f t="shared" si="21"/>
        <v>25.820134197502426</v>
      </c>
      <c r="I250">
        <f t="shared" si="22"/>
        <v>39.179865802497574</v>
      </c>
      <c r="J250">
        <f t="shared" si="23"/>
        <v>57.358582368381363</v>
      </c>
    </row>
    <row r="251" spans="2:10" x14ac:dyDescent="0.3">
      <c r="B251">
        <v>75.5</v>
      </c>
      <c r="C251">
        <f t="shared" si="18"/>
        <v>1.3177235852557188</v>
      </c>
      <c r="E251">
        <f t="shared" si="19"/>
        <v>30.1750402725174</v>
      </c>
      <c r="F251">
        <f t="shared" si="20"/>
        <v>0.52665380467731571</v>
      </c>
      <c r="H251">
        <f t="shared" si="21"/>
        <v>104.70043983204644</v>
      </c>
      <c r="I251">
        <f t="shared" si="22"/>
        <v>39.700439832046442</v>
      </c>
      <c r="J251">
        <f t="shared" si="23"/>
        <v>44.6750402725174</v>
      </c>
    </row>
    <row r="252" spans="2:10" x14ac:dyDescent="0.3">
      <c r="B252">
        <v>22.5</v>
      </c>
      <c r="C252">
        <f t="shared" si="18"/>
        <v>0.39269908169872414</v>
      </c>
      <c r="E252">
        <f t="shared" si="19"/>
        <v>-9.837600162131606</v>
      </c>
      <c r="F252">
        <f t="shared" si="20"/>
        <v>-0.17169851332392452</v>
      </c>
      <c r="H252">
        <f t="shared" si="21"/>
        <v>24.977094844793754</v>
      </c>
      <c r="I252">
        <f t="shared" si="22"/>
        <v>40.022905155206246</v>
      </c>
      <c r="J252">
        <f t="shared" si="23"/>
        <v>57.662399837868392</v>
      </c>
    </row>
    <row r="253" spans="2:10" x14ac:dyDescent="0.3">
      <c r="B253">
        <v>76</v>
      </c>
      <c r="C253">
        <f t="shared" si="18"/>
        <v>1.3264502315156903</v>
      </c>
      <c r="E253">
        <f t="shared" si="19"/>
        <v>30.737228247081298</v>
      </c>
      <c r="F253">
        <f t="shared" si="20"/>
        <v>0.53646583584857377</v>
      </c>
      <c r="H253">
        <f t="shared" si="21"/>
        <v>105.50432311370055</v>
      </c>
      <c r="I253">
        <f t="shared" si="22"/>
        <v>40.504323113700551</v>
      </c>
      <c r="J253">
        <f t="shared" si="23"/>
        <v>44.737228247081298</v>
      </c>
    </row>
    <row r="254" spans="2:10" x14ac:dyDescent="0.3">
      <c r="B254">
        <v>22</v>
      </c>
      <c r="C254">
        <f t="shared" si="18"/>
        <v>0.38397243543875248</v>
      </c>
      <c r="E254">
        <f t="shared" si="19"/>
        <v>-10.029805496855769</v>
      </c>
      <c r="F254">
        <f t="shared" si="20"/>
        <v>-0.17505312925475891</v>
      </c>
      <c r="H254">
        <f t="shared" si="21"/>
        <v>24.13070487667396</v>
      </c>
      <c r="I254">
        <f t="shared" si="22"/>
        <v>40.86929512332604</v>
      </c>
      <c r="J254">
        <f t="shared" si="23"/>
        <v>57.970194503144228</v>
      </c>
    </row>
    <row r="255" spans="2:10" x14ac:dyDescent="0.3">
      <c r="B255">
        <v>76.5</v>
      </c>
      <c r="C255">
        <f t="shared" si="18"/>
        <v>1.3351768777756621</v>
      </c>
      <c r="E255">
        <f t="shared" si="19"/>
        <v>31.303951214241398</v>
      </c>
      <c r="F255">
        <f t="shared" si="20"/>
        <v>0.54635701757218924</v>
      </c>
      <c r="H255">
        <f t="shared" si="21"/>
        <v>106.31384824118135</v>
      </c>
      <c r="I255">
        <f t="shared" si="22"/>
        <v>41.313848241181347</v>
      </c>
      <c r="J255">
        <f t="shared" si="23"/>
        <v>44.803951214241394</v>
      </c>
    </row>
    <row r="256" spans="2:10" x14ac:dyDescent="0.3">
      <c r="B256">
        <v>21.5</v>
      </c>
      <c r="C256">
        <f t="shared" si="18"/>
        <v>0.37524578917878082</v>
      </c>
      <c r="E256">
        <f t="shared" si="19"/>
        <v>-10.2180141359187</v>
      </c>
      <c r="F256">
        <f t="shared" si="20"/>
        <v>-0.17833798968710471</v>
      </c>
      <c r="H256">
        <f t="shared" si="21"/>
        <v>23.280948499492212</v>
      </c>
      <c r="I256">
        <f t="shared" si="22"/>
        <v>41.719051500507788</v>
      </c>
      <c r="J256">
        <f t="shared" si="23"/>
        <v>58.2819858640813</v>
      </c>
    </row>
    <row r="257" spans="2:10" x14ac:dyDescent="0.3">
      <c r="B257">
        <v>77</v>
      </c>
      <c r="C257">
        <f t="shared" si="18"/>
        <v>1.3439035240356338</v>
      </c>
      <c r="E257">
        <f t="shared" si="19"/>
        <v>31.875303240774425</v>
      </c>
      <c r="F257">
        <f t="shared" si="20"/>
        <v>0.55632899162313254</v>
      </c>
      <c r="H257">
        <f t="shared" si="21"/>
        <v>107.12926614347884</v>
      </c>
      <c r="I257">
        <f t="shared" si="22"/>
        <v>42.129266143478844</v>
      </c>
      <c r="J257">
        <f t="shared" si="23"/>
        <v>44.875303240774429</v>
      </c>
    </row>
    <row r="258" spans="2:10" x14ac:dyDescent="0.3">
      <c r="B258">
        <v>21</v>
      </c>
      <c r="C258">
        <f t="shared" si="18"/>
        <v>0.36651914291880922</v>
      </c>
      <c r="E258">
        <f t="shared" si="19"/>
        <v>-10.402206729096395</v>
      </c>
      <c r="F258">
        <f t="shared" si="20"/>
        <v>-0.18155275689584194</v>
      </c>
      <c r="H258">
        <f t="shared" si="21"/>
        <v>22.427811415454059</v>
      </c>
      <c r="I258">
        <f t="shared" si="22"/>
        <v>42.572188584545941</v>
      </c>
      <c r="J258">
        <f t="shared" si="23"/>
        <v>58.597793270903608</v>
      </c>
    </row>
    <row r="259" spans="2:10" x14ac:dyDescent="0.3">
      <c r="B259">
        <v>77.5</v>
      </c>
      <c r="C259">
        <f t="shared" si="18"/>
        <v>1.3526301702956054</v>
      </c>
      <c r="E259">
        <f t="shared" si="19"/>
        <v>32.451383724301174</v>
      </c>
      <c r="F259">
        <f t="shared" si="20"/>
        <v>0.56638349281715528</v>
      </c>
      <c r="H259">
        <f t="shared" si="21"/>
        <v>107.95083845683672</v>
      </c>
      <c r="I259">
        <f t="shared" si="22"/>
        <v>42.950838456836721</v>
      </c>
      <c r="J259">
        <f t="shared" si="23"/>
        <v>44.951383724301174</v>
      </c>
    </row>
    <row r="260" spans="2:10" x14ac:dyDescent="0.3">
      <c r="B260">
        <v>20.5</v>
      </c>
      <c r="C260">
        <f t="shared" si="18"/>
        <v>0.3577924966588375</v>
      </c>
      <c r="E260">
        <f t="shared" si="19"/>
        <v>-10.582364091727829</v>
      </c>
      <c r="F260">
        <f t="shared" si="20"/>
        <v>-0.18469709604546986</v>
      </c>
      <c r="H260">
        <f t="shared" si="21"/>
        <v>21.571280852788149</v>
      </c>
      <c r="I260">
        <f t="shared" si="22"/>
        <v>43.428719147211851</v>
      </c>
      <c r="J260">
        <f t="shared" si="23"/>
        <v>58.917635908272175</v>
      </c>
    </row>
    <row r="261" spans="2:10" x14ac:dyDescent="0.3">
      <c r="B261">
        <v>78</v>
      </c>
      <c r="C261">
        <f t="shared" si="18"/>
        <v>1.3613568165555769</v>
      </c>
      <c r="E261">
        <f t="shared" si="19"/>
        <v>33.032297737287188</v>
      </c>
      <c r="F261">
        <f t="shared" si="20"/>
        <v>0.57652235501473426</v>
      </c>
      <c r="H261">
        <f t="shared" si="21"/>
        <v>108.77883824463383</v>
      </c>
      <c r="I261">
        <f t="shared" si="22"/>
        <v>43.778838244633832</v>
      </c>
      <c r="J261">
        <f t="shared" si="23"/>
        <v>45.032297737287188</v>
      </c>
    </row>
    <row r="262" spans="2:10" x14ac:dyDescent="0.3">
      <c r="B262">
        <v>20</v>
      </c>
      <c r="C262">
        <f t="shared" si="18"/>
        <v>0.3490658503988659</v>
      </c>
      <c r="E262">
        <f t="shared" si="19"/>
        <v>-10.758467220620213</v>
      </c>
      <c r="F262">
        <f t="shared" si="20"/>
        <v>-0.1877706754677059</v>
      </c>
      <c r="H262">
        <f t="shared" si="21"/>
        <v>20.711345596047494</v>
      </c>
      <c r="I262">
        <f t="shared" si="22"/>
        <v>44.288654403952506</v>
      </c>
      <c r="J262">
        <f t="shared" si="23"/>
        <v>59.241532779379789</v>
      </c>
    </row>
    <row r="263" spans="2:10" x14ac:dyDescent="0.3">
      <c r="B263">
        <v>78.5</v>
      </c>
      <c r="C263">
        <f t="shared" si="18"/>
        <v>1.3700834628155485</v>
      </c>
      <c r="E263">
        <f t="shared" si="19"/>
        <v>33.618156401037929</v>
      </c>
      <c r="F263">
        <f t="shared" si="20"/>
        <v>0.58674751764851907</v>
      </c>
      <c r="H263">
        <f t="shared" si="21"/>
        <v>109.61355077910305</v>
      </c>
      <c r="I263">
        <f t="shared" si="22"/>
        <v>44.613550779103051</v>
      </c>
      <c r="J263">
        <f t="shared" si="23"/>
        <v>45.118156401037929</v>
      </c>
    </row>
    <row r="264" spans="2:10" x14ac:dyDescent="0.3">
      <c r="B264">
        <v>19.5</v>
      </c>
      <c r="C264">
        <f t="shared" si="18"/>
        <v>0.34033920413889424</v>
      </c>
      <c r="E264">
        <f t="shared" si="19"/>
        <v>-10.930497309931006</v>
      </c>
      <c r="F264">
        <f t="shared" si="20"/>
        <v>-0.19077316693867913</v>
      </c>
      <c r="H264">
        <f t="shared" si="21"/>
        <v>19.847996016500957</v>
      </c>
      <c r="I264">
        <f t="shared" si="22"/>
        <v>45.152003983499043</v>
      </c>
      <c r="J264">
        <f t="shared" si="23"/>
        <v>59.569502690068994</v>
      </c>
    </row>
    <row r="265" spans="2:10" x14ac:dyDescent="0.3">
      <c r="B265">
        <v>79</v>
      </c>
      <c r="C265">
        <f t="shared" si="18"/>
        <v>1.3788101090755203</v>
      </c>
      <c r="E265">
        <f t="shared" si="19"/>
        <v>34.20907729292172</v>
      </c>
      <c r="F265">
        <f t="shared" si="20"/>
        <v>0.59706103283071266</v>
      </c>
      <c r="H265">
        <f t="shared" si="21"/>
        <v>110.45527439149437</v>
      </c>
      <c r="I265">
        <f t="shared" si="22"/>
        <v>45.45527439149437</v>
      </c>
      <c r="J265">
        <f t="shared" si="23"/>
        <v>45.20907729292172</v>
      </c>
    </row>
    <row r="266" spans="2:10" x14ac:dyDescent="0.3">
      <c r="B266">
        <v>19</v>
      </c>
      <c r="C266">
        <f t="shared" si="18"/>
        <v>0.33161255787892258</v>
      </c>
      <c r="E266">
        <f t="shared" si="19"/>
        <v>-11.098435767011592</v>
      </c>
      <c r="F266">
        <f t="shared" si="20"/>
        <v>-0.19370424595545457</v>
      </c>
      <c r="H266">
        <f t="shared" si="21"/>
        <v>18.9812241025693</v>
      </c>
      <c r="I266">
        <f t="shared" si="22"/>
        <v>46.0187758974307</v>
      </c>
      <c r="J266">
        <f t="shared" si="23"/>
        <v>59.901564232988406</v>
      </c>
    </row>
    <row r="267" spans="2:10" x14ac:dyDescent="0.3">
      <c r="B267">
        <v>79.5</v>
      </c>
      <c r="C267">
        <f t="shared" si="18"/>
        <v>1.387536755335492</v>
      </c>
      <c r="E267">
        <f t="shared" si="19"/>
        <v>34.805184890471196</v>
      </c>
      <c r="F267">
        <f t="shared" si="20"/>
        <v>0.60746507310410436</v>
      </c>
      <c r="H267">
        <f t="shared" si="21"/>
        <v>111.30432139813963</v>
      </c>
      <c r="I267">
        <f t="shared" si="22"/>
        <v>46.304321398139635</v>
      </c>
      <c r="J267">
        <f t="shared" si="23"/>
        <v>45.305184890471196</v>
      </c>
    </row>
    <row r="268" spans="2:10" x14ac:dyDescent="0.3">
      <c r="B268">
        <v>18.5</v>
      </c>
      <c r="C268">
        <f t="shared" si="18"/>
        <v>0.32288591161895097</v>
      </c>
      <c r="E268">
        <f t="shared" si="19"/>
        <v>-11.262264228197315</v>
      </c>
      <c r="F268">
        <f t="shared" si="20"/>
        <v>-0.19656359201162116</v>
      </c>
      <c r="H268">
        <f t="shared" si="21"/>
        <v>18.111023490260223</v>
      </c>
      <c r="I268">
        <f t="shared" si="22"/>
        <v>46.888976509739777</v>
      </c>
      <c r="J268">
        <f t="shared" si="23"/>
        <v>60.237735771802683</v>
      </c>
    </row>
    <row r="269" spans="2:10" x14ac:dyDescent="0.3">
      <c r="B269">
        <v>80</v>
      </c>
      <c r="C269">
        <f t="shared" si="18"/>
        <v>1.3962634015954636</v>
      </c>
      <c r="E269">
        <f t="shared" si="19"/>
        <v>35.40661105649815</v>
      </c>
      <c r="F269">
        <f t="shared" si="20"/>
        <v>0.61796193990892079</v>
      </c>
      <c r="H269">
        <f t="shared" si="21"/>
        <v>112.16101911086017</v>
      </c>
      <c r="I269">
        <f t="shared" si="22"/>
        <v>47.161019110860167</v>
      </c>
      <c r="J269">
        <f t="shared" si="23"/>
        <v>45.40661105649815</v>
      </c>
    </row>
    <row r="270" spans="2:10" x14ac:dyDescent="0.3">
      <c r="B270">
        <v>18</v>
      </c>
      <c r="C270">
        <f t="shared" si="18"/>
        <v>0.31415926535897931</v>
      </c>
      <c r="E270">
        <f t="shared" si="19"/>
        <v>-11.421964574527919</v>
      </c>
      <c r="F270">
        <f t="shared" si="20"/>
        <v>-0.19935088887166544</v>
      </c>
      <c r="H270">
        <f t="shared" si="21"/>
        <v>17.237389493555</v>
      </c>
      <c r="I270">
        <f t="shared" si="22"/>
        <v>47.762610506445</v>
      </c>
      <c r="J270">
        <f t="shared" si="23"/>
        <v>60.578035425472081</v>
      </c>
    </row>
    <row r="271" spans="2:10" x14ac:dyDescent="0.3">
      <c r="B271">
        <v>80.5</v>
      </c>
      <c r="C271">
        <f t="shared" si="18"/>
        <v>1.4049900478554351</v>
      </c>
      <c r="E271">
        <f t="shared" si="19"/>
        <v>36.013495569913395</v>
      </c>
      <c r="F271">
        <f t="shared" si="20"/>
        <v>0.62855407284738052</v>
      </c>
      <c r="H271">
        <f t="shared" si="21"/>
        <v>113.02571094128979</v>
      </c>
      <c r="I271">
        <f t="shared" si="22"/>
        <v>48.025710941289788</v>
      </c>
      <c r="J271">
        <f t="shared" si="23"/>
        <v>45.513495569913395</v>
      </c>
    </row>
    <row r="272" spans="2:10" x14ac:dyDescent="0.3">
      <c r="B272">
        <v>17.5</v>
      </c>
      <c r="C272">
        <f t="shared" si="18"/>
        <v>0.30543261909900765</v>
      </c>
      <c r="E272">
        <f t="shared" si="19"/>
        <v>-11.577518947381789</v>
      </c>
      <c r="F272">
        <f t="shared" si="20"/>
        <v>-0.20206582484384034</v>
      </c>
      <c r="H272">
        <f t="shared" si="21"/>
        <v>16.360319134698855</v>
      </c>
      <c r="I272">
        <f t="shared" si="22"/>
        <v>48.639680865301145</v>
      </c>
      <c r="J272">
        <f t="shared" si="23"/>
        <v>60.92248105261821</v>
      </c>
    </row>
    <row r="273" spans="2:10" x14ac:dyDescent="0.3">
      <c r="B273">
        <v>81</v>
      </c>
      <c r="C273">
        <f t="shared" si="18"/>
        <v>1.4137166941154069</v>
      </c>
      <c r="E273">
        <f t="shared" si="19"/>
        <v>36.625986707589867</v>
      </c>
      <c r="F273">
        <f t="shared" si="20"/>
        <v>0.6392440598391208</v>
      </c>
      <c r="H273">
        <f t="shared" si="21"/>
        <v>113.89875760999989</v>
      </c>
      <c r="I273">
        <f t="shared" si="22"/>
        <v>48.89875760999989</v>
      </c>
      <c r="J273">
        <f t="shared" si="23"/>
        <v>45.625986707589867</v>
      </c>
    </row>
    <row r="274" spans="2:10" x14ac:dyDescent="0.3">
      <c r="B274">
        <v>17</v>
      </c>
      <c r="C274">
        <f t="shared" ref="C274:C305" si="24">B274*PI()/180</f>
        <v>0.29670597283903605</v>
      </c>
      <c r="E274">
        <f t="shared" ref="E274:E305" si="25">DEGREES(ASIN(($C$142-($B$3*COS($C274))-$B$2)/$B$3))</f>
        <v>-11.728909764006971</v>
      </c>
      <c r="F274">
        <f t="shared" ref="F274:F305" si="26">E274*PI()/180</f>
        <v>-0.20470809305123278</v>
      </c>
      <c r="H274">
        <f t="shared" ref="H274:H305" si="27">$B$4+$B$3*SIN(C274)-$B$3*COS(F274)</f>
        <v>15.479811174346793</v>
      </c>
      <c r="I274">
        <f t="shared" ref="I274:I305" si="28">ABS($C$136-H274)</f>
        <v>49.520188825653207</v>
      </c>
      <c r="J274">
        <f t="shared" ref="J274:J305" si="29">(90-B274)+E274</f>
        <v>61.271090235993029</v>
      </c>
    </row>
    <row r="275" spans="2:10" x14ac:dyDescent="0.3">
      <c r="B275">
        <v>81.5</v>
      </c>
      <c r="C275">
        <f t="shared" si="24"/>
        <v>1.4224433403753785</v>
      </c>
      <c r="E275">
        <f t="shared" si="25"/>
        <v>37.244241883359024</v>
      </c>
      <c r="F275">
        <f t="shared" si="26"/>
        <v>0.65003464827378887</v>
      </c>
      <c r="H275">
        <f t="shared" si="27"/>
        <v>114.78053847283887</v>
      </c>
      <c r="I275">
        <f t="shared" si="28"/>
        <v>49.78053847283887</v>
      </c>
      <c r="J275">
        <f t="shared" si="29"/>
        <v>45.744241883359024</v>
      </c>
    </row>
    <row r="276" spans="2:10" x14ac:dyDescent="0.3">
      <c r="B276">
        <v>16.5</v>
      </c>
      <c r="C276">
        <f t="shared" si="24"/>
        <v>0.28797932657906439</v>
      </c>
      <c r="E276">
        <f t="shared" si="25"/>
        <v>-11.876119732931652</v>
      </c>
      <c r="F276">
        <f t="shared" si="26"/>
        <v>-0.20727739170072695</v>
      </c>
      <c r="H276">
        <f t="shared" si="27"/>
        <v>14.595866141515614</v>
      </c>
      <c r="I276">
        <f t="shared" si="28"/>
        <v>50.404133858484386</v>
      </c>
      <c r="J276">
        <f t="shared" si="29"/>
        <v>61.623880267068344</v>
      </c>
    </row>
    <row r="277" spans="2:10" x14ac:dyDescent="0.3">
      <c r="B277">
        <v>82</v>
      </c>
      <c r="C277">
        <f t="shared" si="24"/>
        <v>1.43116998663535</v>
      </c>
      <c r="E277">
        <f t="shared" si="25"/>
        <v>37.868428351105919</v>
      </c>
      <c r="F277">
        <f t="shared" si="26"/>
        <v>0.66092875728236555</v>
      </c>
      <c r="H277">
        <f t="shared" si="27"/>
        <v>115.67145297867378</v>
      </c>
      <c r="I277">
        <f t="shared" si="28"/>
        <v>50.671452978673784</v>
      </c>
      <c r="J277">
        <f t="shared" si="29"/>
        <v>45.868428351105919</v>
      </c>
    </row>
    <row r="278" spans="2:10" x14ac:dyDescent="0.3">
      <c r="B278">
        <v>16</v>
      </c>
      <c r="C278">
        <f t="shared" si="24"/>
        <v>0.27925268031909273</v>
      </c>
      <c r="E278">
        <f t="shared" si="25"/>
        <v>-12.019131869235999</v>
      </c>
      <c r="F278">
        <f t="shared" si="26"/>
        <v>-0.20977342434954874</v>
      </c>
      <c r="H278">
        <f t="shared" si="27"/>
        <v>13.708486363292366</v>
      </c>
      <c r="I278">
        <f t="shared" si="28"/>
        <v>51.291513636707634</v>
      </c>
      <c r="J278">
        <f t="shared" si="29"/>
        <v>61.980868130764001</v>
      </c>
    </row>
    <row r="279" spans="2:10" x14ac:dyDescent="0.3">
      <c r="B279">
        <v>82.5</v>
      </c>
      <c r="C279">
        <f t="shared" si="24"/>
        <v>1.4398966328953218</v>
      </c>
      <c r="E279">
        <f t="shared" si="25"/>
        <v>38.498723979953084</v>
      </c>
      <c r="F279">
        <f t="shared" si="26"/>
        <v>0.67192949126667667</v>
      </c>
      <c r="H279">
        <f t="shared" si="27"/>
        <v>116.57192227480094</v>
      </c>
      <c r="I279">
        <f t="shared" si="28"/>
        <v>51.57192227480094</v>
      </c>
      <c r="J279">
        <f t="shared" si="29"/>
        <v>45.998723979953084</v>
      </c>
    </row>
    <row r="280" spans="2:10" x14ac:dyDescent="0.3">
      <c r="B280">
        <v>15.5</v>
      </c>
      <c r="C280">
        <f t="shared" si="24"/>
        <v>0.27052603405912107</v>
      </c>
      <c r="E280">
        <f t="shared" si="25"/>
        <v>-12.157929509667232</v>
      </c>
      <c r="F280">
        <f t="shared" si="26"/>
        <v>-0.21219590016907297</v>
      </c>
      <c r="H280">
        <f t="shared" si="27"/>
        <v>12.817675994249058</v>
      </c>
      <c r="I280">
        <f t="shared" si="28"/>
        <v>52.182324005750942</v>
      </c>
      <c r="J280">
        <f t="shared" si="29"/>
        <v>62.342070490332766</v>
      </c>
    </row>
    <row r="281" spans="2:10" x14ac:dyDescent="0.3">
      <c r="B281">
        <v>83</v>
      </c>
      <c r="C281">
        <f t="shared" si="24"/>
        <v>1.4486232791552935</v>
      </c>
      <c r="E281">
        <f t="shared" si="25"/>
        <v>39.135318110725564</v>
      </c>
      <c r="F281">
        <f t="shared" si="26"/>
        <v>0.68304015484752789</v>
      </c>
      <c r="H281">
        <f t="shared" si="27"/>
        <v>117.48239097872738</v>
      </c>
      <c r="I281">
        <f t="shared" si="28"/>
        <v>52.482390978727381</v>
      </c>
      <c r="J281">
        <f t="shared" si="29"/>
        <v>46.135318110725564</v>
      </c>
    </row>
    <row r="282" spans="2:10" x14ac:dyDescent="0.3">
      <c r="B282">
        <v>15</v>
      </c>
      <c r="C282">
        <f t="shared" si="24"/>
        <v>0.26179938779914941</v>
      </c>
      <c r="E282">
        <f t="shared" si="25"/>
        <v>-12.292496327579313</v>
      </c>
      <c r="F282">
        <f t="shared" si="26"/>
        <v>-0.21454453420557043</v>
      </c>
      <c r="H282">
        <f t="shared" si="27"/>
        <v>11.923441045513087</v>
      </c>
      <c r="I282">
        <f t="shared" si="28"/>
        <v>53.076558954486913</v>
      </c>
      <c r="J282">
        <f t="shared" si="29"/>
        <v>62.707503672420685</v>
      </c>
    </row>
    <row r="283" spans="2:10" x14ac:dyDescent="0.3">
      <c r="B283">
        <v>83.5</v>
      </c>
      <c r="C283">
        <f t="shared" si="24"/>
        <v>1.4573499254152653</v>
      </c>
      <c r="E283">
        <f t="shared" si="25"/>
        <v>39.778412504305379</v>
      </c>
      <c r="F283">
        <f t="shared" si="26"/>
        <v>0.6942642694166119</v>
      </c>
      <c r="H283">
        <f t="shared" si="27"/>
        <v>118.40332913789371</v>
      </c>
      <c r="I283">
        <f t="shared" si="28"/>
        <v>53.403329137893707</v>
      </c>
      <c r="J283">
        <f t="shared" si="29"/>
        <v>46.278412504305379</v>
      </c>
    </row>
    <row r="284" spans="2:10" x14ac:dyDescent="0.3">
      <c r="B284">
        <v>14.5</v>
      </c>
      <c r="C284">
        <f t="shared" si="24"/>
        <v>0.2530727415391778</v>
      </c>
      <c r="E284">
        <f t="shared" si="25"/>
        <v>-12.422816347678289</v>
      </c>
      <c r="F284">
        <f t="shared" si="26"/>
        <v>-0.21681904763756274</v>
      </c>
      <c r="H284">
        <f t="shared" si="27"/>
        <v>11.025789413442467</v>
      </c>
      <c r="I284">
        <f t="shared" si="28"/>
        <v>53.974210586557533</v>
      </c>
      <c r="J284">
        <f t="shared" si="29"/>
        <v>63.077183652321708</v>
      </c>
    </row>
    <row r="285" spans="2:10" x14ac:dyDescent="0.3">
      <c r="B285">
        <v>84</v>
      </c>
      <c r="C285">
        <f t="shared" si="24"/>
        <v>1.4660765716752369</v>
      </c>
      <c r="E285">
        <f t="shared" si="25"/>
        <v>40.428222394156769</v>
      </c>
      <c r="F285">
        <f t="shared" si="26"/>
        <v>0.70560559150654034</v>
      </c>
      <c r="H285">
        <f t="shared" si="27"/>
        <v>119.33523440229484</v>
      </c>
      <c r="I285">
        <f t="shared" si="28"/>
        <v>54.335234402294844</v>
      </c>
      <c r="J285">
        <f t="shared" si="29"/>
        <v>46.428222394156769</v>
      </c>
    </row>
    <row r="286" spans="2:10" x14ac:dyDescent="0.3">
      <c r="B286">
        <v>14</v>
      </c>
      <c r="C286">
        <f t="shared" si="24"/>
        <v>0.24434609527920614</v>
      </c>
      <c r="E286">
        <f t="shared" si="25"/>
        <v>-12.548873960554324</v>
      </c>
      <c r="F286">
        <f t="shared" si="26"/>
        <v>-0.21901916802945398</v>
      </c>
      <c r="H286">
        <f t="shared" si="27"/>
        <v>10.124730907854854</v>
      </c>
      <c r="I286">
        <f t="shared" si="28"/>
        <v>54.875269092145146</v>
      </c>
      <c r="J286">
        <f t="shared" si="29"/>
        <v>63.451126039445676</v>
      </c>
    </row>
    <row r="287" spans="2:10" x14ac:dyDescent="0.3">
      <c r="B287">
        <v>84.5</v>
      </c>
      <c r="C287">
        <f t="shared" si="24"/>
        <v>1.4748032179352084</v>
      </c>
      <c r="E287">
        <f t="shared" si="25"/>
        <v>41.084977657288853</v>
      </c>
      <c r="F287">
        <f t="shared" si="26"/>
        <v>0.7170681332279969</v>
      </c>
      <c r="H287">
        <f t="shared" si="27"/>
        <v>120.27863443897168</v>
      </c>
      <c r="I287">
        <f t="shared" si="28"/>
        <v>55.278634438971679</v>
      </c>
      <c r="J287">
        <f t="shared" si="29"/>
        <v>46.584977657288853</v>
      </c>
    </row>
    <row r="288" spans="2:10" x14ac:dyDescent="0.3">
      <c r="B288">
        <v>13.5</v>
      </c>
      <c r="C288">
        <f t="shared" si="24"/>
        <v>0.23561944901923448</v>
      </c>
      <c r="E288">
        <f t="shared" si="25"/>
        <v>-12.670653936980928</v>
      </c>
      <c r="F288">
        <f t="shared" si="26"/>
        <v>-0.22114462958109932</v>
      </c>
      <c r="H288">
        <f t="shared" si="27"/>
        <v>9.2202772797593155</v>
      </c>
      <c r="I288">
        <f t="shared" si="28"/>
        <v>55.779722720240684</v>
      </c>
      <c r="J288">
        <f t="shared" si="29"/>
        <v>63.829346063019074</v>
      </c>
    </row>
    <row r="289" spans="2:10" x14ac:dyDescent="0.3">
      <c r="B289">
        <v>85</v>
      </c>
      <c r="C289">
        <f t="shared" si="24"/>
        <v>1.4835298641951802</v>
      </c>
      <c r="E289">
        <f t="shared" si="25"/>
        <v>41.748924120286901</v>
      </c>
      <c r="F289">
        <f t="shared" si="26"/>
        <v>0.72865618506428353</v>
      </c>
      <c r="H289">
        <f t="shared" si="27"/>
        <v>121.23408962212801</v>
      </c>
      <c r="I289">
        <f t="shared" si="28"/>
        <v>56.23408962212801</v>
      </c>
      <c r="J289">
        <f t="shared" si="29"/>
        <v>46.748924120286901</v>
      </c>
    </row>
    <row r="290" spans="2:10" x14ac:dyDescent="0.3">
      <c r="B290">
        <v>13</v>
      </c>
      <c r="C290">
        <f t="shared" si="24"/>
        <v>0.22689280275926285</v>
      </c>
      <c r="E290">
        <f t="shared" si="25"/>
        <v>-12.788141441962146</v>
      </c>
      <c r="F290">
        <f t="shared" si="26"/>
        <v>-0.22319517337297481</v>
      </c>
      <c r="H290">
        <f t="shared" si="27"/>
        <v>8.3124422485396536</v>
      </c>
      <c r="I290">
        <f t="shared" si="28"/>
        <v>56.687557751460346</v>
      </c>
      <c r="J290">
        <f t="shared" si="29"/>
        <v>64.211858558037846</v>
      </c>
    </row>
    <row r="291" spans="2:10" x14ac:dyDescent="0.3">
      <c r="B291">
        <v>85.5</v>
      </c>
      <c r="C291">
        <f t="shared" si="24"/>
        <v>1.4922565104551517</v>
      </c>
      <c r="E291">
        <f t="shared" si="25"/>
        <v>42.42032501987206</v>
      </c>
      <c r="F291">
        <f t="shared" si="26"/>
        <v>0.74037434136289637</v>
      </c>
      <c r="H291">
        <f t="shared" si="27"/>
        <v>122.20219603834155</v>
      </c>
      <c r="I291">
        <f t="shared" si="28"/>
        <v>57.202196038341555</v>
      </c>
      <c r="J291">
        <f t="shared" si="29"/>
        <v>46.92032501987206</v>
      </c>
    </row>
    <row r="292" spans="2:10" x14ac:dyDescent="0.3">
      <c r="B292">
        <v>12.5</v>
      </c>
      <c r="C292">
        <f t="shared" si="24"/>
        <v>0.21816615649929119</v>
      </c>
      <c r="E292">
        <f t="shared" si="25"/>
        <v>-12.90132204850798</v>
      </c>
      <c r="F292">
        <f t="shared" si="26"/>
        <v>-0.22517054760660385</v>
      </c>
      <c r="H292">
        <f t="shared" si="27"/>
        <v>7.401241528538435</v>
      </c>
      <c r="I292">
        <f t="shared" si="28"/>
        <v>57.598758471461565</v>
      </c>
      <c r="J292">
        <f t="shared" si="29"/>
        <v>64.598677951492022</v>
      </c>
    </row>
    <row r="293" spans="2:10" x14ac:dyDescent="0.3">
      <c r="B293">
        <v>86</v>
      </c>
      <c r="C293">
        <f t="shared" si="24"/>
        <v>1.5009831567151233</v>
      </c>
      <c r="E293">
        <f t="shared" si="25"/>
        <v>43.099462640846468</v>
      </c>
      <c r="F293">
        <f t="shared" si="26"/>
        <v>0.75222752892306111</v>
      </c>
      <c r="H293">
        <f t="shared" si="27"/>
        <v>123.18358885320053</v>
      </c>
      <c r="I293">
        <f t="shared" si="28"/>
        <v>58.183588853200533</v>
      </c>
      <c r="J293">
        <f t="shared" si="29"/>
        <v>47.099462640846468</v>
      </c>
    </row>
    <row r="294" spans="2:10" x14ac:dyDescent="0.3">
      <c r="B294">
        <v>12</v>
      </c>
      <c r="C294">
        <f t="shared" si="24"/>
        <v>0.20943951023931953</v>
      </c>
      <c r="E294">
        <f t="shared" si="25"/>
        <v>-13.010181751118695</v>
      </c>
      <c r="F294">
        <f t="shared" si="26"/>
        <v>-0.22707050783990271</v>
      </c>
      <c r="H294">
        <f t="shared" si="27"/>
        <v>6.4866928549909488</v>
      </c>
      <c r="I294">
        <f t="shared" si="28"/>
        <v>58.513307145009051</v>
      </c>
      <c r="J294">
        <f t="shared" si="29"/>
        <v>64.989818248881306</v>
      </c>
    </row>
    <row r="295" spans="2:10" x14ac:dyDescent="0.3">
      <c r="B295">
        <v>86.5</v>
      </c>
      <c r="C295">
        <f t="shared" si="24"/>
        <v>1.509709802975095</v>
      </c>
      <c r="E295">
        <f t="shared" si="25"/>
        <v>43.786640158382845</v>
      </c>
      <c r="F295">
        <f t="shared" si="26"/>
        <v>0.76422103914975203</v>
      </c>
      <c r="H295">
        <f t="shared" si="27"/>
        <v>124.1789460939743</v>
      </c>
      <c r="I295">
        <f t="shared" si="28"/>
        <v>59.178946093974304</v>
      </c>
      <c r="J295">
        <f t="shared" si="29"/>
        <v>47.286640158382845</v>
      </c>
    </row>
    <row r="296" spans="2:10" x14ac:dyDescent="0.3">
      <c r="B296">
        <v>11.5</v>
      </c>
      <c r="C296">
        <f t="shared" si="24"/>
        <v>0.20071286397934787</v>
      </c>
      <c r="E296">
        <f t="shared" si="25"/>
        <v>-13.114706978958353</v>
      </c>
      <c r="F296">
        <f t="shared" si="26"/>
        <v>-0.22889481721710195</v>
      </c>
      <c r="H296">
        <f t="shared" si="27"/>
        <v>5.5688160092591374</v>
      </c>
      <c r="I296">
        <f t="shared" si="28"/>
        <v>59.431183990740863</v>
      </c>
      <c r="J296">
        <f t="shared" si="29"/>
        <v>65.385293021041647</v>
      </c>
    </row>
    <row r="297" spans="2:10" x14ac:dyDescent="0.3">
      <c r="B297">
        <v>87</v>
      </c>
      <c r="C297">
        <f t="shared" si="24"/>
        <v>1.5184364492350666</v>
      </c>
      <c r="E297">
        <f t="shared" si="25"/>
        <v>44.482183716588743</v>
      </c>
      <c r="F297">
        <f t="shared" si="26"/>
        <v>0.77636056433148171</v>
      </c>
      <c r="H297">
        <f t="shared" si="27"/>
        <v>125.18899291295753</v>
      </c>
      <c r="I297">
        <f t="shared" si="28"/>
        <v>60.188992912957531</v>
      </c>
      <c r="J297">
        <f t="shared" si="29"/>
        <v>47.482183716588743</v>
      </c>
    </row>
    <row r="298" spans="2:10" x14ac:dyDescent="0.3">
      <c r="B298">
        <v>11</v>
      </c>
      <c r="C298">
        <f t="shared" si="24"/>
        <v>0.19198621771937624</v>
      </c>
      <c r="E298">
        <f t="shared" si="25"/>
        <v>-13.21488460869827</v>
      </c>
      <c r="F298">
        <f t="shared" si="26"/>
        <v>-0.23064324669290728</v>
      </c>
      <c r="H298">
        <f t="shared" si="27"/>
        <v>4.6476328433153355</v>
      </c>
      <c r="I298">
        <f t="shared" si="28"/>
        <v>60.352367156684664</v>
      </c>
      <c r="J298">
        <f t="shared" si="29"/>
        <v>65.78511539130173</v>
      </c>
    </row>
    <row r="299" spans="2:10" x14ac:dyDescent="0.3">
      <c r="B299">
        <v>87.5</v>
      </c>
      <c r="C299">
        <f t="shared" si="24"/>
        <v>1.5271630954950381</v>
      </c>
      <c r="E299">
        <f t="shared" si="25"/>
        <v>45.186444781340406</v>
      </c>
      <c r="F299">
        <f t="shared" si="26"/>
        <v>0.78865223870499934</v>
      </c>
      <c r="H299">
        <f t="shared" si="27"/>
        <v>126.21450640835064</v>
      </c>
      <c r="I299">
        <f t="shared" si="28"/>
        <v>61.214506408350644</v>
      </c>
      <c r="J299">
        <f t="shared" si="29"/>
        <v>47.686444781340406</v>
      </c>
    </row>
    <row r="300" spans="2:10" x14ac:dyDescent="0.3">
      <c r="B300">
        <v>10.5</v>
      </c>
      <c r="C300">
        <f t="shared" si="24"/>
        <v>0.18325957145940461</v>
      </c>
      <c r="E300">
        <f t="shared" si="25"/>
        <v>-13.310701977010961</v>
      </c>
      <c r="F300">
        <f t="shared" si="26"/>
        <v>-0.23231557525055982</v>
      </c>
      <c r="H300">
        <f t="shared" si="27"/>
        <v>3.7231673034269619</v>
      </c>
      <c r="I300">
        <f t="shared" si="28"/>
        <v>61.276832696573038</v>
      </c>
      <c r="J300">
        <f t="shared" si="29"/>
        <v>66.189298022989036</v>
      </c>
    </row>
    <row r="301" spans="2:10" x14ac:dyDescent="0.3">
      <c r="B301">
        <v>10</v>
      </c>
      <c r="C301">
        <f t="shared" si="24"/>
        <v>0.17453292519943295</v>
      </c>
      <c r="E301">
        <f t="shared" si="25"/>
        <v>-13.402146892695686</v>
      </c>
      <c r="F301">
        <f t="shared" si="26"/>
        <v>-0.23391159011346691</v>
      </c>
      <c r="H301">
        <f t="shared" si="27"/>
        <v>2.795445452993718</v>
      </c>
      <c r="I301">
        <f t="shared" si="28"/>
        <v>62.204554547006282</v>
      </c>
      <c r="J301">
        <f t="shared" si="29"/>
        <v>66.597853107304317</v>
      </c>
    </row>
    <row r="302" spans="2:10" x14ac:dyDescent="0.3">
      <c r="B302">
        <v>88</v>
      </c>
      <c r="C302">
        <f t="shared" si="24"/>
        <v>1.5358897417550099</v>
      </c>
      <c r="E302">
        <f t="shared" si="25"/>
        <v>45.89980281280765</v>
      </c>
      <c r="F302">
        <f t="shared" si="26"/>
        <v>0.8011026850996481</v>
      </c>
      <c r="H302">
        <f t="shared" si="27"/>
        <v>127.25632109450547</v>
      </c>
      <c r="I302">
        <f t="shared" si="28"/>
        <v>62.256321094505466</v>
      </c>
      <c r="J302">
        <f t="shared" si="29"/>
        <v>47.89980281280765</v>
      </c>
    </row>
    <row r="303" spans="2:10" x14ac:dyDescent="0.3">
      <c r="B303">
        <v>9.5</v>
      </c>
      <c r="C303">
        <f t="shared" si="24"/>
        <v>0.16580627893946129</v>
      </c>
      <c r="E303">
        <f t="shared" si="25"/>
        <v>-13.489207648416684</v>
      </c>
      <c r="F303">
        <f t="shared" si="26"/>
        <v>-0.23543108695007278</v>
      </c>
      <c r="H303">
        <f t="shared" si="27"/>
        <v>1.8644954944898444</v>
      </c>
      <c r="I303">
        <f t="shared" si="28"/>
        <v>63.135504505510156</v>
      </c>
      <c r="J303">
        <f t="shared" si="29"/>
        <v>67.010792351583319</v>
      </c>
    </row>
    <row r="304" spans="2:10" x14ac:dyDescent="0.3">
      <c r="B304">
        <v>88.5</v>
      </c>
      <c r="C304">
        <f t="shared" si="24"/>
        <v>1.5446163880149817</v>
      </c>
      <c r="E304">
        <f t="shared" si="25"/>
        <v>46.622668312248898</v>
      </c>
      <c r="F304">
        <f t="shared" si="26"/>
        <v>0.81371906811397088</v>
      </c>
      <c r="H304">
        <f t="shared" si="27"/>
        <v>128.31533513180437</v>
      </c>
      <c r="I304">
        <f t="shared" si="28"/>
        <v>63.315335131804375</v>
      </c>
      <c r="J304">
        <f t="shared" si="29"/>
        <v>48.122668312248898</v>
      </c>
    </row>
    <row r="305" spans="2:10" x14ac:dyDescent="0.3">
      <c r="B305">
        <v>9</v>
      </c>
      <c r="C305">
        <f t="shared" si="24"/>
        <v>0.15707963267948966</v>
      </c>
      <c r="E305">
        <f t="shared" si="25"/>
        <v>-13.571873032035521</v>
      </c>
      <c r="F305">
        <f t="shared" si="26"/>
        <v>-0.23687387007164568</v>
      </c>
      <c r="H305">
        <f t="shared" si="27"/>
        <v>0.93034779046506344</v>
      </c>
      <c r="I305">
        <f t="shared" si="28"/>
        <v>64.069652209534937</v>
      </c>
      <c r="J305">
        <f t="shared" si="29"/>
        <v>67.428126967964474</v>
      </c>
    </row>
    <row r="306" spans="2:10" x14ac:dyDescent="0.3">
      <c r="B306">
        <v>89</v>
      </c>
      <c r="C306">
        <f t="shared" ref="C306:C337" si="30">B306*PI()/180</f>
        <v>1.5533430342749535</v>
      </c>
      <c r="E306">
        <f t="shared" ref="E306:E326" si="31">DEGREES(ASIN(($C$142-($B$3*COS($C306))-$B$2)/$B$3))</f>
        <v>47.355486309007333</v>
      </c>
      <c r="F306">
        <f t="shared" ref="F306:F337" si="32">E306*PI()/180</f>
        <v>0.82650915497527477</v>
      </c>
      <c r="H306">
        <f t="shared" ref="H306:H326" si="33">$B$4+$B$3*SIN(C306)-$B$3*COS(F306)</f>
        <v>129.39251744928708</v>
      </c>
      <c r="I306">
        <f t="shared" ref="I306:I337" si="34">ABS($C$136-H306)</f>
        <v>64.392517449287084</v>
      </c>
      <c r="J306">
        <f t="shared" ref="J306:J326" si="35">(90-B306)+E306</f>
        <v>48.355486309007333</v>
      </c>
    </row>
    <row r="307" spans="2:10" x14ac:dyDescent="0.3">
      <c r="B307">
        <v>8.5</v>
      </c>
      <c r="C307">
        <f t="shared" si="30"/>
        <v>0.14835298641951802</v>
      </c>
      <c r="E307">
        <f t="shared" si="31"/>
        <v>-13.650132337519683</v>
      </c>
      <c r="F307">
        <f t="shared" si="32"/>
        <v>-0.23823975262266836</v>
      </c>
      <c r="H307">
        <f t="shared" si="33"/>
        <v>-6.9651164413926381E-3</v>
      </c>
      <c r="I307">
        <f t="shared" si="34"/>
        <v>65.006965116441393</v>
      </c>
      <c r="J307">
        <f t="shared" si="35"/>
        <v>67.849867662480321</v>
      </c>
    </row>
    <row r="308" spans="2:10" x14ac:dyDescent="0.3">
      <c r="B308">
        <v>89.5</v>
      </c>
      <c r="C308">
        <f t="shared" si="30"/>
        <v>1.562069680534925</v>
      </c>
      <c r="E308">
        <f t="shared" si="31"/>
        <v>48.09874036780473</v>
      </c>
      <c r="F308">
        <f t="shared" si="32"/>
        <v>0.83948138548010087</v>
      </c>
      <c r="H308">
        <f t="shared" si="33"/>
        <v>130.48891592163119</v>
      </c>
      <c r="I308">
        <f t="shared" si="34"/>
        <v>65.48891592163119</v>
      </c>
      <c r="J308">
        <f t="shared" si="35"/>
        <v>48.59874036780473</v>
      </c>
    </row>
    <row r="309" spans="2:10" x14ac:dyDescent="0.3">
      <c r="B309">
        <v>8</v>
      </c>
      <c r="C309">
        <f t="shared" si="30"/>
        <v>0.13962634015954636</v>
      </c>
      <c r="E309">
        <f t="shared" si="31"/>
        <v>-13.723975375409573</v>
      </c>
      <c r="F309">
        <f t="shared" si="32"/>
        <v>-0.23952855676352189</v>
      </c>
      <c r="H309">
        <f t="shared" si="33"/>
        <v>-0.94740848451718307</v>
      </c>
      <c r="I309">
        <f t="shared" si="34"/>
        <v>65.947408484517183</v>
      </c>
      <c r="J309">
        <f t="shared" si="35"/>
        <v>68.276024624590434</v>
      </c>
    </row>
    <row r="310" spans="2:10" x14ac:dyDescent="0.3">
      <c r="B310">
        <v>90</v>
      </c>
      <c r="C310">
        <f t="shared" si="30"/>
        <v>1.5707963267948966</v>
      </c>
      <c r="E310">
        <f t="shared" si="31"/>
        <v>48.852957214225619</v>
      </c>
      <c r="F310">
        <f t="shared" si="32"/>
        <v>0.85264495272415386</v>
      </c>
      <c r="H310">
        <f t="shared" si="33"/>
        <v>131.60566679786422</v>
      </c>
      <c r="I310">
        <f t="shared" si="34"/>
        <v>66.605666797864217</v>
      </c>
      <c r="J310">
        <f t="shared" si="35"/>
        <v>48.852957214225619</v>
      </c>
    </row>
    <row r="311" spans="2:10" x14ac:dyDescent="0.3">
      <c r="B311">
        <v>7.5</v>
      </c>
      <c r="C311">
        <f t="shared" si="30"/>
        <v>0.1308996938995747</v>
      </c>
      <c r="E311">
        <f t="shared" si="31"/>
        <v>-13.7933924828267</v>
      </c>
      <c r="F311">
        <f t="shared" si="32"/>
        <v>-0.24074011384516131</v>
      </c>
      <c r="H311">
        <f t="shared" si="33"/>
        <v>-1.8909453550669468</v>
      </c>
      <c r="I311">
        <f t="shared" si="34"/>
        <v>66.890945355066947</v>
      </c>
      <c r="J311">
        <f t="shared" si="35"/>
        <v>68.706607517173296</v>
      </c>
    </row>
    <row r="312" spans="2:10" x14ac:dyDescent="0.3">
      <c r="B312">
        <v>7</v>
      </c>
      <c r="C312">
        <f t="shared" si="30"/>
        <v>0.12217304763960307</v>
      </c>
      <c r="E312">
        <f t="shared" si="31"/>
        <v>-13.858374533006662</v>
      </c>
      <c r="F312">
        <f t="shared" si="32"/>
        <v>-0.24187426457549782</v>
      </c>
      <c r="H312">
        <f t="shared" si="33"/>
        <v>-2.8375365356166782</v>
      </c>
      <c r="I312">
        <f t="shared" si="34"/>
        <v>67.837536535616678</v>
      </c>
      <c r="J312">
        <f t="shared" si="35"/>
        <v>69.141625466993332</v>
      </c>
    </row>
    <row r="313" spans="2:10" x14ac:dyDescent="0.3">
      <c r="B313">
        <v>6.5</v>
      </c>
      <c r="C313">
        <f t="shared" si="30"/>
        <v>0.11344640137963143</v>
      </c>
      <c r="E313">
        <f t="shared" si="31"/>
        <v>-13.918912944340725</v>
      </c>
      <c r="F313">
        <f t="shared" si="32"/>
        <v>-0.24293085917720386</v>
      </c>
      <c r="H313">
        <f t="shared" si="33"/>
        <v>-3.7871405842721231</v>
      </c>
      <c r="I313">
        <f t="shared" si="34"/>
        <v>68.787140584272123</v>
      </c>
      <c r="J313">
        <f t="shared" si="35"/>
        <v>69.581087055659282</v>
      </c>
    </row>
    <row r="314" spans="2:10" x14ac:dyDescent="0.3">
      <c r="B314">
        <v>6</v>
      </c>
      <c r="C314">
        <f t="shared" si="30"/>
        <v>0.10471975511965977</v>
      </c>
      <c r="E314">
        <f t="shared" si="31"/>
        <v>-13.974999688910721</v>
      </c>
      <c r="F314">
        <f t="shared" si="32"/>
        <v>-0.24390975753667535</v>
      </c>
      <c r="H314">
        <f t="shared" si="33"/>
        <v>-4.7397137952688979</v>
      </c>
      <c r="I314">
        <f t="shared" si="34"/>
        <v>69.739713795268898</v>
      </c>
      <c r="J314">
        <f t="shared" si="35"/>
        <v>70.025000311089286</v>
      </c>
    </row>
    <row r="315" spans="2:10" x14ac:dyDescent="0.3">
      <c r="B315">
        <v>5.5</v>
      </c>
      <c r="C315">
        <f t="shared" si="30"/>
        <v>9.599310885968812E-2</v>
      </c>
      <c r="E315">
        <f t="shared" si="31"/>
        <v>-14.02662730050273</v>
      </c>
      <c r="F315">
        <f t="shared" si="32"/>
        <v>-0.24481082934389672</v>
      </c>
      <c r="H315">
        <f t="shared" si="33"/>
        <v>-5.695210185750156</v>
      </c>
      <c r="I315">
        <f t="shared" si="34"/>
        <v>70.695210185750156</v>
      </c>
      <c r="J315">
        <f t="shared" si="35"/>
        <v>70.473372699497276</v>
      </c>
    </row>
    <row r="316" spans="2:10" x14ac:dyDescent="0.3">
      <c r="B316">
        <v>5</v>
      </c>
      <c r="C316">
        <f t="shared" si="30"/>
        <v>8.7266462599716474E-2</v>
      </c>
      <c r="E316">
        <f t="shared" si="31"/>
        <v>-14.073788882085525</v>
      </c>
      <c r="F316">
        <f t="shared" si="32"/>
        <v>-0.24563395422296438</v>
      </c>
      <c r="H316">
        <f t="shared" si="33"/>
        <v>-6.653581483805624</v>
      </c>
      <c r="I316">
        <f t="shared" si="34"/>
        <v>71.653581483805624</v>
      </c>
      <c r="J316">
        <f t="shared" si="35"/>
        <v>70.926211117914477</v>
      </c>
    </row>
    <row r="317" spans="2:10" x14ac:dyDescent="0.3">
      <c r="B317">
        <v>4.5</v>
      </c>
      <c r="C317">
        <f t="shared" si="30"/>
        <v>7.8539816339744828E-2</v>
      </c>
      <c r="E317">
        <f t="shared" si="31"/>
        <v>-14.116478112740964</v>
      </c>
      <c r="F317">
        <f t="shared" si="32"/>
        <v>-0.24637902185304511</v>
      </c>
      <c r="H317">
        <f t="shared" si="33"/>
        <v>-7.6147771178038113</v>
      </c>
      <c r="I317">
        <f t="shared" si="34"/>
        <v>72.614777117803811</v>
      </c>
      <c r="J317">
        <f t="shared" si="35"/>
        <v>71.383521887259036</v>
      </c>
    </row>
    <row r="318" spans="2:10" x14ac:dyDescent="0.3">
      <c r="B318">
        <v>4</v>
      </c>
      <c r="C318">
        <f t="shared" si="30"/>
        <v>6.9813170079773182E-2</v>
      </c>
      <c r="E318">
        <f t="shared" si="31"/>
        <v>-14.154689254033931</v>
      </c>
      <c r="F318">
        <f t="shared" si="32"/>
        <v>-0.24704593207955214</v>
      </c>
      <c r="H318">
        <f t="shared" si="33"/>
        <v>-8.5787442070470235</v>
      </c>
      <c r="I318">
        <f t="shared" si="34"/>
        <v>73.578744207047023</v>
      </c>
      <c r="J318">
        <f t="shared" si="35"/>
        <v>71.845310745966074</v>
      </c>
    </row>
    <row r="319" spans="2:10" x14ac:dyDescent="0.3">
      <c r="B319">
        <v>3.5</v>
      </c>
      <c r="C319">
        <f t="shared" si="30"/>
        <v>6.1086523819801536E-2</v>
      </c>
      <c r="E319">
        <f t="shared" si="31"/>
        <v>-14.188417155810749</v>
      </c>
      <c r="F319">
        <f t="shared" si="32"/>
        <v>-0.24763459501534688</v>
      </c>
      <c r="H319">
        <f t="shared" si="33"/>
        <v>-9.5454275537764772</v>
      </c>
      <c r="I319">
        <f t="shared" si="34"/>
        <v>74.545427553776477</v>
      </c>
      <c r="J319">
        <f t="shared" si="35"/>
        <v>72.311582844189246</v>
      </c>
    </row>
    <row r="320" spans="2:10" x14ac:dyDescent="0.3">
      <c r="B320">
        <v>3</v>
      </c>
      <c r="C320">
        <f t="shared" si="30"/>
        <v>5.2359877559829883E-2</v>
      </c>
      <c r="E320">
        <f t="shared" si="31"/>
        <v>-14.217657261415633</v>
      </c>
      <c r="F320">
        <f t="shared" si="32"/>
        <v>-0.24814493113178296</v>
      </c>
      <c r="H320">
        <f t="shared" si="33"/>
        <v>-10.514769636552572</v>
      </c>
      <c r="I320">
        <f t="shared" si="34"/>
        <v>75.514769636552572</v>
      </c>
      <c r="J320">
        <f t="shared" si="35"/>
        <v>72.782342738584362</v>
      </c>
    </row>
    <row r="321" spans="2:10" x14ac:dyDescent="0.3">
      <c r="B321">
        <v>2.5</v>
      </c>
      <c r="C321">
        <f t="shared" si="30"/>
        <v>4.3633231299858237E-2</v>
      </c>
      <c r="E321">
        <f t="shared" si="31"/>
        <v>-14.242405612315872</v>
      </c>
      <c r="F321">
        <f t="shared" si="32"/>
        <v>-0.24857687133943102</v>
      </c>
      <c r="H321">
        <f t="shared" si="33"/>
        <v>-11.486710605032329</v>
      </c>
      <c r="I321">
        <f t="shared" si="34"/>
        <v>76.486710605032329</v>
      </c>
      <c r="J321">
        <f t="shared" si="35"/>
        <v>73.257594387684122</v>
      </c>
    </row>
    <row r="322" spans="2:10" x14ac:dyDescent="0.3">
      <c r="B322">
        <v>2</v>
      </c>
      <c r="C322">
        <f t="shared" si="30"/>
        <v>3.4906585039886591E-2</v>
      </c>
      <c r="E322">
        <f t="shared" si="31"/>
        <v>-14.262658852127466</v>
      </c>
      <c r="F322">
        <f t="shared" si="32"/>
        <v>-0.24893035705833932</v>
      </c>
      <c r="H322">
        <f t="shared" si="33"/>
        <v>-12.461188276164918</v>
      </c>
      <c r="I322">
        <f t="shared" si="34"/>
        <v>77.461188276164918</v>
      </c>
      <c r="J322">
        <f t="shared" si="35"/>
        <v>73.737341147872542</v>
      </c>
    </row>
    <row r="323" spans="2:10" x14ac:dyDescent="0.3">
      <c r="B323">
        <v>1.5</v>
      </c>
      <c r="C323">
        <f t="shared" si="30"/>
        <v>2.6179938779914941E-2</v>
      </c>
      <c r="E323">
        <f t="shared" si="31"/>
        <v>-14.27841423003389</v>
      </c>
      <c r="F323">
        <f t="shared" si="32"/>
        <v>-0.24920534027770241</v>
      </c>
      <c r="H323">
        <f t="shared" si="33"/>
        <v>-13.438138131821503</v>
      </c>
      <c r="I323">
        <f t="shared" si="34"/>
        <v>78.438138131821503</v>
      </c>
      <c r="J323">
        <f t="shared" si="35"/>
        <v>74.221585769966111</v>
      </c>
    </row>
    <row r="324" spans="2:10" x14ac:dyDescent="0.3">
      <c r="B324">
        <v>1</v>
      </c>
      <c r="C324">
        <f t="shared" si="30"/>
        <v>1.7453292519943295E-2</v>
      </c>
      <c r="E324">
        <f t="shared" si="31"/>
        <v>-14.289669603591772</v>
      </c>
      <c r="F324">
        <f t="shared" si="32"/>
        <v>-0.24940178360482937</v>
      </c>
      <c r="H324">
        <f t="shared" si="33"/>
        <v>-14.417493317875255</v>
      </c>
      <c r="I324">
        <f t="shared" si="34"/>
        <v>79.417493317875255</v>
      </c>
      <c r="J324">
        <f t="shared" si="35"/>
        <v>74.710330396408224</v>
      </c>
    </row>
    <row r="325" spans="2:10" x14ac:dyDescent="0.3">
      <c r="B325">
        <v>0.5</v>
      </c>
      <c r="C325">
        <f t="shared" si="30"/>
        <v>8.7266462599716477E-3</v>
      </c>
      <c r="E325">
        <f t="shared" si="31"/>
        <v>-14.296423440918447</v>
      </c>
      <c r="F325">
        <f t="shared" si="32"/>
        <v>-0.24951966030332393</v>
      </c>
      <c r="H325">
        <f t="shared" si="33"/>
        <v>-15.39918464474276</v>
      </c>
      <c r="I325">
        <f t="shared" si="34"/>
        <v>80.39918464474276</v>
      </c>
      <c r="J325">
        <f t="shared" si="35"/>
        <v>75.203576559081554</v>
      </c>
    </row>
    <row r="326" spans="2:10" x14ac:dyDescent="0.3">
      <c r="B326">
        <v>0</v>
      </c>
      <c r="C326">
        <f t="shared" si="30"/>
        <v>0</v>
      </c>
      <c r="E326">
        <f t="shared" si="31"/>
        <v>-14.298674822257359</v>
      </c>
      <c r="F326">
        <f t="shared" si="32"/>
        <v>-0.2495589543204059</v>
      </c>
      <c r="H326">
        <f t="shared" si="33"/>
        <v>-16.383140589396632</v>
      </c>
      <c r="I326">
        <f t="shared" si="34"/>
        <v>81.383140589396632</v>
      </c>
      <c r="J326">
        <f t="shared" si="35"/>
        <v>75.701325177742646</v>
      </c>
    </row>
  </sheetData>
  <autoFilter ref="B145:J236" xr:uid="{F27E99C3-75F0-49DE-990C-71822D2A7A16}">
    <sortState xmlns:xlrd2="http://schemas.microsoft.com/office/spreadsheetml/2017/richdata2" ref="B146:J326">
      <sortCondition ref="I145:I236"/>
    </sortState>
  </autoFilter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Stanger</dc:creator>
  <cp:lastModifiedBy>David Stanger</cp:lastModifiedBy>
  <dcterms:created xsi:type="dcterms:W3CDTF">2020-12-29T18:22:41Z</dcterms:created>
  <dcterms:modified xsi:type="dcterms:W3CDTF">2021-01-18T23:31:39Z</dcterms:modified>
</cp:coreProperties>
</file>