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ba2d43b018f1b4/Desktop/"/>
    </mc:Choice>
  </mc:AlternateContent>
  <xr:revisionPtr revIDLastSave="2" documentId="13_ncr:1_{FD929337-C641-44BE-9F53-5DF022C2DD38}" xr6:coauthVersionLast="45" xr6:coauthVersionMax="45" xr10:uidLastSave="{DE40DD90-C82F-41E4-9734-6495E45F6516}"/>
  <bookViews>
    <workbookView xWindow="984" yWindow="-108" windowWidth="22164" windowHeight="13176" xr2:uid="{86EDD03A-92BA-4657-AE42-E75ADC69D8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1" i="1" l="1"/>
  <c r="E28" i="1"/>
  <c r="C40" i="1" s="1"/>
  <c r="B56" i="1" s="1"/>
  <c r="E23" i="1"/>
  <c r="E25" i="1" s="1"/>
  <c r="E26" i="1" s="1"/>
  <c r="C39" i="1" s="1"/>
  <c r="D22" i="1"/>
  <c r="E19" i="1"/>
  <c r="E20" i="1" s="1"/>
  <c r="E15" i="1"/>
  <c r="E16" i="1" s="1"/>
  <c r="E17" i="1" s="1"/>
  <c r="D57" i="1" l="1"/>
  <c r="E27" i="1"/>
  <c r="D55" i="1" s="1"/>
  <c r="E29" i="1"/>
  <c r="E30" i="1" s="1"/>
  <c r="D56" i="1" s="1"/>
</calcChain>
</file>

<file path=xl/sharedStrings.xml><?xml version="1.0" encoding="utf-8"?>
<sst xmlns="http://schemas.openxmlformats.org/spreadsheetml/2006/main" count="135" uniqueCount="92">
  <si>
    <t>X</t>
  </si>
  <si>
    <t>Y</t>
  </si>
  <si>
    <t>Z</t>
  </si>
  <si>
    <t>Polar:</t>
  </si>
  <si>
    <t>Theta</t>
  </si>
  <si>
    <t>r</t>
  </si>
  <si>
    <t>Servo 1</t>
  </si>
  <si>
    <t>Servo 2</t>
  </si>
  <si>
    <t>Servo 3</t>
  </si>
  <si>
    <t>Servo 4</t>
  </si>
  <si>
    <t>Tool</t>
  </si>
  <si>
    <t>mm</t>
  </si>
  <si>
    <r>
      <t>Ꝋ</t>
    </r>
    <r>
      <rPr>
        <vertAlign val="subscript"/>
        <sz val="11"/>
        <color theme="1"/>
        <rFont val="Calibri"/>
        <family val="2"/>
      </rPr>
      <t>32</t>
    </r>
  </si>
  <si>
    <r>
      <t>Ꝋ</t>
    </r>
    <r>
      <rPr>
        <vertAlign val="subscript"/>
        <sz val="11"/>
        <color theme="1"/>
        <rFont val="Calibri"/>
        <family val="2"/>
      </rPr>
      <t>2</t>
    </r>
  </si>
  <si>
    <r>
      <t>Ꝋ</t>
    </r>
    <r>
      <rPr>
        <vertAlign val="subscript"/>
        <sz val="11"/>
        <color theme="1"/>
        <rFont val="Calibri"/>
        <family val="2"/>
      </rPr>
      <t>43</t>
    </r>
  </si>
  <si>
    <r>
      <t>L</t>
    </r>
    <r>
      <rPr>
        <vertAlign val="subscript"/>
        <sz val="11"/>
        <color theme="1"/>
        <rFont val="Calibri"/>
        <family val="2"/>
        <scheme val="minor"/>
      </rPr>
      <t>T4</t>
    </r>
    <r>
      <rPr>
        <sz val="11"/>
        <color theme="1"/>
        <rFont val="Calibri"/>
        <family val="2"/>
        <scheme val="minor"/>
      </rPr>
      <t>+L</t>
    </r>
    <r>
      <rPr>
        <vertAlign val="subscript"/>
        <sz val="11"/>
        <color theme="1"/>
        <rFont val="Calibri"/>
        <family val="2"/>
        <scheme val="minor"/>
      </rPr>
      <t>43</t>
    </r>
    <r>
      <rPr>
        <sz val="11"/>
        <color theme="1"/>
        <rFont val="Calibri"/>
        <family val="2"/>
        <scheme val="minor"/>
      </rPr>
      <t>*cos(Ꝋ</t>
    </r>
    <r>
      <rPr>
        <vertAlign val="subscript"/>
        <sz val="11"/>
        <color theme="1"/>
        <rFont val="Calibri"/>
        <family val="2"/>
        <scheme val="minor"/>
      </rPr>
      <t>43</t>
    </r>
    <r>
      <rPr>
        <sz val="11"/>
        <color theme="1"/>
        <rFont val="Calibri"/>
        <family val="2"/>
        <scheme val="minor"/>
      </rPr>
      <t>)+L</t>
    </r>
    <r>
      <rPr>
        <vertAlign val="subscript"/>
        <sz val="11"/>
        <color theme="1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*sin(Ꝋ</t>
    </r>
    <r>
      <rPr>
        <vertAlign val="subscript"/>
        <sz val="11"/>
        <color theme="1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)</t>
    </r>
  </si>
  <si>
    <t>(always vertical 2-1)</t>
  </si>
  <si>
    <t>(always horizontal T-4)</t>
  </si>
  <si>
    <t>r=</t>
  </si>
  <si>
    <t>z=</t>
  </si>
  <si>
    <t>Ꝋ=</t>
  </si>
  <si>
    <t>Y=</t>
  </si>
  <si>
    <t>X=</t>
  </si>
  <si>
    <t>Side View</t>
  </si>
  <si>
    <t>Top View</t>
  </si>
  <si>
    <t>0,0</t>
  </si>
  <si>
    <t>-X,Y</t>
  </si>
  <si>
    <t>X,Y</t>
  </si>
  <si>
    <r>
      <t>Ꝋ</t>
    </r>
    <r>
      <rPr>
        <vertAlign val="subscript"/>
        <sz val="11"/>
        <color theme="1"/>
        <rFont val="Calibri"/>
        <family val="2"/>
        <scheme val="minor"/>
      </rPr>
      <t>1</t>
    </r>
  </si>
  <si>
    <t>Cartesian Coordinates:</t>
  </si>
  <si>
    <t>Quadrant -X, Y</t>
  </si>
  <si>
    <t>Quadrant X,Y</t>
  </si>
  <si>
    <t>Create offset Origin</t>
  </si>
  <si>
    <t>Cartesian Coordinates with Offset Origin:</t>
  </si>
  <si>
    <t>(tool is always on centerline of origin)</t>
  </si>
  <si>
    <r>
      <t>@ - X</t>
    </r>
    <r>
      <rPr>
        <vertAlign val="subscript"/>
        <sz val="11"/>
        <color theme="1"/>
        <rFont val="Calibri"/>
        <family val="2"/>
        <scheme val="minor"/>
      </rPr>
      <t>offset</t>
    </r>
    <r>
      <rPr>
        <sz val="11"/>
        <color theme="1"/>
        <rFont val="Calibri"/>
        <family val="2"/>
        <scheme val="minor"/>
      </rPr>
      <t>,Y</t>
    </r>
    <r>
      <rPr>
        <vertAlign val="subscript"/>
        <sz val="11"/>
        <color theme="1"/>
        <rFont val="Calibri"/>
        <family val="2"/>
        <scheme val="minor"/>
      </rPr>
      <t>offset</t>
    </r>
  </si>
  <si>
    <r>
      <t>-1*r*cos(Ꝋ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</t>
    </r>
  </si>
  <si>
    <r>
      <t>r*sin(Ꝋ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</t>
    </r>
  </si>
  <si>
    <r>
      <t>r*cos(Ꝋ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</t>
    </r>
  </si>
  <si>
    <r>
      <t>-1*r*cos(Ꝋ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)-X</t>
    </r>
    <r>
      <rPr>
        <vertAlign val="subscript"/>
        <sz val="11"/>
        <color theme="1"/>
        <rFont val="Calibri"/>
        <family val="2"/>
        <scheme val="minor"/>
      </rPr>
      <t>offset</t>
    </r>
  </si>
  <si>
    <r>
      <t>r*sin(Ꝋ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)+Y</t>
    </r>
    <r>
      <rPr>
        <vertAlign val="subscript"/>
        <sz val="11"/>
        <color theme="1"/>
        <rFont val="Calibri"/>
        <family val="2"/>
        <scheme val="minor"/>
      </rPr>
      <t>offset</t>
    </r>
  </si>
  <si>
    <r>
      <t>r*cos(Ꝋ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)-X</t>
    </r>
    <r>
      <rPr>
        <vertAlign val="subscript"/>
        <sz val="11"/>
        <color theme="1"/>
        <rFont val="Calibri"/>
        <family val="2"/>
        <scheme val="minor"/>
      </rPr>
      <t>offset</t>
    </r>
  </si>
  <si>
    <t>Z=z</t>
  </si>
  <si>
    <t>Constants</t>
  </si>
  <si>
    <t>LT4=</t>
  </si>
  <si>
    <t>L43=L32=</t>
  </si>
  <si>
    <t>Ground</t>
  </si>
  <si>
    <r>
      <t>L</t>
    </r>
    <r>
      <rPr>
        <vertAlign val="subscript"/>
        <sz val="11"/>
        <color theme="1"/>
        <rFont val="Calibri"/>
        <family val="2"/>
        <scheme val="minor"/>
      </rPr>
      <t>2G</t>
    </r>
    <r>
      <rPr>
        <sz val="11"/>
        <color theme="1"/>
        <rFont val="Calibri"/>
        <family val="2"/>
        <scheme val="minor"/>
      </rPr>
      <t>+L</t>
    </r>
    <r>
      <rPr>
        <vertAlign val="subscript"/>
        <sz val="11"/>
        <color theme="1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*cos(Ꝋ</t>
    </r>
    <r>
      <rPr>
        <vertAlign val="subscript"/>
        <sz val="11"/>
        <color theme="1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)-L</t>
    </r>
    <r>
      <rPr>
        <vertAlign val="subscript"/>
        <sz val="11"/>
        <color theme="1"/>
        <rFont val="Calibri"/>
        <family val="2"/>
        <scheme val="minor"/>
      </rPr>
      <t>43</t>
    </r>
    <r>
      <rPr>
        <sz val="11"/>
        <color theme="1"/>
        <rFont val="Calibri"/>
        <family val="2"/>
        <scheme val="minor"/>
      </rPr>
      <t>*sin(Ꝋ</t>
    </r>
    <r>
      <rPr>
        <vertAlign val="subscript"/>
        <sz val="11"/>
        <color theme="1"/>
        <rFont val="Calibri"/>
        <family val="2"/>
        <scheme val="minor"/>
      </rPr>
      <t>43</t>
    </r>
    <r>
      <rPr>
        <sz val="11"/>
        <color theme="1"/>
        <rFont val="Calibri"/>
        <family val="2"/>
        <scheme val="minor"/>
      </rPr>
      <t>)</t>
    </r>
  </si>
  <si>
    <t>L2G=</t>
  </si>
  <si>
    <t>T-1</t>
  </si>
  <si>
    <t>T-G</t>
  </si>
  <si>
    <t>1)</t>
  </si>
  <si>
    <t>Start by selecting an X,Y, Z origin offset form the centerline of the arm</t>
  </si>
  <si>
    <t>Xoffset</t>
  </si>
  <si>
    <t>Yoffset</t>
  </si>
  <si>
    <t>Zoffset</t>
  </si>
  <si>
    <t>Setting the furthest distance away to the left quadrant</t>
  </si>
  <si>
    <t>Setting the clearance for the base of the robot are from the pivot point @ Servo 1</t>
  </si>
  <si>
    <t>Z defaults to 0mm from the ground level</t>
  </si>
  <si>
    <t>2)</t>
  </si>
  <si>
    <t>Select a point relative to the new offset origin</t>
  </si>
  <si>
    <t>Motion Calculations:</t>
  </si>
  <si>
    <t>acot(Y/X)</t>
  </si>
  <si>
    <t>a)</t>
  </si>
  <si>
    <t>Calculate maximized limits for X,Y,Z</t>
  </si>
  <si>
    <t>X_left_limit=</t>
  </si>
  <si>
    <t>Z_low_limit=</t>
  </si>
  <si>
    <t>X_right_limit=</t>
  </si>
  <si>
    <t>X_range_travel=</t>
  </si>
  <si>
    <t>Y_low_limit=</t>
  </si>
  <si>
    <t>Y_high_limit=</t>
  </si>
  <si>
    <t>Y_range_travel=</t>
  </si>
  <si>
    <t>Z_high_limit=</t>
  </si>
  <si>
    <t>Constraints:</t>
  </si>
  <si>
    <t>Limit motion to quadrants at -X,Y ; X,Y; -X,Z;  X,Z ; Y,Z</t>
  </si>
  <si>
    <t>Link T-4 is always horizontal</t>
  </si>
  <si>
    <t>Link 2-1-G is always vertical</t>
  </si>
  <si>
    <t>Input the Y direction clearance from the base of robot arm.</t>
  </si>
  <si>
    <t>This represents the range in X direction at Z=0</t>
  </si>
  <si>
    <t>This represents the range in Y direction at Z=0</t>
  </si>
  <si>
    <t>z=0:</t>
  </si>
  <si>
    <t>0&lt;z&lt;</t>
  </si>
  <si>
    <t>:</t>
  </si>
  <si>
    <t>Select a limit in between the valid range for z. Used equation to maximize X,Y, and Z</t>
  </si>
  <si>
    <t>These measurements are for X,Y maximized and Z minimized</t>
  </si>
  <si>
    <t>The work area for the robot is a cube inside of a sphere centered on the origin.</t>
  </si>
  <si>
    <t>Values must be inside ranges below:</t>
  </si>
  <si>
    <t>cube work area as the new origin.</t>
  </si>
  <si>
    <t xml:space="preserve">To make the coordinate system human readable, we have established the lower left corner of the </t>
  </si>
  <si>
    <t>&lt;     Y    &lt;</t>
  </si>
  <si>
    <t>&lt;    Z    &lt;</t>
  </si>
  <si>
    <t>&lt;      X    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</si>
</sst>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Fill="1"/>
    <xf numFmtId="3" fontId="0" fillId="2" borderId="0" xfId="0" applyNumberFormat="1" applyFill="1"/>
    <xf numFmtId="2" fontId="0" fillId="0" borderId="0" xfId="0" applyNumberFormat="1"/>
    <xf numFmtId="2" fontId="0" fillId="0" borderId="0" xfId="0" applyNumberFormat="1" applyFill="1"/>
    <xf numFmtId="2" fontId="0" fillId="2" borderId="0" xfId="0" applyNumberFormat="1" applyFill="1"/>
    <xf numFmtId="0" fontId="0" fillId="0" borderId="0" xfId="0" applyAlignment="1">
      <alignment horizontal="right"/>
    </xf>
    <xf numFmtId="2" fontId="0" fillId="0" borderId="0" xfId="0" quotePrefix="1" applyNumberFormat="1"/>
    <xf numFmtId="0" fontId="0" fillId="0" borderId="1" xfId="0" applyFill="1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3" xfId="0" applyBorder="1"/>
    <xf numFmtId="2" fontId="0" fillId="0" borderId="4" xfId="0" applyNumberFormat="1" applyFill="1" applyBorder="1"/>
    <xf numFmtId="0" fontId="0" fillId="0" borderId="0" xfId="0" applyBorder="1" applyAlignment="1">
      <alignment horizontal="center"/>
    </xf>
    <xf numFmtId="2" fontId="0" fillId="0" borderId="5" xfId="0" applyNumberFormat="1" applyBorder="1"/>
    <xf numFmtId="2" fontId="0" fillId="0" borderId="6" xfId="0" applyNumberFormat="1" applyFill="1" applyBorder="1"/>
    <xf numFmtId="0" fontId="0" fillId="0" borderId="7" xfId="0" applyBorder="1" applyAlignment="1">
      <alignment horizontal="center"/>
    </xf>
    <xf numFmtId="2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463550</xdr:colOff>
      <xdr:row>31</xdr:row>
      <xdr:rowOff>44450</xdr:rowOff>
    </xdr:from>
    <xdr:to>
      <xdr:col>4</xdr:col>
      <xdr:colOff>342900</xdr:colOff>
      <xdr:row>37</xdr:row>
      <xdr:rowOff>63500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53089FC0-2B76-49D2-97E3-DE873E1D0E26}"/>
            </a:ext>
          </a:extLst>
        </xdr:cNvPr>
        <xdr:cNvSpPr/>
      </xdr:nvSpPr>
      <xdr:spPr>
        <a:xfrm>
          <a:off x="1682750" y="5746750"/>
          <a:ext cx="1098550" cy="1092200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82550</xdr:colOff>
      <xdr:row>67</xdr:row>
      <xdr:rowOff>133349</xdr:rowOff>
    </xdr:from>
    <xdr:to>
      <xdr:col>6</xdr:col>
      <xdr:colOff>279400</xdr:colOff>
      <xdr:row>68</xdr:row>
      <xdr:rowOff>146049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6576DDF-FEF1-47F6-A1FC-6C4DBD96CC13}"/>
            </a:ext>
          </a:extLst>
        </xdr:cNvPr>
        <xdr:cNvSpPr/>
      </xdr:nvSpPr>
      <xdr:spPr>
        <a:xfrm rot="19378951">
          <a:off x="1911350" y="1238249"/>
          <a:ext cx="2025650" cy="196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393700</xdr:colOff>
      <xdr:row>67</xdr:row>
      <xdr:rowOff>139700</xdr:rowOff>
    </xdr:from>
    <xdr:to>
      <xdr:col>8</xdr:col>
      <xdr:colOff>590550</xdr:colOff>
      <xdr:row>68</xdr:row>
      <xdr:rowOff>152400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FB25CD8A-29E1-459D-85D6-292CD0E6A976}"/>
            </a:ext>
          </a:extLst>
        </xdr:cNvPr>
        <xdr:cNvSpPr/>
      </xdr:nvSpPr>
      <xdr:spPr>
        <a:xfrm rot="2127016">
          <a:off x="3441700" y="1244600"/>
          <a:ext cx="2025650" cy="196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304798</xdr:colOff>
      <xdr:row>71</xdr:row>
      <xdr:rowOff>12701</xdr:rowOff>
    </xdr:from>
    <xdr:to>
      <xdr:col>8</xdr:col>
      <xdr:colOff>520699</xdr:colOff>
      <xdr:row>77</xdr:row>
      <xdr:rowOff>57151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AC65B9E-2C22-4EE5-95F9-3A08F3ACB580}"/>
            </a:ext>
          </a:extLst>
        </xdr:cNvPr>
        <xdr:cNvSpPr/>
      </xdr:nvSpPr>
      <xdr:spPr>
        <a:xfrm rot="5400000">
          <a:off x="4714874" y="2320925"/>
          <a:ext cx="1149350" cy="2159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152400</xdr:colOff>
      <xdr:row>69</xdr:row>
      <xdr:rowOff>171450</xdr:rowOff>
    </xdr:from>
    <xdr:to>
      <xdr:col>9</xdr:col>
      <xdr:colOff>12700</xdr:colOff>
      <xdr:row>72</xdr:row>
      <xdr:rowOff>101600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E36950CE-304B-49FA-9111-3331DD22C05B}"/>
            </a:ext>
          </a:extLst>
        </xdr:cNvPr>
        <xdr:cNvSpPr/>
      </xdr:nvSpPr>
      <xdr:spPr>
        <a:xfrm>
          <a:off x="5029200" y="1644650"/>
          <a:ext cx="469900" cy="4826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387350</xdr:colOff>
      <xdr:row>63</xdr:row>
      <xdr:rowOff>139700</xdr:rowOff>
    </xdr:from>
    <xdr:to>
      <xdr:col>6</xdr:col>
      <xdr:colOff>247650</xdr:colOff>
      <xdr:row>66</xdr:row>
      <xdr:rowOff>69850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B3944A8D-4864-4EF7-909C-C9E4D32F1480}"/>
            </a:ext>
          </a:extLst>
        </xdr:cNvPr>
        <xdr:cNvSpPr/>
      </xdr:nvSpPr>
      <xdr:spPr>
        <a:xfrm>
          <a:off x="3435350" y="508000"/>
          <a:ext cx="469900" cy="4826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596900</xdr:colOff>
      <xdr:row>65</xdr:row>
      <xdr:rowOff>31750</xdr:rowOff>
    </xdr:from>
    <xdr:to>
      <xdr:col>5</xdr:col>
      <xdr:colOff>603250</xdr:colOff>
      <xdr:row>72</xdr:row>
      <xdr:rowOff>63500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8931865-59A9-4B60-8F32-374396FA5803}"/>
            </a:ext>
          </a:extLst>
        </xdr:cNvPr>
        <xdr:cNvCxnSpPr/>
      </xdr:nvCxnSpPr>
      <xdr:spPr>
        <a:xfrm>
          <a:off x="3644900" y="768350"/>
          <a:ext cx="6350" cy="13208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311150</xdr:colOff>
      <xdr:row>71</xdr:row>
      <xdr:rowOff>76200</xdr:rowOff>
    </xdr:from>
    <xdr:to>
      <xdr:col>8</xdr:col>
      <xdr:colOff>412750</xdr:colOff>
      <xdr:row>71</xdr:row>
      <xdr:rowOff>88900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ED145EA1-8EBE-49D9-BFDE-6E32A3BEADA9}"/>
            </a:ext>
          </a:extLst>
        </xdr:cNvPr>
        <xdr:cNvCxnSpPr/>
      </xdr:nvCxnSpPr>
      <xdr:spPr>
        <a:xfrm>
          <a:off x="4578350" y="1968500"/>
          <a:ext cx="711200" cy="12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70</xdr:row>
      <xdr:rowOff>165098</xdr:rowOff>
    </xdr:from>
    <xdr:to>
      <xdr:col>3</xdr:col>
      <xdr:colOff>279400</xdr:colOff>
      <xdr:row>71</xdr:row>
      <xdr:rowOff>177800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8C0F8456-1F31-4305-B818-39F99945CAFD}"/>
            </a:ext>
          </a:extLst>
        </xdr:cNvPr>
        <xdr:cNvSpPr/>
      </xdr:nvSpPr>
      <xdr:spPr>
        <a:xfrm>
          <a:off x="1028700" y="1822448"/>
          <a:ext cx="1079500" cy="19685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44450</xdr:colOff>
      <xdr:row>70</xdr:row>
      <xdr:rowOff>6350</xdr:rowOff>
    </xdr:from>
    <xdr:to>
      <xdr:col>3</xdr:col>
      <xdr:colOff>514350</xdr:colOff>
      <xdr:row>72</xdr:row>
      <xdr:rowOff>120650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21BCD139-0B36-41D6-B4B6-DA9DD91F38FB}"/>
            </a:ext>
          </a:extLst>
        </xdr:cNvPr>
        <xdr:cNvSpPr/>
      </xdr:nvSpPr>
      <xdr:spPr>
        <a:xfrm>
          <a:off x="1873250" y="1663700"/>
          <a:ext cx="469900" cy="4826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311150</xdr:colOff>
      <xdr:row>71</xdr:row>
      <xdr:rowOff>76200</xdr:rowOff>
    </xdr:from>
    <xdr:to>
      <xdr:col>4</xdr:col>
      <xdr:colOff>457200</xdr:colOff>
      <xdr:row>71</xdr:row>
      <xdr:rowOff>76200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FE71A7D6-BBAE-45D6-9202-1C1E952F07F8}"/>
            </a:ext>
          </a:extLst>
        </xdr:cNvPr>
        <xdr:cNvCxnSpPr/>
      </xdr:nvCxnSpPr>
      <xdr:spPr>
        <a:xfrm>
          <a:off x="2139950" y="1917700"/>
          <a:ext cx="755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425450</xdr:colOff>
      <xdr:row>70</xdr:row>
      <xdr:rowOff>165100</xdr:rowOff>
    </xdr:from>
    <xdr:to>
      <xdr:col>2</xdr:col>
      <xdr:colOff>298450</xdr:colOff>
      <xdr:row>73</xdr:row>
      <xdr:rowOff>120650</xdr:rowOff>
    </xdr:to>
    <xdr:sp macro="" textlink="">
      <xdr:nvSpPr>
        <xdr:cNvPr id="17" name="Isosceles Triangle 16">
          <a:extLst>
            <a:ext uri="{FF2B5EF4-FFF2-40B4-BE49-F238E27FC236}">
              <a16:creationId xmlns:a16="http://schemas.microsoft.com/office/drawing/2014/main" id="{C4CCAF8C-E2BE-4042-9245-631B80AFEF9E}"/>
            </a:ext>
          </a:extLst>
        </xdr:cNvPr>
        <xdr:cNvSpPr/>
      </xdr:nvSpPr>
      <xdr:spPr>
        <a:xfrm rot="10800000">
          <a:off x="1035050" y="1822450"/>
          <a:ext cx="482600" cy="508000"/>
        </a:xfrm>
        <a:prstGeom prst="triangl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177798</xdr:colOff>
      <xdr:row>87</xdr:row>
      <xdr:rowOff>12698</xdr:rowOff>
    </xdr:from>
    <xdr:to>
      <xdr:col>3</xdr:col>
      <xdr:colOff>412749</xdr:colOff>
      <xdr:row>103</xdr:row>
      <xdr:rowOff>177800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5C523D64-EEA6-4922-B34D-44DDE2EACB78}"/>
            </a:ext>
          </a:extLst>
        </xdr:cNvPr>
        <xdr:cNvSpPr/>
      </xdr:nvSpPr>
      <xdr:spPr>
        <a:xfrm rot="16200000">
          <a:off x="568323" y="6340473"/>
          <a:ext cx="3111502" cy="2349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69850</xdr:colOff>
      <xdr:row>102</xdr:row>
      <xdr:rowOff>31750</xdr:rowOff>
    </xdr:from>
    <xdr:to>
      <xdr:col>3</xdr:col>
      <xdr:colOff>539750</xdr:colOff>
      <xdr:row>104</xdr:row>
      <xdr:rowOff>146050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ED6F52F6-CEE3-4C54-87CC-297F0140963B}"/>
            </a:ext>
          </a:extLst>
        </xdr:cNvPr>
        <xdr:cNvSpPr/>
      </xdr:nvSpPr>
      <xdr:spPr>
        <a:xfrm>
          <a:off x="1898650" y="7683500"/>
          <a:ext cx="469900" cy="4826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63500</xdr:colOff>
      <xdr:row>86</xdr:row>
      <xdr:rowOff>25400</xdr:rowOff>
    </xdr:from>
    <xdr:to>
      <xdr:col>3</xdr:col>
      <xdr:colOff>533400</xdr:colOff>
      <xdr:row>88</xdr:row>
      <xdr:rowOff>139700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54681138-9F33-4C4A-AD58-540910F700BE}"/>
            </a:ext>
          </a:extLst>
        </xdr:cNvPr>
        <xdr:cNvSpPr/>
      </xdr:nvSpPr>
      <xdr:spPr>
        <a:xfrm>
          <a:off x="1892300" y="4730750"/>
          <a:ext cx="469900" cy="4826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44450</xdr:colOff>
      <xdr:row>94</xdr:row>
      <xdr:rowOff>31750</xdr:rowOff>
    </xdr:from>
    <xdr:to>
      <xdr:col>3</xdr:col>
      <xdr:colOff>514350</xdr:colOff>
      <xdr:row>96</xdr:row>
      <xdr:rowOff>146050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581D9D0D-26B7-4ABF-8C5B-5E52D4D78E9D}"/>
            </a:ext>
          </a:extLst>
        </xdr:cNvPr>
        <xdr:cNvSpPr/>
      </xdr:nvSpPr>
      <xdr:spPr>
        <a:xfrm>
          <a:off x="1873250" y="6210300"/>
          <a:ext cx="469900" cy="4826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273050</xdr:colOff>
      <xdr:row>103</xdr:row>
      <xdr:rowOff>114300</xdr:rowOff>
    </xdr:from>
    <xdr:to>
      <xdr:col>5</xdr:col>
      <xdr:colOff>584200</xdr:colOff>
      <xdr:row>103</xdr:row>
      <xdr:rowOff>120650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E537BE5D-2792-445B-819E-A7A47919012C}"/>
            </a:ext>
          </a:extLst>
        </xdr:cNvPr>
        <xdr:cNvCxnSpPr/>
      </xdr:nvCxnSpPr>
      <xdr:spPr>
        <a:xfrm>
          <a:off x="273050" y="7950200"/>
          <a:ext cx="3359150" cy="63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285748</xdr:colOff>
      <xdr:row>76</xdr:row>
      <xdr:rowOff>152402</xdr:rowOff>
    </xdr:from>
    <xdr:to>
      <xdr:col>8</xdr:col>
      <xdr:colOff>501649</xdr:colOff>
      <xdr:row>83</xdr:row>
      <xdr:rowOff>63502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E5BA9D2A-AF73-46E0-89AC-609B50CA0874}"/>
            </a:ext>
          </a:extLst>
        </xdr:cNvPr>
        <xdr:cNvSpPr/>
      </xdr:nvSpPr>
      <xdr:spPr>
        <a:xfrm rot="5400000">
          <a:off x="4670424" y="4244976"/>
          <a:ext cx="1200150" cy="2159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139700</xdr:colOff>
      <xdr:row>75</xdr:row>
      <xdr:rowOff>114300</xdr:rowOff>
    </xdr:from>
    <xdr:to>
      <xdr:col>9</xdr:col>
      <xdr:colOff>0</xdr:colOff>
      <xdr:row>78</xdr:row>
      <xdr:rowOff>44450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DCBD6E71-3A0B-49CB-9C9D-3D0AB7CE4EA8}"/>
            </a:ext>
          </a:extLst>
        </xdr:cNvPr>
        <xdr:cNvSpPr/>
      </xdr:nvSpPr>
      <xdr:spPr>
        <a:xfrm>
          <a:off x="5016500" y="2794000"/>
          <a:ext cx="469900" cy="4826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412750</xdr:colOff>
      <xdr:row>31</xdr:row>
      <xdr:rowOff>101600</xdr:rowOff>
    </xdr:from>
    <xdr:to>
      <xdr:col>4</xdr:col>
      <xdr:colOff>311150</xdr:colOff>
      <xdr:row>37</xdr:row>
      <xdr:rowOff>57150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CF748E73-54FB-4A42-8D8C-71E0E0F43381}"/>
            </a:ext>
          </a:extLst>
        </xdr:cNvPr>
        <xdr:cNvCxnSpPr/>
      </xdr:nvCxnSpPr>
      <xdr:spPr>
        <a:xfrm flipV="1">
          <a:off x="1631950" y="5803900"/>
          <a:ext cx="1117600" cy="1028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</xdr:row>
      <xdr:rowOff>19050</xdr:rowOff>
    </xdr:from>
    <xdr:to>
      <xdr:col>4</xdr:col>
      <xdr:colOff>158750</xdr:colOff>
      <xdr:row>34</xdr:row>
      <xdr:rowOff>88900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8421EB7B-4937-4B19-B886-9045FBE38A63}"/>
            </a:ext>
          </a:extLst>
        </xdr:cNvPr>
        <xdr:cNvSpPr/>
      </xdr:nvSpPr>
      <xdr:spPr>
        <a:xfrm>
          <a:off x="1847850" y="5899150"/>
          <a:ext cx="749300" cy="425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368300</xdr:colOff>
      <xdr:row>30</xdr:row>
      <xdr:rowOff>31750</xdr:rowOff>
    </xdr:from>
    <xdr:to>
      <xdr:col>3</xdr:col>
      <xdr:colOff>387350</xdr:colOff>
      <xdr:row>38</xdr:row>
      <xdr:rowOff>82550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995F0D27-FBF4-4A83-A066-760B7A05480A}"/>
            </a:ext>
          </a:extLst>
        </xdr:cNvPr>
        <xdr:cNvCxnSpPr/>
      </xdr:nvCxnSpPr>
      <xdr:spPr>
        <a:xfrm>
          <a:off x="2197100" y="5556250"/>
          <a:ext cx="19050" cy="14859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34</xdr:row>
      <xdr:rowOff>63500</xdr:rowOff>
    </xdr:from>
    <xdr:to>
      <xdr:col>4</xdr:col>
      <xdr:colOff>711200</xdr:colOff>
      <xdr:row>34</xdr:row>
      <xdr:rowOff>76200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05BA134C-83BA-4805-B2BD-59CC4B7A8609}"/>
            </a:ext>
          </a:extLst>
        </xdr:cNvPr>
        <xdr:cNvCxnSpPr/>
      </xdr:nvCxnSpPr>
      <xdr:spPr>
        <a:xfrm flipH="1" flipV="1">
          <a:off x="1295400" y="6299200"/>
          <a:ext cx="1854200" cy="12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234950</xdr:colOff>
      <xdr:row>42</xdr:row>
      <xdr:rowOff>57150</xdr:rowOff>
    </xdr:from>
    <xdr:to>
      <xdr:col>4</xdr:col>
      <xdr:colOff>723900</xdr:colOff>
      <xdr:row>48</xdr:row>
      <xdr:rowOff>44450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15F46D1C-3572-47CA-82C8-9D40B4DAF4B1}"/>
            </a:ext>
          </a:extLst>
        </xdr:cNvPr>
        <xdr:cNvSpPr/>
      </xdr:nvSpPr>
      <xdr:spPr>
        <a:xfrm>
          <a:off x="2063750" y="7753350"/>
          <a:ext cx="1098550" cy="1092200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425450</xdr:colOff>
      <xdr:row>42</xdr:row>
      <xdr:rowOff>177800</xdr:rowOff>
    </xdr:from>
    <xdr:to>
      <xdr:col>4</xdr:col>
      <xdr:colOff>323850</xdr:colOff>
      <xdr:row>48</xdr:row>
      <xdr:rowOff>101600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FF85C861-A3B2-4115-81C8-A307F4DBF5C0}"/>
            </a:ext>
          </a:extLst>
        </xdr:cNvPr>
        <xdr:cNvCxnSpPr/>
      </xdr:nvCxnSpPr>
      <xdr:spPr>
        <a:xfrm flipV="1">
          <a:off x="1644650" y="7874000"/>
          <a:ext cx="1117600" cy="1028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406400</xdr:colOff>
      <xdr:row>43</xdr:row>
      <xdr:rowOff>69850</xdr:rowOff>
    </xdr:from>
    <xdr:to>
      <xdr:col>4</xdr:col>
      <xdr:colOff>546100</xdr:colOff>
      <xdr:row>45</xdr:row>
      <xdr:rowOff>127000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AD6A33C5-DF59-46D0-A5AF-EC2310737985}"/>
            </a:ext>
          </a:extLst>
        </xdr:cNvPr>
        <xdr:cNvSpPr/>
      </xdr:nvSpPr>
      <xdr:spPr>
        <a:xfrm>
          <a:off x="2235200" y="7950200"/>
          <a:ext cx="749300" cy="425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381000</xdr:colOff>
      <xdr:row>41</xdr:row>
      <xdr:rowOff>114300</xdr:rowOff>
    </xdr:from>
    <xdr:to>
      <xdr:col>3</xdr:col>
      <xdr:colOff>400050</xdr:colOff>
      <xdr:row>49</xdr:row>
      <xdr:rowOff>127000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7641B526-3FD7-477C-993C-9641A84CF3D3}"/>
            </a:ext>
          </a:extLst>
        </xdr:cNvPr>
        <xdr:cNvCxnSpPr/>
      </xdr:nvCxnSpPr>
      <xdr:spPr>
        <a:xfrm>
          <a:off x="2209800" y="7626350"/>
          <a:ext cx="19050" cy="14859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88900</xdr:colOff>
      <xdr:row>45</xdr:row>
      <xdr:rowOff>120650</xdr:rowOff>
    </xdr:from>
    <xdr:to>
      <xdr:col>4</xdr:col>
      <xdr:colOff>723900</xdr:colOff>
      <xdr:row>45</xdr:row>
      <xdr:rowOff>133350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FA4E0917-3369-48AF-B4D6-55A6C9A93308}"/>
            </a:ext>
          </a:extLst>
        </xdr:cNvPr>
        <xdr:cNvCxnSpPr/>
      </xdr:nvCxnSpPr>
      <xdr:spPr>
        <a:xfrm flipH="1" flipV="1">
          <a:off x="1308100" y="8369300"/>
          <a:ext cx="1854200" cy="12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CD236-E25B-4B95-B9DA-DCFC654B9473}">
  <dimension ref="A1:N105"/>
  <sheetViews>
    <sheetView tabSelected="1" topLeftCell="A43" workbookViewId="0">
      <selection activeCell="B5" sqref="B5"/>
    </sheetView>
  </sheetViews>
  <sheetFormatPr defaultRowHeight="14.4" x14ac:dyDescent="0.3"/>
  <cols>
    <col min="5" max="5" width="12.44140625" bestFit="1" customWidth="1"/>
  </cols>
  <sheetData>
    <row r="1" spans="1:7" x14ac:dyDescent="0.3">
      <c r="A1" t="s">
        <v>43</v>
      </c>
    </row>
    <row r="2" spans="1:7" x14ac:dyDescent="0.3">
      <c r="A2" t="s">
        <v>44</v>
      </c>
      <c r="B2" s="5">
        <v>30</v>
      </c>
      <c r="C2" t="s">
        <v>11</v>
      </c>
    </row>
    <row r="3" spans="1:7" x14ac:dyDescent="0.3">
      <c r="A3" t="s">
        <v>45</v>
      </c>
      <c r="B3" s="5">
        <v>112.88</v>
      </c>
      <c r="C3" t="s">
        <v>11</v>
      </c>
    </row>
    <row r="4" spans="1:7" x14ac:dyDescent="0.3">
      <c r="A4" t="s">
        <v>48</v>
      </c>
      <c r="B4" s="5">
        <v>93</v>
      </c>
      <c r="C4" t="s">
        <v>11</v>
      </c>
    </row>
    <row r="5" spans="1:7" x14ac:dyDescent="0.3">
      <c r="B5" s="6"/>
    </row>
    <row r="6" spans="1:7" x14ac:dyDescent="0.3">
      <c r="A6" t="s">
        <v>73</v>
      </c>
      <c r="B6" s="6"/>
    </row>
    <row r="7" spans="1:7" x14ac:dyDescent="0.3">
      <c r="A7" t="s">
        <v>74</v>
      </c>
      <c r="B7" s="6"/>
    </row>
    <row r="8" spans="1:7" x14ac:dyDescent="0.3">
      <c r="A8" t="s">
        <v>75</v>
      </c>
      <c r="B8" s="6"/>
    </row>
    <row r="9" spans="1:7" x14ac:dyDescent="0.3">
      <c r="A9" t="s">
        <v>76</v>
      </c>
      <c r="B9" s="6"/>
    </row>
    <row r="10" spans="1:7" x14ac:dyDescent="0.3">
      <c r="B10" s="6"/>
    </row>
    <row r="11" spans="1:7" x14ac:dyDescent="0.3">
      <c r="A11" t="s">
        <v>61</v>
      </c>
      <c r="B11" s="6"/>
    </row>
    <row r="12" spans="1:7" x14ac:dyDescent="0.3">
      <c r="A12" t="s">
        <v>51</v>
      </c>
      <c r="B12" s="6" t="s">
        <v>52</v>
      </c>
    </row>
    <row r="13" spans="1:7" x14ac:dyDescent="0.3">
      <c r="B13" s="6" t="s">
        <v>63</v>
      </c>
      <c r="C13" t="s">
        <v>64</v>
      </c>
    </row>
    <row r="14" spans="1:7" x14ac:dyDescent="0.3">
      <c r="B14" s="6"/>
      <c r="C14" t="s">
        <v>80</v>
      </c>
      <c r="G14" t="s">
        <v>84</v>
      </c>
    </row>
    <row r="15" spans="1:7" x14ac:dyDescent="0.3">
      <c r="B15" s="6"/>
      <c r="C15" t="s">
        <v>65</v>
      </c>
      <c r="E15" s="8">
        <f>(B2+B3+B3)*-1*COS(PI()/4)</f>
        <v>-180.8496303562714</v>
      </c>
      <c r="F15" t="s">
        <v>11</v>
      </c>
    </row>
    <row r="16" spans="1:7" x14ac:dyDescent="0.3">
      <c r="B16" s="6"/>
      <c r="C16" t="s">
        <v>67</v>
      </c>
      <c r="E16" s="8">
        <f>E15*-1</f>
        <v>180.8496303562714</v>
      </c>
      <c r="F16" t="s">
        <v>11</v>
      </c>
    </row>
    <row r="17" spans="2:7" x14ac:dyDescent="0.3">
      <c r="B17" s="6"/>
      <c r="C17" t="s">
        <v>68</v>
      </c>
      <c r="E17" s="8">
        <f>E16*2</f>
        <v>361.69926071254281</v>
      </c>
      <c r="F17" t="s">
        <v>11</v>
      </c>
      <c r="G17" t="s">
        <v>78</v>
      </c>
    </row>
    <row r="18" spans="2:7" x14ac:dyDescent="0.3">
      <c r="B18" s="6"/>
      <c r="C18" t="s">
        <v>69</v>
      </c>
      <c r="E18" s="10">
        <v>20</v>
      </c>
      <c r="F18" t="s">
        <v>11</v>
      </c>
      <c r="G18" t="s">
        <v>77</v>
      </c>
    </row>
    <row r="19" spans="2:7" x14ac:dyDescent="0.3">
      <c r="B19" s="6"/>
      <c r="C19" t="s">
        <v>70</v>
      </c>
      <c r="E19" s="8">
        <f>($B$2+$B$3+$B$3)*SIN(PI()/4)</f>
        <v>180.84963035627138</v>
      </c>
      <c r="F19" t="s">
        <v>11</v>
      </c>
    </row>
    <row r="20" spans="2:7" x14ac:dyDescent="0.3">
      <c r="B20" s="6"/>
      <c r="C20" t="s">
        <v>71</v>
      </c>
      <c r="E20" s="8">
        <f>$E$19-$E$18</f>
        <v>160.84963035627138</v>
      </c>
      <c r="F20" t="s">
        <v>11</v>
      </c>
      <c r="G20" t="s">
        <v>79</v>
      </c>
    </row>
    <row r="21" spans="2:7" x14ac:dyDescent="0.3">
      <c r="B21" s="6"/>
      <c r="E21" s="8"/>
    </row>
    <row r="22" spans="2:7" x14ac:dyDescent="0.3">
      <c r="B22" s="6"/>
      <c r="C22" s="11" t="s">
        <v>81</v>
      </c>
      <c r="D22" s="4">
        <f>B3+B3+B4</f>
        <v>318.76</v>
      </c>
      <c r="E22" s="8" t="s">
        <v>82</v>
      </c>
    </row>
    <row r="23" spans="2:7" x14ac:dyDescent="0.3">
      <c r="B23" s="6"/>
      <c r="C23" t="s">
        <v>72</v>
      </c>
      <c r="E23" s="6">
        <f>(B3+B3+B4)*SIN(PI()/4)</f>
        <v>225.39735757102386</v>
      </c>
      <c r="F23" t="s">
        <v>11</v>
      </c>
      <c r="G23" t="s">
        <v>83</v>
      </c>
    </row>
    <row r="24" spans="2:7" x14ac:dyDescent="0.3">
      <c r="B24" s="6"/>
      <c r="C24" t="s">
        <v>66</v>
      </c>
      <c r="E24" s="6">
        <v>0</v>
      </c>
      <c r="F24" t="s">
        <v>11</v>
      </c>
    </row>
    <row r="25" spans="2:7" x14ac:dyDescent="0.3">
      <c r="B25" s="6"/>
      <c r="C25" t="s">
        <v>67</v>
      </c>
      <c r="E25" s="6">
        <f>(SQRT(((B3+B3+B4)^2)-E23^2))*COS(PI()/4)</f>
        <v>159.38000000000002</v>
      </c>
      <c r="F25" t="s">
        <v>11</v>
      </c>
    </row>
    <row r="26" spans="2:7" x14ac:dyDescent="0.3">
      <c r="B26" s="6"/>
      <c r="C26" t="s">
        <v>65</v>
      </c>
      <c r="E26" s="3">
        <f>-1*E25</f>
        <v>-159.38000000000002</v>
      </c>
      <c r="F26" t="s">
        <v>11</v>
      </c>
    </row>
    <row r="27" spans="2:7" x14ac:dyDescent="0.3">
      <c r="B27" s="6"/>
      <c r="C27" t="s">
        <v>68</v>
      </c>
      <c r="E27" s="3">
        <f>E25-E26</f>
        <v>318.76000000000005</v>
      </c>
      <c r="F27" t="s">
        <v>11</v>
      </c>
    </row>
    <row r="28" spans="2:7" x14ac:dyDescent="0.3">
      <c r="B28" s="6"/>
      <c r="C28" t="s">
        <v>69</v>
      </c>
      <c r="E28" s="12">
        <f>E18</f>
        <v>20</v>
      </c>
      <c r="F28" t="s">
        <v>11</v>
      </c>
    </row>
    <row r="29" spans="2:7" x14ac:dyDescent="0.3">
      <c r="B29" s="6"/>
      <c r="C29" t="s">
        <v>70</v>
      </c>
      <c r="E29">
        <f>SQRT(E23^2-E25^2)</f>
        <v>159.37999999999994</v>
      </c>
      <c r="F29" t="s">
        <v>11</v>
      </c>
    </row>
    <row r="30" spans="2:7" x14ac:dyDescent="0.3">
      <c r="B30" s="6"/>
      <c r="C30" t="s">
        <v>71</v>
      </c>
      <c r="E30" s="8">
        <f>E29-E28</f>
        <v>139.37999999999994</v>
      </c>
      <c r="F30" t="s">
        <v>11</v>
      </c>
    </row>
    <row r="31" spans="2:7" ht="13.95" customHeight="1" x14ac:dyDescent="0.3">
      <c r="B31" s="6"/>
    </row>
    <row r="32" spans="2:7" ht="13.95" customHeight="1" x14ac:dyDescent="0.3">
      <c r="B32" s="6"/>
    </row>
    <row r="33" spans="2:6" ht="13.95" customHeight="1" x14ac:dyDescent="0.3">
      <c r="B33" s="6"/>
      <c r="F33" t="s">
        <v>85</v>
      </c>
    </row>
    <row r="34" spans="2:6" ht="13.95" customHeight="1" x14ac:dyDescent="0.3">
      <c r="B34" s="6"/>
    </row>
    <row r="35" spans="2:6" ht="13.95" customHeight="1" x14ac:dyDescent="0.3">
      <c r="B35" s="6"/>
    </row>
    <row r="36" spans="2:6" ht="13.95" customHeight="1" x14ac:dyDescent="0.3">
      <c r="B36" s="6"/>
    </row>
    <row r="37" spans="2:6" x14ac:dyDescent="0.3">
      <c r="B37" s="6"/>
      <c r="E37" s="9"/>
    </row>
    <row r="38" spans="2:6" x14ac:dyDescent="0.3">
      <c r="B38" s="6"/>
    </row>
    <row r="39" spans="2:6" x14ac:dyDescent="0.3">
      <c r="B39" s="6" t="s">
        <v>53</v>
      </c>
      <c r="C39" s="9">
        <f>E26</f>
        <v>-159.38000000000002</v>
      </c>
      <c r="D39" t="s">
        <v>11</v>
      </c>
      <c r="E39" t="s">
        <v>56</v>
      </c>
    </row>
    <row r="40" spans="2:6" x14ac:dyDescent="0.3">
      <c r="B40" s="6" t="s">
        <v>54</v>
      </c>
      <c r="C40" s="9">
        <f>E28</f>
        <v>20</v>
      </c>
      <c r="D40" t="s">
        <v>11</v>
      </c>
      <c r="E40" t="s">
        <v>57</v>
      </c>
    </row>
    <row r="41" spans="2:6" x14ac:dyDescent="0.3">
      <c r="B41" s="6" t="s">
        <v>55</v>
      </c>
      <c r="C41" s="6">
        <f>0</f>
        <v>0</v>
      </c>
      <c r="D41" t="s">
        <v>11</v>
      </c>
      <c r="E41" t="s">
        <v>58</v>
      </c>
    </row>
    <row r="42" spans="2:6" x14ac:dyDescent="0.3">
      <c r="B42" s="6"/>
      <c r="C42" s="6"/>
    </row>
    <row r="43" spans="2:6" x14ac:dyDescent="0.3">
      <c r="B43" s="6"/>
      <c r="C43" s="6"/>
    </row>
    <row r="44" spans="2:6" x14ac:dyDescent="0.3">
      <c r="B44" s="6"/>
      <c r="C44" s="6"/>
      <c r="F44" t="s">
        <v>88</v>
      </c>
    </row>
    <row r="45" spans="2:6" x14ac:dyDescent="0.3">
      <c r="B45" s="6"/>
      <c r="C45" s="6"/>
      <c r="F45" t="s">
        <v>87</v>
      </c>
    </row>
    <row r="46" spans="2:6" x14ac:dyDescent="0.3">
      <c r="B46" s="6"/>
      <c r="C46" s="6"/>
    </row>
    <row r="47" spans="2:6" x14ac:dyDescent="0.3">
      <c r="B47" s="6"/>
      <c r="C47" s="6"/>
    </row>
    <row r="48" spans="2:6" x14ac:dyDescent="0.3">
      <c r="B48" s="6"/>
      <c r="C48" s="6"/>
    </row>
    <row r="49" spans="1:7" x14ac:dyDescent="0.3">
      <c r="B49" s="6"/>
      <c r="C49" s="6"/>
    </row>
    <row r="50" spans="1:7" x14ac:dyDescent="0.3">
      <c r="B50" s="6"/>
      <c r="C50" s="6"/>
    </row>
    <row r="51" spans="1:7" x14ac:dyDescent="0.3">
      <c r="B51" s="6"/>
      <c r="C51" s="6"/>
    </row>
    <row r="52" spans="1:7" x14ac:dyDescent="0.3">
      <c r="B52" s="6"/>
      <c r="C52" s="6"/>
    </row>
    <row r="53" spans="1:7" x14ac:dyDescent="0.3">
      <c r="A53" t="s">
        <v>59</v>
      </c>
      <c r="B53" s="6" t="s">
        <v>60</v>
      </c>
    </row>
    <row r="54" spans="1:7" ht="15" thickBot="1" x14ac:dyDescent="0.35">
      <c r="B54" s="6" t="s">
        <v>86</v>
      </c>
    </row>
    <row r="55" spans="1:7" x14ac:dyDescent="0.3">
      <c r="B55" s="13">
        <v>0</v>
      </c>
      <c r="C55" s="14" t="s">
        <v>91</v>
      </c>
      <c r="D55" s="15">
        <f>E27</f>
        <v>318.76000000000005</v>
      </c>
    </row>
    <row r="56" spans="1:7" x14ac:dyDescent="0.3">
      <c r="B56" s="16">
        <f>C40</f>
        <v>20</v>
      </c>
      <c r="C56" s="17" t="s">
        <v>89</v>
      </c>
      <c r="D56" s="18">
        <f>E30</f>
        <v>139.37999999999994</v>
      </c>
    </row>
    <row r="57" spans="1:7" ht="15" thickBot="1" x14ac:dyDescent="0.35">
      <c r="B57" s="19">
        <v>0</v>
      </c>
      <c r="C57" s="20" t="s">
        <v>90</v>
      </c>
      <c r="D57" s="21">
        <f>E23</f>
        <v>225.39735757102386</v>
      </c>
    </row>
    <row r="58" spans="1:7" x14ac:dyDescent="0.3">
      <c r="B58" s="6"/>
    </row>
    <row r="59" spans="1:7" x14ac:dyDescent="0.3">
      <c r="B59" s="6" t="s">
        <v>0</v>
      </c>
      <c r="C59" s="7">
        <v>100</v>
      </c>
      <c r="D59" t="s">
        <v>11</v>
      </c>
    </row>
    <row r="60" spans="1:7" x14ac:dyDescent="0.3">
      <c r="B60" s="6" t="s">
        <v>1</v>
      </c>
      <c r="C60" s="5">
        <v>100</v>
      </c>
      <c r="D60" t="s">
        <v>11</v>
      </c>
    </row>
    <row r="61" spans="1:7" x14ac:dyDescent="0.3">
      <c r="B61" s="6" t="s">
        <v>2</v>
      </c>
      <c r="C61" s="5">
        <v>100</v>
      </c>
      <c r="D61" t="s">
        <v>11</v>
      </c>
    </row>
    <row r="62" spans="1:7" x14ac:dyDescent="0.3">
      <c r="B62" s="6"/>
    </row>
    <row r="63" spans="1:7" x14ac:dyDescent="0.3">
      <c r="E63" t="s">
        <v>23</v>
      </c>
    </row>
    <row r="64" spans="1:7" x14ac:dyDescent="0.3">
      <c r="G64" t="s">
        <v>8</v>
      </c>
    </row>
    <row r="65" spans="2:14" x14ac:dyDescent="0.3">
      <c r="K65" s="3"/>
    </row>
    <row r="69" spans="2:14" ht="15.6" x14ac:dyDescent="0.35">
      <c r="G69" s="1" t="s">
        <v>12</v>
      </c>
      <c r="M69" t="s">
        <v>3</v>
      </c>
    </row>
    <row r="70" spans="2:14" x14ac:dyDescent="0.3">
      <c r="M70" t="s">
        <v>4</v>
      </c>
    </row>
    <row r="71" spans="2:14" ht="15.6" x14ac:dyDescent="0.35">
      <c r="E71" s="1"/>
      <c r="J71" t="s">
        <v>7</v>
      </c>
      <c r="L71" t="s">
        <v>49</v>
      </c>
      <c r="M71" s="2" t="s">
        <v>18</v>
      </c>
      <c r="N71" t="s">
        <v>15</v>
      </c>
    </row>
    <row r="72" spans="2:14" ht="15.6" x14ac:dyDescent="0.35">
      <c r="H72" s="1" t="s">
        <v>13</v>
      </c>
      <c r="L72" t="s">
        <v>50</v>
      </c>
      <c r="M72" s="2" t="s">
        <v>19</v>
      </c>
      <c r="N72" t="s">
        <v>47</v>
      </c>
    </row>
    <row r="73" spans="2:14" ht="15.6" x14ac:dyDescent="0.35">
      <c r="E73" s="1" t="s">
        <v>14</v>
      </c>
      <c r="M73" s="2" t="s">
        <v>20</v>
      </c>
      <c r="N73" t="s">
        <v>28</v>
      </c>
    </row>
    <row r="74" spans="2:14" x14ac:dyDescent="0.3">
      <c r="B74" t="s">
        <v>10</v>
      </c>
      <c r="D74" t="s">
        <v>9</v>
      </c>
    </row>
    <row r="75" spans="2:14" x14ac:dyDescent="0.3">
      <c r="B75" t="s">
        <v>17</v>
      </c>
    </row>
    <row r="77" spans="2:14" x14ac:dyDescent="0.3">
      <c r="J77" t="s">
        <v>16</v>
      </c>
    </row>
    <row r="78" spans="2:14" x14ac:dyDescent="0.3">
      <c r="J78" t="s">
        <v>6</v>
      </c>
    </row>
    <row r="82" spans="2:10" x14ac:dyDescent="0.3">
      <c r="D82" t="s">
        <v>24</v>
      </c>
    </row>
    <row r="83" spans="2:10" x14ac:dyDescent="0.3">
      <c r="J83" t="s">
        <v>46</v>
      </c>
    </row>
    <row r="85" spans="2:10" x14ac:dyDescent="0.3">
      <c r="D85" t="s">
        <v>34</v>
      </c>
    </row>
    <row r="86" spans="2:10" x14ac:dyDescent="0.3">
      <c r="D86" t="s">
        <v>5</v>
      </c>
      <c r="H86" t="s">
        <v>29</v>
      </c>
    </row>
    <row r="87" spans="2:10" x14ac:dyDescent="0.3">
      <c r="H87" t="s">
        <v>30</v>
      </c>
    </row>
    <row r="88" spans="2:10" ht="15.6" x14ac:dyDescent="0.35">
      <c r="I88" t="s">
        <v>22</v>
      </c>
      <c r="J88" s="3" t="s">
        <v>36</v>
      </c>
    </row>
    <row r="89" spans="2:10" ht="15.6" x14ac:dyDescent="0.35">
      <c r="I89" t="s">
        <v>21</v>
      </c>
      <c r="J89" t="s">
        <v>37</v>
      </c>
    </row>
    <row r="90" spans="2:10" x14ac:dyDescent="0.3">
      <c r="H90" t="s">
        <v>31</v>
      </c>
    </row>
    <row r="91" spans="2:10" ht="15.6" x14ac:dyDescent="0.35">
      <c r="I91" t="s">
        <v>22</v>
      </c>
      <c r="J91" t="s">
        <v>38</v>
      </c>
    </row>
    <row r="92" spans="2:10" ht="15.6" x14ac:dyDescent="0.35">
      <c r="I92" t="s">
        <v>21</v>
      </c>
      <c r="J92" t="s">
        <v>37</v>
      </c>
    </row>
    <row r="93" spans="2:10" ht="15.6" x14ac:dyDescent="0.35">
      <c r="I93" t="s">
        <v>28</v>
      </c>
      <c r="J93" t="s">
        <v>62</v>
      </c>
    </row>
    <row r="94" spans="2:10" x14ac:dyDescent="0.3">
      <c r="H94" t="s">
        <v>42</v>
      </c>
    </row>
    <row r="95" spans="2:10" x14ac:dyDescent="0.3">
      <c r="B95" s="3" t="s">
        <v>26</v>
      </c>
      <c r="F95" t="s">
        <v>27</v>
      </c>
    </row>
    <row r="96" spans="2:10" x14ac:dyDescent="0.3">
      <c r="H96" t="s">
        <v>33</v>
      </c>
    </row>
    <row r="97" spans="2:10" x14ac:dyDescent="0.3">
      <c r="H97" t="s">
        <v>30</v>
      </c>
    </row>
    <row r="98" spans="2:10" ht="15.6" x14ac:dyDescent="0.35">
      <c r="I98" t="s">
        <v>22</v>
      </c>
      <c r="J98" s="3" t="s">
        <v>39</v>
      </c>
    </row>
    <row r="99" spans="2:10" ht="15.6" x14ac:dyDescent="0.35">
      <c r="I99" t="s">
        <v>21</v>
      </c>
      <c r="J99" t="s">
        <v>40</v>
      </c>
    </row>
    <row r="100" spans="2:10" x14ac:dyDescent="0.3">
      <c r="H100" t="s">
        <v>31</v>
      </c>
    </row>
    <row r="101" spans="2:10" ht="15.6" x14ac:dyDescent="0.35">
      <c r="B101" t="s">
        <v>32</v>
      </c>
      <c r="I101" t="s">
        <v>22</v>
      </c>
      <c r="J101" t="s">
        <v>41</v>
      </c>
    </row>
    <row r="102" spans="2:10" ht="15.6" x14ac:dyDescent="0.35">
      <c r="B102" s="3" t="s">
        <v>35</v>
      </c>
      <c r="I102" t="s">
        <v>21</v>
      </c>
      <c r="J102" t="s">
        <v>40</v>
      </c>
    </row>
    <row r="103" spans="2:10" ht="15.6" x14ac:dyDescent="0.35">
      <c r="E103" s="4" t="s">
        <v>25</v>
      </c>
      <c r="I103" t="s">
        <v>28</v>
      </c>
      <c r="J103" t="s">
        <v>62</v>
      </c>
    </row>
    <row r="104" spans="2:10" x14ac:dyDescent="0.3">
      <c r="H104" t="s">
        <v>42</v>
      </c>
    </row>
    <row r="105" spans="2:10" ht="15.6" x14ac:dyDescent="0.35">
      <c r="E105" t="s">
        <v>28</v>
      </c>
    </row>
  </sheetData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Publix Super Markets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Stanger</dc:creator>
  <cp:lastModifiedBy>David Stanger</cp:lastModifiedBy>
  <dcterms:created xsi:type="dcterms:W3CDTF">2020-12-29T18:22:41Z</dcterms:created>
  <dcterms:modified xsi:type="dcterms:W3CDTF">2020-12-29T22:50:51Z</dcterms:modified>
</cp:coreProperties>
</file>