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lej01/Projects/oga/mailchimp-write/"/>
    </mc:Choice>
  </mc:AlternateContent>
  <xr:revisionPtr revIDLastSave="0" documentId="8_{8A85BF81-F37B-EB44-9EDF-0F4F61ED080D}" xr6:coauthVersionLast="47" xr6:coauthVersionMax="47" xr10:uidLastSave="{00000000-0000-0000-0000-000000000000}"/>
  <bookViews>
    <workbookView xWindow="1500" yWindow="1320" windowWidth="27640" windowHeight="16640" xr2:uid="{A9FB0ECB-A9D7-1F43-B1FC-13AD2150AC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6" i="1"/>
  <c r="E17" i="1"/>
  <c r="E18" i="1"/>
  <c r="D20" i="1"/>
  <c r="D21" i="1"/>
  <c r="D16" i="1"/>
  <c r="D17" i="1"/>
  <c r="D18" i="1"/>
  <c r="C22" i="1"/>
  <c r="B23" i="1"/>
  <c r="E23" i="1" s="1"/>
  <c r="B16" i="1"/>
  <c r="C16" i="1" s="1"/>
  <c r="B17" i="1"/>
  <c r="C17" i="1" s="1"/>
  <c r="B18" i="1"/>
  <c r="C18" i="1" s="1"/>
  <c r="B19" i="1"/>
  <c r="D19" i="1" s="1"/>
  <c r="B20" i="1"/>
  <c r="C20" i="1" s="1"/>
  <c r="B21" i="1"/>
  <c r="C21" i="1" s="1"/>
  <c r="B22" i="1"/>
  <c r="E22" i="1" s="1"/>
  <c r="B15" i="1"/>
  <c r="E15" i="1" s="1"/>
  <c r="E11" i="1"/>
  <c r="D11" i="1"/>
  <c r="C11" i="1"/>
  <c r="C19" i="1" l="1"/>
  <c r="C15" i="1"/>
  <c r="C24" i="1" s="1"/>
  <c r="C23" i="1"/>
  <c r="D22" i="1"/>
  <c r="E21" i="1"/>
  <c r="E24" i="1" s="1"/>
  <c r="D15" i="1"/>
  <c r="D24" i="1" s="1"/>
  <c r="D23" i="1"/>
</calcChain>
</file>

<file path=xl/sharedStrings.xml><?xml version="1.0" encoding="utf-8"?>
<sst xmlns="http://schemas.openxmlformats.org/spreadsheetml/2006/main" count="29" uniqueCount="15">
  <si>
    <t>Area</t>
  </si>
  <si>
    <t>Members</t>
  </si>
  <si>
    <t>Current funding</t>
  </si>
  <si>
    <t>Bristol Channel</t>
  </si>
  <si>
    <t>Dublin Bay</t>
  </si>
  <si>
    <t>East Coast</t>
  </si>
  <si>
    <t>North East</t>
  </si>
  <si>
    <t>North Wales</t>
  </si>
  <si>
    <t>North West</t>
  </si>
  <si>
    <t xml:space="preserve">Scotland </t>
  </si>
  <si>
    <t xml:space="preserve">Solent </t>
  </si>
  <si>
    <t>South West</t>
  </si>
  <si>
    <t>Option 1</t>
  </si>
  <si>
    <t>Option 2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</si>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</sst>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_);[Red]\(&quot;£&quot;#,##0\)"/>
    <numFmt numFmtId="8" formatCode="&quot;£&quot;#,##0.00_);[Red]\(&quot;£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4">
    <dxf>
      <numFmt numFmtId="12" formatCode="&quot;£&quot;#,##0.00_);[Red]\(&quot;£&quot;#,##0.00\)"/>
    </dxf>
    <dxf>
      <numFmt numFmtId="12" formatCode="&quot;£&quot;#,##0.00_);[Red]\(&quot;£&quot;#,##0.00\)"/>
    </dxf>
    <dxf>
      <numFmt numFmtId="12" formatCode="&quot;£&quot;#,##0.00_);[Red]\(&quot;£&quot;#,##0.00\)"/>
    </dxf>
    <dxf>
      <numFmt numFmtId="12" formatCode="&quot;£&quot;#,##0.00_);[Red]\(&quot;£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4C60C-0181-0A4A-BAF3-A99427872228}" name="Table1" displayName="Table1" ref="A1:E11" totalsRowShown="0">
  <autoFilter ref="A1:E11" xr:uid="{C334C60C-0181-0A4A-BAF3-A99427872228}"/>
  <tableColumns count="5">
    <tableColumn id="1" xr3:uid="{0AC8E4C9-2529-2D4D-88C7-63B41BA290A1}" name="Area"/>
    <tableColumn id="2" xr3:uid="{926B7B98-9D7B-604F-ABB8-B8B9F896D757}" name="Members"/>
    <tableColumn id="3" xr3:uid="{3BEBC5E5-4A36-FA4C-892E-B04324E30B88}" name="Current funding" dataDxfId="3"/>
    <tableColumn id="4" xr3:uid="{C76448EB-0693-BA45-82E7-30D3C6302CD2}" name="Option 1"/>
    <tableColumn id="5" xr3:uid="{1466DC42-4BD4-7F42-A2A2-03440E2DFEBF}" name="Option 2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3A8C2-F1C9-2444-9678-B9F568B06207}" name="Table13" displayName="Table13" ref="A14:E24" totalsRowShown="0">
  <autoFilter ref="A14:E24" xr:uid="{1FF3A8C2-F1C9-2444-9678-B9F568B06207}"/>
  <tableColumns count="5">
    <tableColumn id="1" xr3:uid="{6F227FAF-4D49-D84E-B53C-504B4DC098E5}" name="Area"/>
    <tableColumn id="2" xr3:uid="{6404ADE3-FEBB-3847-BE70-F7462FCC65E2}" name="Members"/>
    <tableColumn id="3" xr3:uid="{B3197D53-DEAC-6B4A-9036-8B5E9CE13143}" name="Current funding" dataDxfId="1"/>
    <tableColumn id="4" xr3:uid="{6E127E19-240F-D54F-8901-293F7393A59D}" name="Option 1"/>
    <tableColumn id="5" xr3:uid="{23E2F196-02C9-B148-8EC3-56E4C0079DAC}" name="Option 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B2E6-3299-4A49-93E6-F7B94E8E4838}">
  <dimension ref="A1:I24"/>
  <sheetViews>
    <sheetView tabSelected="1" zoomScale="160" zoomScaleNormal="160" workbookViewId="0">
      <selection activeCell="H12" sqref="H12"/>
    </sheetView>
  </sheetViews>
  <sheetFormatPr baseColWidth="10" defaultRowHeight="16" x14ac:dyDescent="0.2"/>
  <cols>
    <col min="1" max="1" width="13" customWidth="1"/>
    <col min="3" max="3" width="14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9" x14ac:dyDescent="0.2">
      <c r="A2" t="s">
        <v>6</v>
      </c>
      <c r="B2">
        <v>17</v>
      </c>
      <c r="C2" s="1">
        <v>89.25</v>
      </c>
      <c r="D2" s="1">
        <v>127.5</v>
      </c>
      <c r="E2" s="1">
        <v>120</v>
      </c>
      <c r="F2" s="1"/>
    </row>
    <row r="3" spans="1:9" x14ac:dyDescent="0.2">
      <c r="A3" t="s">
        <v>8</v>
      </c>
      <c r="B3">
        <v>27</v>
      </c>
      <c r="C3" s="1">
        <v>141.75</v>
      </c>
      <c r="D3" s="1">
        <v>202.5</v>
      </c>
      <c r="E3" s="1">
        <v>200</v>
      </c>
      <c r="F3" s="1"/>
    </row>
    <row r="4" spans="1:9" x14ac:dyDescent="0.2">
      <c r="A4" t="s">
        <v>9</v>
      </c>
      <c r="B4">
        <v>35</v>
      </c>
      <c r="C4" s="1">
        <v>183.75</v>
      </c>
      <c r="D4" s="1">
        <v>262.5</v>
      </c>
      <c r="E4" s="1">
        <v>215</v>
      </c>
      <c r="F4" s="1"/>
    </row>
    <row r="5" spans="1:9" x14ac:dyDescent="0.2">
      <c r="A5" t="s">
        <v>7</v>
      </c>
      <c r="B5">
        <v>36</v>
      </c>
      <c r="C5" s="1">
        <v>189</v>
      </c>
      <c r="D5" s="2">
        <v>270</v>
      </c>
      <c r="E5" s="1">
        <v>210</v>
      </c>
      <c r="F5" s="1"/>
    </row>
    <row r="6" spans="1:9" x14ac:dyDescent="0.2">
      <c r="A6" t="s">
        <v>3</v>
      </c>
      <c r="B6">
        <v>48</v>
      </c>
      <c r="C6" s="1">
        <v>252</v>
      </c>
      <c r="D6" s="2">
        <v>360</v>
      </c>
      <c r="E6" s="1">
        <v>270</v>
      </c>
      <c r="F6" s="1"/>
    </row>
    <row r="7" spans="1:9" x14ac:dyDescent="0.2">
      <c r="A7" t="s">
        <v>4</v>
      </c>
      <c r="B7">
        <v>114</v>
      </c>
      <c r="C7" s="1">
        <v>598.5</v>
      </c>
      <c r="D7" s="2">
        <v>616</v>
      </c>
      <c r="E7" s="1">
        <v>570</v>
      </c>
      <c r="F7" s="1"/>
    </row>
    <row r="8" spans="1:9" x14ac:dyDescent="0.2">
      <c r="A8" t="s">
        <v>11</v>
      </c>
      <c r="B8">
        <v>142</v>
      </c>
      <c r="C8" s="1">
        <v>745.5</v>
      </c>
      <c r="D8" s="2">
        <v>728</v>
      </c>
      <c r="E8" s="1">
        <v>725</v>
      </c>
      <c r="F8" s="1"/>
    </row>
    <row r="9" spans="1:9" x14ac:dyDescent="0.2">
      <c r="A9" t="s">
        <v>10</v>
      </c>
      <c r="B9">
        <v>253</v>
      </c>
      <c r="C9" s="1">
        <v>1000.65</v>
      </c>
      <c r="D9" s="1">
        <v>860</v>
      </c>
      <c r="E9" s="1">
        <v>959</v>
      </c>
      <c r="F9" s="1"/>
    </row>
    <row r="10" spans="1:9" x14ac:dyDescent="0.2">
      <c r="A10" t="s">
        <v>5</v>
      </c>
      <c r="B10">
        <v>299</v>
      </c>
      <c r="C10" s="1">
        <v>1048.95</v>
      </c>
      <c r="D10" s="1">
        <v>860</v>
      </c>
      <c r="E10" s="1">
        <v>988.4</v>
      </c>
      <c r="F10" s="1"/>
    </row>
    <row r="11" spans="1:9" x14ac:dyDescent="0.2">
      <c r="C11" s="1">
        <f>SUM(C2:C10)</f>
        <v>4249.3500000000004</v>
      </c>
      <c r="D11">
        <f>SUBTOTAL(109,D2:D10)</f>
        <v>4286.5</v>
      </c>
      <c r="E11">
        <f>SUBTOTAL(109,E2:E10)</f>
        <v>4257.3999999999996</v>
      </c>
    </row>
    <row r="13" spans="1:9" x14ac:dyDescent="0.2">
      <c r="A13" t="s">
        <v>14</v>
      </c>
    </row>
    <row r="14" spans="1:9" x14ac:dyDescent="0.2">
      <c r="A14" t="s">
        <v>0</v>
      </c>
      <c r="B14" t="s">
        <v>1</v>
      </c>
      <c r="C14" t="s">
        <v>2</v>
      </c>
      <c r="D14" t="s">
        <v>12</v>
      </c>
      <c r="E14" t="s">
        <v>13</v>
      </c>
    </row>
    <row r="15" spans="1:9" x14ac:dyDescent="0.2">
      <c r="A15" t="s">
        <v>6</v>
      </c>
      <c r="B15">
        <f>B2</f>
        <v>17</v>
      </c>
      <c r="C15" s="1">
        <f>5.25*Table13[[#This Row],[Members]]</f>
        <v>89.25</v>
      </c>
      <c r="D15" s="1">
        <f>7.5*Table13[[#This Row],[Members]]</f>
        <v>127.5</v>
      </c>
      <c r="E15" s="1">
        <f>5*Table13[[#This Row],[Members]]+50</f>
        <v>135</v>
      </c>
    </row>
    <row r="16" spans="1:9" x14ac:dyDescent="0.2">
      <c r="A16" t="s">
        <v>8</v>
      </c>
      <c r="B16">
        <f t="shared" ref="B16:B23" si="0">B3</f>
        <v>27</v>
      </c>
      <c r="C16" s="1">
        <f>5.25*Table13[[#This Row],[Members]]</f>
        <v>141.75</v>
      </c>
      <c r="D16" s="1">
        <f>7.5*Table13[[#This Row],[Members]]</f>
        <v>202.5</v>
      </c>
      <c r="E16" s="1">
        <f>5*Table13[[#This Row],[Members]]+50</f>
        <v>185</v>
      </c>
      <c r="I16" s="1"/>
    </row>
    <row r="17" spans="1:9" x14ac:dyDescent="0.2">
      <c r="A17" t="s">
        <v>9</v>
      </c>
      <c r="B17">
        <f t="shared" si="0"/>
        <v>35</v>
      </c>
      <c r="C17" s="1">
        <f>5.25*Table13[[#This Row],[Members]]</f>
        <v>183.75</v>
      </c>
      <c r="D17" s="1">
        <f>7.5*Table13[[#This Row],[Members]]</f>
        <v>262.5</v>
      </c>
      <c r="E17" s="1">
        <f>5*Table13[[#This Row],[Members]]+50</f>
        <v>225</v>
      </c>
      <c r="I17" s="1"/>
    </row>
    <row r="18" spans="1:9" x14ac:dyDescent="0.2">
      <c r="A18" t="s">
        <v>7</v>
      </c>
      <c r="B18">
        <f t="shared" si="0"/>
        <v>36</v>
      </c>
      <c r="C18" s="1">
        <f>5.25*Table13[[#This Row],[Members]]</f>
        <v>189</v>
      </c>
      <c r="D18" s="1">
        <f>7.5*Table13[[#This Row],[Members]]</f>
        <v>270</v>
      </c>
      <c r="E18" s="1">
        <f>5*Table13[[#This Row],[Members]]+50</f>
        <v>230</v>
      </c>
      <c r="I18" s="1"/>
    </row>
    <row r="19" spans="1:9" x14ac:dyDescent="0.2">
      <c r="A19" t="s">
        <v>3</v>
      </c>
      <c r="B19">
        <f t="shared" si="0"/>
        <v>48</v>
      </c>
      <c r="C19" s="1">
        <f>5.25*Table13[[#This Row],[Members]]</f>
        <v>252</v>
      </c>
      <c r="D19" s="1">
        <f>7.5*Table13[[#This Row],[Members]]</f>
        <v>360</v>
      </c>
      <c r="E19" s="1">
        <f>5*Table13[[#This Row],[Members]]+50</f>
        <v>290</v>
      </c>
      <c r="I19" s="1"/>
    </row>
    <row r="20" spans="1:9" x14ac:dyDescent="0.2">
      <c r="A20" t="s">
        <v>4</v>
      </c>
      <c r="B20">
        <f t="shared" si="0"/>
        <v>114</v>
      </c>
      <c r="C20" s="1">
        <f>5.25*Table13[[#This Row],[Members]]</f>
        <v>598.5</v>
      </c>
      <c r="D20" s="1">
        <f>7.5*50+4*(Table13[[#This Row],[Members]]-50)</f>
        <v>631</v>
      </c>
      <c r="E20" s="1">
        <f>5*Table13[[#This Row],[Members]]</f>
        <v>570</v>
      </c>
      <c r="I20" s="1"/>
    </row>
    <row r="21" spans="1:9" x14ac:dyDescent="0.2">
      <c r="A21" t="s">
        <v>11</v>
      </c>
      <c r="B21">
        <f t="shared" si="0"/>
        <v>142</v>
      </c>
      <c r="C21" s="1">
        <f>5.25*Table13[[#This Row],[Members]]</f>
        <v>745.5</v>
      </c>
      <c r="D21" s="1">
        <f>7.5*50+4*(Table13[[#This Row],[Members]]-50)</f>
        <v>743</v>
      </c>
      <c r="E21" s="1">
        <f>5*Table13[[#This Row],[Members]]</f>
        <v>710</v>
      </c>
      <c r="I21" s="1"/>
    </row>
    <row r="22" spans="1:9" x14ac:dyDescent="0.2">
      <c r="A22" t="s">
        <v>10</v>
      </c>
      <c r="B22">
        <f t="shared" si="0"/>
        <v>253</v>
      </c>
      <c r="C22" s="1">
        <f>5.25*175+1.05*(Table13[[#This Row],[Members]]-175)</f>
        <v>1000.65</v>
      </c>
      <c r="D22" s="1">
        <f>7.5*50+4*125+1.05*(Table13[[#This Row],[Members]]-175)</f>
        <v>956.9</v>
      </c>
      <c r="E22" s="1">
        <f>5*175+1.05*(Table13[[#This Row],[Members]]-175)</f>
        <v>956.9</v>
      </c>
      <c r="I22" s="1"/>
    </row>
    <row r="23" spans="1:9" x14ac:dyDescent="0.2">
      <c r="A23" t="s">
        <v>5</v>
      </c>
      <c r="B23">
        <f t="shared" si="0"/>
        <v>299</v>
      </c>
      <c r="C23" s="1">
        <f>5.25*175+1.05*(Table13[[#This Row],[Members]]-175)</f>
        <v>1048.95</v>
      </c>
      <c r="D23" s="1">
        <f>7.5*50+4*125+1.05*(Table13[[#This Row],[Members]]-175)</f>
        <v>1005.2</v>
      </c>
      <c r="E23" s="1">
        <f>5*175+1.05*(Table13[[#This Row],[Members]]-175)</f>
        <v>1005.2</v>
      </c>
      <c r="I23" s="1"/>
    </row>
    <row r="24" spans="1:9" x14ac:dyDescent="0.2">
      <c r="C24" s="1">
        <f>SUM(C15:C23)</f>
        <v>4249.3500000000004</v>
      </c>
      <c r="D24">
        <f>SUBTOTAL(109,D15:D23)</f>
        <v>4558.6000000000004</v>
      </c>
      <c r="E24">
        <f>SUBTOTAL(109,E15:E23)</f>
        <v>4307.1000000000004</v>
      </c>
    </row>
  </sheetData>
  <sortState xmlns:xlrd2="http://schemas.microsoft.com/office/spreadsheetml/2017/richdata2" ref="A2:C11">
    <sortCondition ref="B2:B11"/>
  </sortState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2023-04-22T13:31:16Z</dcterms:created>
  <dcterms:modified xsi:type="dcterms:W3CDTF">2023-04-23T08:01:55Z</dcterms:modified>
</cp:coreProperties>
</file>