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2"/>
  <workbookPr/>
  <mc:AlternateContent xmlns:mc="http://schemas.openxmlformats.org/markup-compatibility/2006">
    <mc:Choice Requires="x15">
      <x15ac:absPath xmlns:x15ac="http://schemas.microsoft.com/office/spreadsheetml/2010/11/ac" url="/Users/markparnell/Dropbox/Vettore DATA/DATA/In Vivo/Inflammation/Bleomycin Lung Fibrosis/Aragen Bleomycin Therapeutic Aged Mice/Data/"/>
    </mc:Choice>
  </mc:AlternateContent>
  <xr:revisionPtr revIDLastSave="0" documentId="8_{E19EDDD0-AF0E-0744-9714-59D132FC6F0D}" xr6:coauthVersionLast="36" xr6:coauthVersionMax="36" xr10:uidLastSave="{00000000-0000-0000-0000-000000000000}"/>
  <bookViews>
    <workbookView xWindow="6020" yWindow="1720" windowWidth="34480" windowHeight="21920" activeTab="1" xr2:uid="{00000000-000D-0000-FFFF-FFFF00000000}"/>
  </bookViews>
  <sheets>
    <sheet name="Individual animal data" sheetId="1" r:id="rId1"/>
    <sheet name="aSMA Data" sheetId="3" r:id="rId2"/>
    <sheet name="Group Summary" sheetId="2" r:id="rId3"/>
  </sheets>
  <externalReferences>
    <externalReference r:id="rId4"/>
  </externalReferenc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7" i="3" l="1"/>
  <c r="D38" i="3"/>
  <c r="C38" i="3"/>
  <c r="B38" i="3"/>
  <c r="C37" i="3"/>
  <c r="B37" i="3"/>
  <c r="K9" i="2" l="1"/>
  <c r="K5" i="2"/>
  <c r="E9" i="2"/>
  <c r="E5" i="2"/>
  <c r="C62" i="3"/>
  <c r="B62" i="3"/>
  <c r="C61" i="3"/>
  <c r="B61" i="3"/>
  <c r="D60" i="3"/>
  <c r="D59" i="3"/>
  <c r="D58" i="3"/>
  <c r="D57" i="3"/>
  <c r="D56" i="3"/>
  <c r="D55" i="3"/>
  <c r="D54" i="3"/>
  <c r="D53" i="3"/>
  <c r="D52" i="3"/>
  <c r="D61" i="3" s="1"/>
  <c r="G7" i="3" s="1"/>
  <c r="D51" i="3"/>
  <c r="C50" i="3"/>
  <c r="B50" i="3"/>
  <c r="C49" i="3"/>
  <c r="B49" i="3"/>
  <c r="D48" i="3"/>
  <c r="D47" i="3"/>
  <c r="D46" i="3"/>
  <c r="D45" i="3"/>
  <c r="D44" i="3"/>
  <c r="D43" i="3"/>
  <c r="D42" i="3"/>
  <c r="D41" i="3"/>
  <c r="D40" i="3"/>
  <c r="D39" i="3"/>
  <c r="D36" i="3"/>
  <c r="D35" i="3"/>
  <c r="D34" i="3"/>
  <c r="D33" i="3"/>
  <c r="D32" i="3"/>
  <c r="D31" i="3"/>
  <c r="D30" i="3"/>
  <c r="D29" i="3"/>
  <c r="D28" i="3"/>
  <c r="D27" i="3"/>
  <c r="C26" i="3"/>
  <c r="B26" i="3"/>
  <c r="C25" i="3"/>
  <c r="B25" i="3"/>
  <c r="D24" i="3"/>
  <c r="D23" i="3"/>
  <c r="D22" i="3"/>
  <c r="D21" i="3"/>
  <c r="D20" i="3"/>
  <c r="D19" i="3"/>
  <c r="D18" i="3"/>
  <c r="D17" i="3"/>
  <c r="D16" i="3"/>
  <c r="D15" i="3"/>
  <c r="C14" i="3"/>
  <c r="B14" i="3"/>
  <c r="C13" i="3"/>
  <c r="B13" i="3"/>
  <c r="D12" i="3"/>
  <c r="D11" i="3"/>
  <c r="D10" i="3"/>
  <c r="D9" i="3"/>
  <c r="D8" i="3"/>
  <c r="D7" i="3"/>
  <c r="D6" i="3"/>
  <c r="D5" i="3"/>
  <c r="D4" i="3"/>
  <c r="D3" i="3"/>
  <c r="D13" i="3" s="1"/>
  <c r="G3" i="3" s="1"/>
  <c r="G5" i="3" l="1"/>
  <c r="D25" i="3"/>
  <c r="G4" i="3" s="1"/>
  <c r="D50" i="3"/>
  <c r="D49" i="3"/>
  <c r="D62" i="3"/>
  <c r="H7" i="3" s="1"/>
  <c r="D14" i="3"/>
  <c r="H3" i="3" s="1"/>
  <c r="D26" i="3"/>
  <c r="H24" i="1"/>
  <c r="H34" i="1"/>
  <c r="J39" i="1"/>
  <c r="J27" i="1"/>
  <c r="H5" i="1"/>
  <c r="H6" i="1"/>
  <c r="H7" i="1"/>
  <c r="H8" i="1"/>
  <c r="H9" i="1"/>
  <c r="H10" i="1"/>
  <c r="H11" i="1"/>
  <c r="H12" i="1"/>
  <c r="H13" i="1"/>
  <c r="H14" i="1"/>
  <c r="H15" i="1"/>
  <c r="C4" i="2"/>
  <c r="D4" i="2"/>
  <c r="I15" i="1"/>
  <c r="C5" i="2"/>
  <c r="J15" i="1"/>
  <c r="D5" i="2"/>
  <c r="I27" i="1"/>
  <c r="C6" i="2"/>
  <c r="D6" i="2"/>
  <c r="I39" i="1"/>
  <c r="C7" i="2"/>
  <c r="D7" i="2"/>
  <c r="I51" i="1"/>
  <c r="C8" i="2"/>
  <c r="J51" i="1"/>
  <c r="D8" i="2"/>
  <c r="I63" i="1"/>
  <c r="C9" i="2"/>
  <c r="J63" i="1"/>
  <c r="D9" i="2"/>
  <c r="I4" i="2"/>
  <c r="J4" i="2"/>
  <c r="I16" i="1"/>
  <c r="I5" i="2"/>
  <c r="J16" i="1"/>
  <c r="J5" i="2"/>
  <c r="I28" i="1"/>
  <c r="I6" i="2"/>
  <c r="J28" i="1"/>
  <c r="J6" i="2"/>
  <c r="I40" i="1"/>
  <c r="I7" i="2"/>
  <c r="J40" i="1"/>
  <c r="J7" i="2"/>
  <c r="I52" i="1"/>
  <c r="I8" i="2"/>
  <c r="J52" i="1"/>
  <c r="J8" i="2"/>
  <c r="I64" i="1"/>
  <c r="I9" i="2"/>
  <c r="J64" i="1"/>
  <c r="J9" i="2"/>
  <c r="H49" i="1"/>
  <c r="H53" i="1"/>
  <c r="H54" i="1"/>
  <c r="H55" i="1"/>
  <c r="H56" i="1"/>
  <c r="H57" i="1"/>
  <c r="H58" i="1"/>
  <c r="H59" i="1"/>
  <c r="H60" i="1"/>
  <c r="H61" i="1"/>
  <c r="H62" i="1"/>
  <c r="H64" i="1"/>
  <c r="H9" i="2"/>
  <c r="H63" i="1"/>
  <c r="B9" i="2"/>
  <c r="H48" i="1"/>
  <c r="H37" i="1"/>
  <c r="H32" i="1"/>
  <c r="H4" i="2"/>
  <c r="B4" i="2"/>
  <c r="H18" i="1"/>
  <c r="H19" i="1"/>
  <c r="H20" i="1"/>
  <c r="H21" i="1"/>
  <c r="H22" i="1"/>
  <c r="H23" i="1"/>
  <c r="H30" i="1"/>
  <c r="H31" i="1"/>
  <c r="H33" i="1"/>
  <c r="H35" i="1"/>
  <c r="H36" i="1"/>
  <c r="H43" i="1"/>
  <c r="H44" i="1"/>
  <c r="H45" i="1"/>
  <c r="H46" i="1"/>
  <c r="H47" i="1"/>
  <c r="B5" i="2"/>
  <c r="H50" i="1"/>
  <c r="H38" i="1"/>
  <c r="H41" i="1"/>
  <c r="H42" i="1"/>
  <c r="H17" i="1"/>
  <c r="H25" i="1"/>
  <c r="H26" i="1"/>
  <c r="H29" i="1"/>
  <c r="H16" i="1"/>
  <c r="H5" i="2"/>
  <c r="H40" i="1"/>
  <c r="H7" i="2"/>
  <c r="H39" i="1"/>
  <c r="B7" i="2"/>
  <c r="H51" i="1"/>
  <c r="B8" i="2"/>
  <c r="H52" i="1"/>
  <c r="H8" i="2"/>
  <c r="H28" i="1"/>
  <c r="H6" i="2"/>
  <c r="H27" i="1"/>
  <c r="B6" i="2"/>
  <c r="E6" i="2" l="1"/>
  <c r="E7" i="2"/>
  <c r="H6" i="3"/>
  <c r="K8" i="2"/>
  <c r="G6" i="3"/>
  <c r="E8" i="2"/>
  <c r="H5" i="3"/>
  <c r="K7" i="2"/>
  <c r="H4" i="3"/>
  <c r="K6" i="2"/>
</calcChain>
</file>

<file path=xl/sharedStrings.xml><?xml version="1.0" encoding="utf-8"?>
<sst xmlns="http://schemas.openxmlformats.org/spreadsheetml/2006/main" count="136" uniqueCount="92">
  <si>
    <t>Field 1</t>
  </si>
  <si>
    <t>Field 2</t>
  </si>
  <si>
    <t>Field 3</t>
  </si>
  <si>
    <t>Field 4</t>
  </si>
  <si>
    <t>Field 5</t>
  </si>
  <si>
    <t>Animal</t>
  </si>
  <si>
    <t>H&amp;E</t>
  </si>
  <si>
    <t>Ashcroft Average Score</t>
  </si>
  <si>
    <t>Ashcroft Score (0-8)</t>
  </si>
  <si>
    <t xml:space="preserve">mean </t>
  </si>
  <si>
    <t>SEM</t>
  </si>
  <si>
    <t>Group</t>
  </si>
  <si>
    <t>Group 1 (No Bleomycin)</t>
  </si>
  <si>
    <t>Infiltrates/aggregates, mixed cell</t>
  </si>
  <si>
    <t>Fibrosis Severity Score</t>
  </si>
  <si>
    <t>Group 2 (Vehicle, 100 ul BID)</t>
  </si>
  <si>
    <t>Group 3 (Nintedanib, 50 mg/kg/9200 ul, QD)</t>
  </si>
  <si>
    <t>Mean</t>
  </si>
  <si>
    <t>Group 4 (Bleomycin + Pirfenidone, 100 ul BID)</t>
  </si>
  <si>
    <t>Group 5 (VB253, 3 mg/kg/100 ul BID)</t>
  </si>
  <si>
    <t>PC-2851-019 Individual Animal Data</t>
  </si>
  <si>
    <t>PC-2851-019 Mouse Lung Group Summary</t>
  </si>
  <si>
    <t>Group Mean Scores</t>
  </si>
  <si>
    <t>P</t>
  </si>
  <si>
    <t>--</t>
  </si>
  <si>
    <t>Bronchioloalveolar adenoma</t>
  </si>
  <si>
    <t>aSMA Immunolabeling</t>
  </si>
  <si>
    <t>Immunolabeled Area (% of Total Area)</t>
  </si>
  <si>
    <t>Sample ID</t>
  </si>
  <si>
    <r>
      <t>aSMA Area (um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</si>
  <si>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Tissue Area (um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</si>
  <si>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Percent aSMA Positivity (%)</t>
  </si>
  <si>
    <t xml:space="preserve"> Grp 1 An 901</t>
  </si>
  <si>
    <t>Group 1</t>
  </si>
  <si>
    <t xml:space="preserve"> Grp 1 An 902</t>
  </si>
  <si>
    <t>Group 2</t>
  </si>
  <si>
    <t xml:space="preserve"> Grp 1 An 903</t>
  </si>
  <si>
    <t>Group 3</t>
  </si>
  <si>
    <t xml:space="preserve"> Grp 1 An 904</t>
  </si>
  <si>
    <t>Group 4</t>
  </si>
  <si>
    <t xml:space="preserve"> Grp 1 An 905</t>
  </si>
  <si>
    <t>Group 5</t>
  </si>
  <si>
    <t xml:space="preserve"> Grp 1 An 906</t>
  </si>
  <si>
    <t xml:space="preserve"> Grp 1 An 907</t>
  </si>
  <si>
    <t xml:space="preserve"> Grp 1 An 908</t>
  </si>
  <si>
    <t xml:space="preserve"> Grp 1 An 909</t>
  </si>
  <si>
    <t xml:space="preserve"> Grp 1 An 910</t>
  </si>
  <si>
    <t>SE</t>
  </si>
  <si>
    <t>Grp 2 An 929</t>
  </si>
  <si>
    <t>Grp 2 An 933</t>
  </si>
  <si>
    <t>Grp 2 An 937</t>
  </si>
  <si>
    <t>Grp 2 An 948</t>
  </si>
  <si>
    <t>Grp 2 An 950</t>
  </si>
  <si>
    <t>Grp 2 An 955</t>
  </si>
  <si>
    <t>Grp 2 An 975</t>
  </si>
  <si>
    <t>Grp 2 An 979</t>
  </si>
  <si>
    <t>Grp 2 An 980</t>
  </si>
  <si>
    <t>Grp 2 An 986</t>
  </si>
  <si>
    <t>Grp 3 An 930</t>
  </si>
  <si>
    <t>Grp 3 An 940</t>
  </si>
  <si>
    <t>Grp 3 An 953</t>
  </si>
  <si>
    <t>Grp 3 An 961</t>
  </si>
  <si>
    <t>Grp 3 An 970</t>
  </si>
  <si>
    <t>Grp 3 An 974</t>
  </si>
  <si>
    <t>Grp 3 An 978</t>
  </si>
  <si>
    <t>Grp 3 An 985</t>
  </si>
  <si>
    <t>Grp 3 An 987</t>
  </si>
  <si>
    <t>Grp 3 An 988</t>
  </si>
  <si>
    <t>Grp 4 An 927</t>
  </si>
  <si>
    <t>Grp 4 An 931</t>
  </si>
  <si>
    <t>Grp 4 An 935</t>
  </si>
  <si>
    <t>Grp 4 An 936</t>
  </si>
  <si>
    <t>Grp 4 An 938</t>
  </si>
  <si>
    <t>Grp 4 An 949</t>
  </si>
  <si>
    <t>Grp 4 An 962</t>
  </si>
  <si>
    <t>Grp 4 An 964</t>
  </si>
  <si>
    <t>Grp 4 An 971</t>
  </si>
  <si>
    <t>Grp 4 An 973</t>
  </si>
  <si>
    <t>Grp 5 An 300</t>
  </si>
  <si>
    <t>Grp 5 An 920</t>
  </si>
  <si>
    <t>Grp 5 An 923</t>
  </si>
  <si>
    <t>Grp 5 An 925</t>
  </si>
  <si>
    <t>Grp 5 An 932</t>
  </si>
  <si>
    <t>Grp 5 An 952</t>
  </si>
  <si>
    <t>Grp 5 An 960</t>
  </si>
  <si>
    <t>Grp 5 An 966</t>
  </si>
  <si>
    <t>Grp 5 An 972</t>
  </si>
  <si>
    <t>Grp 5 An 982</t>
  </si>
  <si>
    <t>PC-2851-019 Mouse Lung aSMA IHC Quantification (Image Analysis)</t>
  </si>
  <si>
    <t>Image Analysis Quantification</t>
  </si>
  <si>
    <t>Image Analysis SEM</t>
  </si>
  <si>
    <t>Bronchioloalveolar adenoma score of 0 = absent, P =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</si>
</sst>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6" fillId="2" borderId="20" applyNumberFormat="0" applyFont="0" applyAlignment="0" applyProtection="0"/>
  </cellStyleXfs>
  <cellXfs count="117">
    <xf numFmtId="0" fontId="0" fillId="0" borderId="0" xfId="0"/>
    <xf numFmtId="0" fontId="3" fillId="0" borderId="0" xfId="0" applyFont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2" fontId="5" fillId="0" borderId="14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2" fontId="2" fillId="0" borderId="0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2" fontId="2" fillId="0" borderId="10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0" fontId="3" fillId="0" borderId="9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5" fillId="0" borderId="5" xfId="0" quotePrefix="1" applyFont="1" applyBorder="1" applyAlignment="1">
      <alignment horizontal="center" vertical="center"/>
    </xf>
    <xf numFmtId="0" fontId="1" fillId="0" borderId="4" xfId="0" quotePrefix="1" applyFont="1" applyBorder="1" applyAlignment="1">
      <alignment horizontal="center" vertical="center"/>
    </xf>
    <xf numFmtId="0" fontId="1" fillId="0" borderId="4" xfId="0" quotePrefix="1" applyFont="1" applyBorder="1" applyAlignment="1">
      <alignment horizontal="center"/>
    </xf>
    <xf numFmtId="0" fontId="1" fillId="0" borderId="5" xfId="0" quotePrefix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19" xfId="0" applyFont="1" applyBorder="1" applyAlignment="1">
      <alignment horizontal="center" vertical="center"/>
    </xf>
    <xf numFmtId="0" fontId="9" fillId="0" borderId="0" xfId="0" applyFont="1"/>
    <xf numFmtId="10" fontId="0" fillId="0" borderId="0" xfId="1" applyNumberFormat="1" applyFont="1"/>
    <xf numFmtId="10" fontId="0" fillId="0" borderId="0" xfId="0" applyNumberFormat="1"/>
    <xf numFmtId="0" fontId="7" fillId="3" borderId="20" xfId="2" applyFont="1" applyFill="1"/>
    <xf numFmtId="1" fontId="10" fillId="3" borderId="20" xfId="1" applyNumberFormat="1" applyFont="1" applyFill="1" applyBorder="1"/>
    <xf numFmtId="10" fontId="10" fillId="3" borderId="20" xfId="1" applyNumberFormat="1" applyFont="1" applyFill="1" applyBorder="1"/>
    <xf numFmtId="0" fontId="11" fillId="3" borderId="20" xfId="2" applyFont="1" applyFill="1"/>
    <xf numFmtId="1" fontId="12" fillId="3" borderId="20" xfId="2" applyNumberFormat="1" applyFont="1" applyFill="1"/>
    <xf numFmtId="10" fontId="12" fillId="3" borderId="20" xfId="1" applyNumberFormat="1" applyFont="1" applyFill="1" applyBorder="1"/>
    <xf numFmtId="0" fontId="11" fillId="3" borderId="21" xfId="2" applyFont="1" applyFill="1" applyBorder="1"/>
    <xf numFmtId="1" fontId="12" fillId="3" borderId="21" xfId="2" applyNumberFormat="1" applyFont="1" applyFill="1" applyBorder="1"/>
    <xf numFmtId="10" fontId="12" fillId="3" borderId="21" xfId="1" applyNumberFormat="1" applyFont="1" applyFill="1" applyBorder="1"/>
    <xf numFmtId="10" fontId="2" fillId="0" borderId="9" xfId="0" applyNumberFormat="1" applyFont="1" applyBorder="1" applyAlignment="1">
      <alignment horizontal="center"/>
    </xf>
    <xf numFmtId="10" fontId="2" fillId="0" borderId="4" xfId="0" applyNumberFormat="1" applyFont="1" applyBorder="1" applyAlignment="1">
      <alignment horizontal="center"/>
    </xf>
    <xf numFmtId="10" fontId="2" fillId="0" borderId="5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7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</cellXfs>
  <cellStyles count="3">
    <cellStyle name="Normal" xfId="0" builtinId="0"/>
    <cellStyle name="Note" xfId="2" builtinId="10"/>
    <cellStyle name="Percent" xfId="1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PC-2851-019 Mouse Lungs</a:t>
            </a:r>
          </a:p>
          <a:p>
            <a:pPr>
              <a:defRPr/>
            </a:pPr>
            <a:r>
              <a:rPr lang="en-US"/>
              <a:t>Average Positive Area of aSMA Immunolabelling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('[1]aSMA Data'!$D$13,'[1]aSMA Data'!$D$25,'[1]aSMA Data'!$D$37,'[1]aSMA Data'!$D$49,'[1]aSMA Data'!$D$61,'[1]aSMA Data'!$D$72,'[1]aSMA Data'!$D$83)</c15:sqref>
                    </c15:fullRef>
                  </c:ext>
                </c:extLst>
                <c:f>('[1]aSMA Data'!$D$13,'[1]aSMA Data'!$D$25,'[1]aSMA Data'!$D$37,'[1]aSMA Data'!$D$49,'[1]aSMA Data'!$D$61)</c:f>
                <c:numCache>
                  <c:formatCode>General</c:formatCode>
                  <c:ptCount val="5"/>
                  <c:pt idx="0">
                    <c:v>1.4540518766572384E-3</c:v>
                  </c:pt>
                  <c:pt idx="1">
                    <c:v>8.0437358393661094E-3</c:v>
                  </c:pt>
                  <c:pt idx="2">
                    <c:v>8.0381478369832334E-3</c:v>
                  </c:pt>
                  <c:pt idx="3">
                    <c:v>2.7413661012147613E-3</c:v>
                  </c:pt>
                  <c:pt idx="4">
                    <c:v>3.1932241896056404E-3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('[1]aSMA Data'!$D$13,'[1]aSMA Data'!$D$25,'[1]aSMA Data'!$D$37,'[1]aSMA Data'!$D$49,'[1]aSMA Data'!$D$61,'[1]aSMA Data'!$D$72,'[1]aSMA Data'!$D$83)</c15:sqref>
                    </c15:fullRef>
                  </c:ext>
                </c:extLst>
                <c:f>('[1]aSMA Data'!$D$13,'[1]aSMA Data'!$D$25,'[1]aSMA Data'!$D$37,'[1]aSMA Data'!$D$49,'[1]aSMA Data'!$D$61)</c:f>
                <c:numCache>
                  <c:formatCode>General</c:formatCode>
                  <c:ptCount val="5"/>
                  <c:pt idx="0">
                    <c:v>1.4540518766572384E-3</c:v>
                  </c:pt>
                  <c:pt idx="1">
                    <c:v>8.0437358393661094E-3</c:v>
                  </c:pt>
                  <c:pt idx="2">
                    <c:v>8.0381478369832334E-3</c:v>
                  </c:pt>
                  <c:pt idx="3">
                    <c:v>2.7413661012147613E-3</c:v>
                  </c:pt>
                  <c:pt idx="4">
                    <c:v>3.1932241896056404E-3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'aSMA Data'!$F$3:$F$9</c15:sqref>
                  </c15:fullRef>
                </c:ext>
              </c:extLst>
              <c:f>'aSMA Data'!$F$3:$F$7</c:f>
              <c:strCache>
                <c:ptCount val="5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  <c:pt idx="4">
                  <c:v>Group 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'aSMA Data'!$G$3:$G$9</c15:sqref>
                  </c15:fullRef>
                </c:ext>
              </c:extLst>
              <c:f>'aSMA Data'!$G$3:$G$7</c:f>
              <c:numCache>
                <c:formatCode>0.00%</c:formatCode>
                <c:ptCount val="5"/>
                <c:pt idx="0">
                  <c:v>2.6400666960272108E-2</c:v>
                </c:pt>
                <c:pt idx="1">
                  <c:v>8.2473631767251893E-2</c:v>
                </c:pt>
                <c:pt idx="2">
                  <c:v>4.9184127118298206E-2</c:v>
                </c:pt>
                <c:pt idx="3">
                  <c:v>3.0981152971901831E-2</c:v>
                </c:pt>
                <c:pt idx="4">
                  <c:v>3.2041034132964004E-2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1-4512-883C-C3E15B0CD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9117264"/>
        <c:axId val="689117592"/>
      </c:barChart>
      <c:catAx>
        <c:axId val="68911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117592"/>
        <c:crosses val="autoZero"/>
        <c:auto val="1"/>
        <c:lblAlgn val="ctr"/>
        <c:lblOffset val="100"/>
        <c:noMultiLvlLbl val="0"/>
      </c:catAx>
      <c:valAx>
        <c:axId val="689117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Positive Area of aSMA </a:t>
                </a:r>
              </a:p>
              <a:p>
                <a:pPr>
                  <a:defRPr/>
                </a:pPr>
                <a:r>
                  <a:rPr lang="en-US"/>
                  <a:t>(%; +/-SEM)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11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377824</xdr:colOff>
      <xdr:row>10</xdr:row>
      <xdr:rowOff>152400</xdr:rowOff>
    </xdr:from>
    <xdr:to>
      <xdr:col>15</xdr:col>
      <xdr:colOff>663575</xdr:colOff>
      <xdr:row>34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9F2A2F-143B-4B65-BA0C-D32E5D175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114300</xdr:colOff>
      <xdr:row>25</xdr:row>
      <xdr:rowOff>19050</xdr:rowOff>
    </xdr:from>
    <xdr:to>
      <xdr:col>7</xdr:col>
      <xdr:colOff>388802</xdr:colOff>
      <xdr:row>31</xdr:row>
      <xdr:rowOff>95356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D6F5AF-EFB1-4AB7-B404-F0139BCC9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67325" y="4619625"/>
          <a:ext cx="2103302" cy="121930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durrant/Dropbox/current%20HTL%20studies/PC-2851-019%20vettore%20bleo%20lungs/Vettore%20PC-2851-019%20IA%20Data%208-21-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MA Data"/>
    </sheetNames>
    <sheetDataSet>
      <sheetData sheetId="0">
        <row r="2">
          <cell r="F2" t="str">
            <v>Group 1</v>
          </cell>
        </row>
        <row r="13">
          <cell r="D13">
            <v>1.4540518766572384E-3</v>
          </cell>
        </row>
        <row r="25">
          <cell r="D25">
            <v>8.0437358393661094E-3</v>
          </cell>
        </row>
        <row r="37">
          <cell r="D37">
            <v>8.0381478369832334E-3</v>
          </cell>
        </row>
        <row r="49">
          <cell r="D49">
            <v>2.7413661012147613E-3</v>
          </cell>
        </row>
        <row r="61">
          <cell r="D61">
            <v>3.1932241896056404E-3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F1DE92-81FD-4DB5-8115-D6338CC61D06}" name="Table1" displayName="Table1" ref="A2:D62" totalsRowShown="0" headerRowDxfId="6" dataDxfId="5" tableBorderDxfId="4">
  <autoFilter ref="A2:D62" xr:uid="{505243F4-CA9D-42F5-BA5F-999472860DC8}"/>
  <tableColumns count="4">
    <tableColumn id="1" xr3:uid="{CDD16066-45F7-40D8-BB13-28D5E72D5C49}" name="Sample ID" dataDxfId="3"/>
    <tableColumn id="2" xr3:uid="{1FABEEDC-C343-4CED-B953-6C259CC9DDBE}" name="aSMA Area (um2)" dataDxfId="2"/>
    <tableColumn id="3" xr3:uid="{F577015B-A964-4C6A-A9D9-9A666DD5AE96}" name="Tissue Area (um2)" dataDxfId="1"/>
    <tableColumn id="4" xr3:uid="{66F03C9D-4CF7-47B0-BD00-5321739D25CD}" name="Percent aSMA Positivity (%)" dataDxfId="0" dataCellStyle="Perce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5"/>
  <sheetViews>
    <sheetView topLeftCell="A46" zoomScale="75" zoomScaleNormal="75" zoomScalePageLayoutView="70" workbookViewId="0">
      <selection activeCell="J67" sqref="J67"/>
    </sheetView>
  </sheetViews>
  <sheetFormatPr baseColWidth="10" defaultColWidth="8.83203125" defaultRowHeight="22" customHeight="1" x14ac:dyDescent="0.2"/>
  <cols>
    <col min="1" max="1" width="29.5" style="1" customWidth="1"/>
    <col min="2" max="2" width="11.5" style="7" customWidth="1"/>
    <col min="3" max="3" width="14" style="5" customWidth="1"/>
    <col min="4" max="4" width="10.6640625" style="5" customWidth="1"/>
    <col min="5" max="5" width="14.5" style="5" customWidth="1"/>
    <col min="6" max="7" width="12.6640625" style="5" customWidth="1"/>
    <col min="8" max="8" width="19.83203125" style="13" customWidth="1"/>
    <col min="9" max="10" width="25.5" style="13" customWidth="1"/>
    <col min="11" max="11" width="27.5" style="5" customWidth="1"/>
    <col min="12" max="16384" width="8.83203125" style="5"/>
  </cols>
  <sheetData>
    <row r="1" spans="1:13" ht="22" customHeight="1" thickBot="1" x14ac:dyDescent="0.25">
      <c r="A1" s="95" t="s">
        <v>20</v>
      </c>
      <c r="B1" s="95"/>
      <c r="C1" s="95"/>
      <c r="D1" s="95"/>
      <c r="E1" s="95"/>
      <c r="F1" s="95"/>
      <c r="G1" s="95"/>
      <c r="H1" s="95"/>
      <c r="I1" s="95"/>
      <c r="J1" s="95"/>
      <c r="K1" s="95"/>
    </row>
    <row r="2" spans="1:13" ht="22" customHeight="1" thickBot="1" x14ac:dyDescent="0.25">
      <c r="A2" s="99" t="s">
        <v>11</v>
      </c>
      <c r="B2" s="96" t="s">
        <v>5</v>
      </c>
      <c r="C2" s="102" t="s">
        <v>6</v>
      </c>
      <c r="D2" s="103"/>
      <c r="E2" s="103"/>
      <c r="F2" s="103"/>
      <c r="G2" s="103"/>
      <c r="H2" s="103"/>
      <c r="I2" s="103"/>
      <c r="J2" s="103"/>
      <c r="K2" s="104"/>
    </row>
    <row r="3" spans="1:13" s="1" customFormat="1" ht="22" customHeight="1" thickBot="1" x14ac:dyDescent="0.25">
      <c r="A3" s="100"/>
      <c r="B3" s="97"/>
      <c r="C3" s="109" t="s">
        <v>8</v>
      </c>
      <c r="D3" s="110"/>
      <c r="E3" s="110"/>
      <c r="F3" s="110"/>
      <c r="G3" s="110"/>
      <c r="H3" s="111"/>
      <c r="I3" s="99" t="s">
        <v>14</v>
      </c>
      <c r="J3" s="105" t="s">
        <v>13</v>
      </c>
      <c r="K3" s="107" t="s">
        <v>25</v>
      </c>
    </row>
    <row r="4" spans="1:13" ht="71" customHeight="1" thickBot="1" x14ac:dyDescent="0.25">
      <c r="A4" s="101"/>
      <c r="B4" s="98"/>
      <c r="C4" s="43" t="s">
        <v>0</v>
      </c>
      <c r="D4" s="44" t="s">
        <v>1</v>
      </c>
      <c r="E4" s="44" t="s">
        <v>2</v>
      </c>
      <c r="F4" s="44" t="s">
        <v>3</v>
      </c>
      <c r="G4" s="44" t="s">
        <v>4</v>
      </c>
      <c r="H4" s="4" t="s">
        <v>7</v>
      </c>
      <c r="I4" s="101"/>
      <c r="J4" s="106"/>
      <c r="K4" s="108"/>
      <c r="L4" s="62"/>
      <c r="M4" s="62"/>
    </row>
    <row r="5" spans="1:13" s="13" customFormat="1" ht="22" customHeight="1" x14ac:dyDescent="0.2">
      <c r="A5" s="94" t="s">
        <v>12</v>
      </c>
      <c r="B5" s="8">
        <v>901</v>
      </c>
      <c r="C5" s="9">
        <v>1</v>
      </c>
      <c r="D5" s="10">
        <v>0</v>
      </c>
      <c r="E5" s="10">
        <v>1</v>
      </c>
      <c r="F5" s="10">
        <v>0</v>
      </c>
      <c r="G5" s="10">
        <v>0</v>
      </c>
      <c r="H5" s="11">
        <f t="shared" ref="H5:H50" si="0">AVERAGE(C5:G5)</f>
        <v>0.4</v>
      </c>
      <c r="I5" s="12">
        <v>0</v>
      </c>
      <c r="J5" s="56">
        <v>2</v>
      </c>
      <c r="K5" s="63">
        <v>0</v>
      </c>
    </row>
    <row r="6" spans="1:13" s="13" customFormat="1" ht="22" customHeight="1" x14ac:dyDescent="0.2">
      <c r="A6" s="92"/>
      <c r="B6" s="14">
        <v>902</v>
      </c>
      <c r="C6" s="15">
        <v>0</v>
      </c>
      <c r="D6" s="33">
        <v>0</v>
      </c>
      <c r="E6" s="33">
        <v>0</v>
      </c>
      <c r="F6" s="33">
        <v>1</v>
      </c>
      <c r="G6" s="33">
        <v>0</v>
      </c>
      <c r="H6" s="16">
        <f t="shared" si="0"/>
        <v>0.2</v>
      </c>
      <c r="I6" s="57">
        <v>0</v>
      </c>
      <c r="J6" s="58">
        <v>2</v>
      </c>
      <c r="K6" s="64" t="s">
        <v>23</v>
      </c>
    </row>
    <row r="7" spans="1:13" s="13" customFormat="1" ht="22" customHeight="1" x14ac:dyDescent="0.2">
      <c r="A7" s="92"/>
      <c r="B7" s="14">
        <v>903</v>
      </c>
      <c r="C7" s="15">
        <v>0</v>
      </c>
      <c r="D7" s="33">
        <v>0</v>
      </c>
      <c r="E7" s="33">
        <v>1</v>
      </c>
      <c r="F7" s="33">
        <v>0</v>
      </c>
      <c r="G7" s="33">
        <v>0</v>
      </c>
      <c r="H7" s="16">
        <f t="shared" si="0"/>
        <v>0.2</v>
      </c>
      <c r="I7" s="57">
        <v>0</v>
      </c>
      <c r="J7" s="58">
        <v>1</v>
      </c>
      <c r="K7" s="16">
        <v>0</v>
      </c>
    </row>
    <row r="8" spans="1:13" s="13" customFormat="1" ht="22" customHeight="1" x14ac:dyDescent="0.2">
      <c r="A8" s="92"/>
      <c r="B8" s="14">
        <v>904</v>
      </c>
      <c r="C8" s="15">
        <v>1</v>
      </c>
      <c r="D8" s="33">
        <v>0</v>
      </c>
      <c r="E8" s="33">
        <v>0</v>
      </c>
      <c r="F8" s="33">
        <v>0</v>
      </c>
      <c r="G8" s="33">
        <v>0</v>
      </c>
      <c r="H8" s="16">
        <f t="shared" si="0"/>
        <v>0.2</v>
      </c>
      <c r="I8" s="57">
        <v>0</v>
      </c>
      <c r="J8" s="58">
        <v>2</v>
      </c>
      <c r="K8" s="64">
        <v>0</v>
      </c>
    </row>
    <row r="9" spans="1:13" s="13" customFormat="1" ht="22" customHeight="1" x14ac:dyDescent="0.2">
      <c r="A9" s="92"/>
      <c r="B9" s="14">
        <v>905</v>
      </c>
      <c r="C9" s="15">
        <v>0</v>
      </c>
      <c r="D9" s="33">
        <v>0</v>
      </c>
      <c r="E9" s="33">
        <v>0</v>
      </c>
      <c r="F9" s="33">
        <v>0</v>
      </c>
      <c r="G9" s="33">
        <v>0</v>
      </c>
      <c r="H9" s="16">
        <f t="shared" si="0"/>
        <v>0</v>
      </c>
      <c r="I9" s="57">
        <v>0</v>
      </c>
      <c r="J9" s="58">
        <v>1</v>
      </c>
      <c r="K9" s="64">
        <v>0</v>
      </c>
    </row>
    <row r="10" spans="1:13" s="13" customFormat="1" ht="22" customHeight="1" x14ac:dyDescent="0.2">
      <c r="A10" s="92"/>
      <c r="B10" s="14">
        <v>906</v>
      </c>
      <c r="C10" s="15">
        <v>0</v>
      </c>
      <c r="D10" s="33">
        <v>0</v>
      </c>
      <c r="E10" s="33">
        <v>1</v>
      </c>
      <c r="F10" s="33">
        <v>0</v>
      </c>
      <c r="G10" s="33">
        <v>0</v>
      </c>
      <c r="H10" s="16">
        <f t="shared" si="0"/>
        <v>0.2</v>
      </c>
      <c r="I10" s="57">
        <v>0</v>
      </c>
      <c r="J10" s="58">
        <v>2</v>
      </c>
      <c r="K10" s="64" t="s">
        <v>23</v>
      </c>
    </row>
    <row r="11" spans="1:13" s="13" customFormat="1" ht="22" customHeight="1" x14ac:dyDescent="0.2">
      <c r="A11" s="92"/>
      <c r="B11" s="14">
        <v>907</v>
      </c>
      <c r="C11" s="15">
        <v>0</v>
      </c>
      <c r="D11" s="33">
        <v>0</v>
      </c>
      <c r="E11" s="33">
        <v>1</v>
      </c>
      <c r="F11" s="33">
        <v>0</v>
      </c>
      <c r="G11" s="33">
        <v>0</v>
      </c>
      <c r="H11" s="16">
        <f t="shared" si="0"/>
        <v>0.2</v>
      </c>
      <c r="I11" s="57">
        <v>0</v>
      </c>
      <c r="J11" s="58">
        <v>2</v>
      </c>
      <c r="K11" s="64">
        <v>0</v>
      </c>
    </row>
    <row r="12" spans="1:13" s="13" customFormat="1" ht="22" customHeight="1" x14ac:dyDescent="0.2">
      <c r="A12" s="92"/>
      <c r="B12" s="14">
        <v>908</v>
      </c>
      <c r="C12" s="15">
        <v>0</v>
      </c>
      <c r="D12" s="33">
        <v>0</v>
      </c>
      <c r="E12" s="33">
        <v>0</v>
      </c>
      <c r="F12" s="33">
        <v>0</v>
      </c>
      <c r="G12" s="33">
        <v>0</v>
      </c>
      <c r="H12" s="16">
        <f t="shared" si="0"/>
        <v>0</v>
      </c>
      <c r="I12" s="57">
        <v>0</v>
      </c>
      <c r="J12" s="58">
        <v>2</v>
      </c>
      <c r="K12" s="64">
        <v>0</v>
      </c>
    </row>
    <row r="13" spans="1:13" s="13" customFormat="1" ht="22" customHeight="1" x14ac:dyDescent="0.2">
      <c r="A13" s="92"/>
      <c r="B13" s="17">
        <v>909</v>
      </c>
      <c r="C13" s="18">
        <v>0</v>
      </c>
      <c r="D13" s="57">
        <v>0</v>
      </c>
      <c r="E13" s="57">
        <v>0</v>
      </c>
      <c r="F13" s="57">
        <v>0</v>
      </c>
      <c r="G13" s="57">
        <v>0</v>
      </c>
      <c r="H13" s="16">
        <f t="shared" si="0"/>
        <v>0</v>
      </c>
      <c r="I13" s="57">
        <v>0</v>
      </c>
      <c r="J13" s="58">
        <v>2</v>
      </c>
      <c r="K13" s="64" t="s">
        <v>23</v>
      </c>
    </row>
    <row r="14" spans="1:13" s="13" customFormat="1" ht="22" customHeight="1" x14ac:dyDescent="0.2">
      <c r="A14" s="92"/>
      <c r="B14" s="19">
        <v>910</v>
      </c>
      <c r="C14" s="20">
        <v>0</v>
      </c>
      <c r="D14" s="21">
        <v>1</v>
      </c>
      <c r="E14" s="21">
        <v>0</v>
      </c>
      <c r="F14" s="21">
        <v>0</v>
      </c>
      <c r="G14" s="21">
        <v>0</v>
      </c>
      <c r="H14" s="31">
        <f t="shared" si="0"/>
        <v>0.2</v>
      </c>
      <c r="I14" s="21">
        <v>0</v>
      </c>
      <c r="J14" s="59">
        <v>3</v>
      </c>
      <c r="K14" s="68" t="s">
        <v>23</v>
      </c>
    </row>
    <row r="15" spans="1:13" s="13" customFormat="1" ht="22" customHeight="1" x14ac:dyDescent="0.2">
      <c r="A15" s="92"/>
      <c r="B15" s="17" t="s">
        <v>9</v>
      </c>
      <c r="C15" s="60"/>
      <c r="D15" s="60"/>
      <c r="E15" s="60"/>
      <c r="F15" s="60"/>
      <c r="G15" s="60"/>
      <c r="H15" s="22">
        <f>AVERAGE(H5:H14)</f>
        <v>0.15999999999999998</v>
      </c>
      <c r="I15" s="60">
        <f>AVERAGE(I5:I14)</f>
        <v>0</v>
      </c>
      <c r="J15" s="23">
        <f>AVERAGE(J5:J14)</f>
        <v>1.9</v>
      </c>
      <c r="K15" s="70" t="s">
        <v>24</v>
      </c>
    </row>
    <row r="16" spans="1:13" s="28" customFormat="1" ht="22" customHeight="1" thickBot="1" x14ac:dyDescent="0.25">
      <c r="A16" s="93"/>
      <c r="B16" s="24" t="s">
        <v>10</v>
      </c>
      <c r="C16" s="25"/>
      <c r="D16" s="25"/>
      <c r="E16" s="25"/>
      <c r="F16" s="25"/>
      <c r="G16" s="25"/>
      <c r="H16" s="26">
        <f>STDEV(H5:H14)/SQRT(COUNT(H5:H14))</f>
        <v>4.0000000000000022E-2</v>
      </c>
      <c r="I16" s="25">
        <f>STDEV(I5:I14)/SQRT(COUNT(I5:I14))</f>
        <v>0</v>
      </c>
      <c r="J16" s="27">
        <f>STDEV(J5:J14)/SQRT(COUNT(J5:J14))</f>
        <v>0.17950549357115009</v>
      </c>
      <c r="K16" s="69" t="s">
        <v>24</v>
      </c>
    </row>
    <row r="17" spans="1:11" s="13" customFormat="1" ht="22" customHeight="1" x14ac:dyDescent="0.2">
      <c r="A17" s="94" t="s">
        <v>15</v>
      </c>
      <c r="B17" s="29">
        <v>950</v>
      </c>
      <c r="C17" s="30">
        <v>0</v>
      </c>
      <c r="D17" s="12">
        <v>1</v>
      </c>
      <c r="E17" s="12">
        <v>2</v>
      </c>
      <c r="F17" s="12">
        <v>6</v>
      </c>
      <c r="G17" s="12">
        <v>4</v>
      </c>
      <c r="H17" s="11">
        <f t="shared" si="0"/>
        <v>2.6</v>
      </c>
      <c r="I17" s="12">
        <v>2</v>
      </c>
      <c r="J17" s="56">
        <v>2</v>
      </c>
      <c r="K17" s="11">
        <v>0</v>
      </c>
    </row>
    <row r="18" spans="1:11" s="13" customFormat="1" ht="22" customHeight="1" x14ac:dyDescent="0.2">
      <c r="A18" s="92"/>
      <c r="B18" s="17">
        <v>980</v>
      </c>
      <c r="C18" s="18">
        <v>2</v>
      </c>
      <c r="D18" s="57">
        <v>0</v>
      </c>
      <c r="E18" s="61">
        <v>6</v>
      </c>
      <c r="F18" s="57">
        <v>7</v>
      </c>
      <c r="G18" s="57">
        <v>5</v>
      </c>
      <c r="H18" s="16">
        <f t="shared" si="0"/>
        <v>4</v>
      </c>
      <c r="I18" s="61">
        <v>4</v>
      </c>
      <c r="J18" s="58">
        <v>4</v>
      </c>
      <c r="K18" s="16">
        <v>0</v>
      </c>
    </row>
    <row r="19" spans="1:11" s="13" customFormat="1" ht="22" customHeight="1" x14ac:dyDescent="0.2">
      <c r="A19" s="92"/>
      <c r="B19" s="17">
        <v>979</v>
      </c>
      <c r="C19" s="18">
        <v>2</v>
      </c>
      <c r="D19" s="57">
        <v>1</v>
      </c>
      <c r="E19" s="57">
        <v>6</v>
      </c>
      <c r="F19" s="57">
        <v>5</v>
      </c>
      <c r="G19" s="57">
        <v>3</v>
      </c>
      <c r="H19" s="16">
        <f t="shared" si="0"/>
        <v>3.4</v>
      </c>
      <c r="I19" s="57">
        <v>3</v>
      </c>
      <c r="J19" s="58">
        <v>3</v>
      </c>
      <c r="K19" s="16">
        <v>0</v>
      </c>
    </row>
    <row r="20" spans="1:11" s="13" customFormat="1" ht="22" customHeight="1" x14ac:dyDescent="0.2">
      <c r="A20" s="92"/>
      <c r="B20" s="17">
        <v>937</v>
      </c>
      <c r="C20" s="18">
        <v>4</v>
      </c>
      <c r="D20" s="57">
        <v>0</v>
      </c>
      <c r="E20" s="57">
        <v>6</v>
      </c>
      <c r="F20" s="57">
        <v>0</v>
      </c>
      <c r="G20" s="57">
        <v>3</v>
      </c>
      <c r="H20" s="16">
        <f t="shared" si="0"/>
        <v>2.6</v>
      </c>
      <c r="I20" s="57">
        <v>2</v>
      </c>
      <c r="J20" s="58">
        <v>3</v>
      </c>
      <c r="K20" s="16">
        <v>0</v>
      </c>
    </row>
    <row r="21" spans="1:11" s="13" customFormat="1" ht="22" customHeight="1" x14ac:dyDescent="0.2">
      <c r="A21" s="92"/>
      <c r="B21" s="17">
        <v>955</v>
      </c>
      <c r="C21" s="18">
        <v>6</v>
      </c>
      <c r="D21" s="57">
        <v>3</v>
      </c>
      <c r="E21" s="57">
        <v>6</v>
      </c>
      <c r="F21" s="57">
        <v>1</v>
      </c>
      <c r="G21" s="57">
        <v>3</v>
      </c>
      <c r="H21" s="16">
        <f t="shared" si="0"/>
        <v>3.8</v>
      </c>
      <c r="I21" s="57">
        <v>3</v>
      </c>
      <c r="J21" s="58">
        <v>4</v>
      </c>
      <c r="K21" s="16">
        <v>0</v>
      </c>
    </row>
    <row r="22" spans="1:11" s="13" customFormat="1" ht="22" customHeight="1" x14ac:dyDescent="0.2">
      <c r="A22" s="92"/>
      <c r="B22" s="17">
        <v>986</v>
      </c>
      <c r="C22" s="18">
        <v>0</v>
      </c>
      <c r="D22" s="57">
        <v>6</v>
      </c>
      <c r="E22" s="57">
        <v>6</v>
      </c>
      <c r="F22" s="57">
        <v>6</v>
      </c>
      <c r="G22" s="57">
        <v>5</v>
      </c>
      <c r="H22" s="16">
        <f t="shared" si="0"/>
        <v>4.5999999999999996</v>
      </c>
      <c r="I22" s="57">
        <v>4</v>
      </c>
      <c r="J22" s="58">
        <v>3</v>
      </c>
      <c r="K22" s="64" t="s">
        <v>23</v>
      </c>
    </row>
    <row r="23" spans="1:11" s="13" customFormat="1" ht="22" customHeight="1" x14ac:dyDescent="0.2">
      <c r="A23" s="92"/>
      <c r="B23" s="17">
        <v>948</v>
      </c>
      <c r="C23" s="18">
        <v>2</v>
      </c>
      <c r="D23" s="57">
        <v>1</v>
      </c>
      <c r="E23" s="57">
        <v>7</v>
      </c>
      <c r="F23" s="57">
        <v>6</v>
      </c>
      <c r="G23" s="57">
        <v>3</v>
      </c>
      <c r="H23" s="16">
        <f t="shared" si="0"/>
        <v>3.8</v>
      </c>
      <c r="I23" s="57">
        <v>3</v>
      </c>
      <c r="J23" s="58">
        <v>3</v>
      </c>
      <c r="K23" s="64">
        <v>0</v>
      </c>
    </row>
    <row r="24" spans="1:11" s="13" customFormat="1" ht="22" customHeight="1" x14ac:dyDescent="0.2">
      <c r="A24" s="92"/>
      <c r="B24" s="17">
        <v>933</v>
      </c>
      <c r="C24" s="18">
        <v>6</v>
      </c>
      <c r="D24" s="57">
        <v>2</v>
      </c>
      <c r="E24" s="57">
        <v>4</v>
      </c>
      <c r="F24" s="57">
        <v>6</v>
      </c>
      <c r="G24" s="57">
        <v>1</v>
      </c>
      <c r="H24" s="16">
        <f>AVERAGE(C24:G24)</f>
        <v>3.8</v>
      </c>
      <c r="I24" s="57">
        <v>3</v>
      </c>
      <c r="J24" s="58">
        <v>4</v>
      </c>
      <c r="K24" s="16">
        <v>0</v>
      </c>
    </row>
    <row r="25" spans="1:11" s="13" customFormat="1" ht="22" customHeight="1" x14ac:dyDescent="0.2">
      <c r="A25" s="92"/>
      <c r="B25" s="17">
        <v>975</v>
      </c>
      <c r="C25" s="18">
        <v>0</v>
      </c>
      <c r="D25" s="57">
        <v>4</v>
      </c>
      <c r="E25" s="57">
        <v>5</v>
      </c>
      <c r="F25" s="57">
        <v>3</v>
      </c>
      <c r="G25" s="57">
        <v>0</v>
      </c>
      <c r="H25" s="16">
        <f t="shared" si="0"/>
        <v>2.4</v>
      </c>
      <c r="I25" s="61">
        <v>2</v>
      </c>
      <c r="J25" s="58">
        <v>2</v>
      </c>
      <c r="K25" s="64" t="s">
        <v>23</v>
      </c>
    </row>
    <row r="26" spans="1:11" s="13" customFormat="1" ht="22" customHeight="1" x14ac:dyDescent="0.2">
      <c r="A26" s="92"/>
      <c r="B26" s="19">
        <v>929</v>
      </c>
      <c r="C26" s="20">
        <v>0</v>
      </c>
      <c r="D26" s="21">
        <v>1</v>
      </c>
      <c r="E26" s="21">
        <v>2</v>
      </c>
      <c r="F26" s="21">
        <v>6</v>
      </c>
      <c r="G26" s="21">
        <v>5</v>
      </c>
      <c r="H26" s="31">
        <f t="shared" si="0"/>
        <v>2.8</v>
      </c>
      <c r="I26" s="21">
        <v>2</v>
      </c>
      <c r="J26" s="59">
        <v>3</v>
      </c>
      <c r="K26" s="31">
        <v>0</v>
      </c>
    </row>
    <row r="27" spans="1:11" s="13" customFormat="1" ht="22" customHeight="1" x14ac:dyDescent="0.2">
      <c r="A27" s="92"/>
      <c r="B27" s="17" t="s">
        <v>9</v>
      </c>
      <c r="C27" s="60"/>
      <c r="D27" s="60"/>
      <c r="E27" s="60"/>
      <c r="F27" s="60"/>
      <c r="G27" s="60"/>
      <c r="H27" s="22">
        <f>AVERAGE(H17:H26)</f>
        <v>3.38</v>
      </c>
      <c r="I27" s="60">
        <f>AVERAGE(I17:I26)</f>
        <v>2.8</v>
      </c>
      <c r="J27" s="23">
        <f>AVERAGE(J17:J26)</f>
        <v>3.1</v>
      </c>
      <c r="K27" s="70" t="s">
        <v>24</v>
      </c>
    </row>
    <row r="28" spans="1:11" s="28" customFormat="1" ht="22" customHeight="1" thickBot="1" x14ac:dyDescent="0.25">
      <c r="A28" s="93"/>
      <c r="B28" s="24" t="s">
        <v>10</v>
      </c>
      <c r="C28" s="25"/>
      <c r="D28" s="25"/>
      <c r="E28" s="25"/>
      <c r="F28" s="25"/>
      <c r="G28" s="25"/>
      <c r="H28" s="26">
        <f>STDEV(H17:H26)/SQRT(COUNT(H17:H26))</f>
        <v>0.23371397523944162</v>
      </c>
      <c r="I28" s="25">
        <f>STDEV(I17:I26)/SQRT(COUNT(I17:I26))</f>
        <v>0.2494438257849293</v>
      </c>
      <c r="J28" s="27">
        <f>STDEV(J17:J26)/SQRT(COUNT(J17:J26))</f>
        <v>0.23333333333333345</v>
      </c>
      <c r="K28" s="69" t="s">
        <v>24</v>
      </c>
    </row>
    <row r="29" spans="1:11" s="13" customFormat="1" ht="22" customHeight="1" x14ac:dyDescent="0.2">
      <c r="A29" s="94" t="s">
        <v>16</v>
      </c>
      <c r="B29" s="29">
        <v>988</v>
      </c>
      <c r="C29" s="12">
        <v>6</v>
      </c>
      <c r="D29" s="12">
        <v>2</v>
      </c>
      <c r="E29" s="12">
        <v>0</v>
      </c>
      <c r="F29" s="12">
        <v>1</v>
      </c>
      <c r="G29" s="12">
        <v>3</v>
      </c>
      <c r="H29" s="11">
        <f t="shared" si="0"/>
        <v>2.4</v>
      </c>
      <c r="I29" s="12">
        <v>2</v>
      </c>
      <c r="J29" s="56">
        <v>2</v>
      </c>
      <c r="K29" s="11">
        <v>0</v>
      </c>
    </row>
    <row r="30" spans="1:11" s="13" customFormat="1" ht="22" customHeight="1" x14ac:dyDescent="0.2">
      <c r="A30" s="92"/>
      <c r="B30" s="17">
        <v>974</v>
      </c>
      <c r="C30" s="57">
        <v>2</v>
      </c>
      <c r="D30" s="57">
        <v>0</v>
      </c>
      <c r="E30" s="57">
        <v>6</v>
      </c>
      <c r="F30" s="57">
        <v>5</v>
      </c>
      <c r="G30" s="57">
        <v>2</v>
      </c>
      <c r="H30" s="16">
        <f t="shared" si="0"/>
        <v>3</v>
      </c>
      <c r="I30" s="61">
        <v>3</v>
      </c>
      <c r="J30" s="58">
        <v>3</v>
      </c>
      <c r="K30" s="16">
        <v>0</v>
      </c>
    </row>
    <row r="31" spans="1:11" s="13" customFormat="1" ht="22" customHeight="1" x14ac:dyDescent="0.2">
      <c r="A31" s="92"/>
      <c r="B31" s="17">
        <v>970</v>
      </c>
      <c r="C31" s="57">
        <v>0</v>
      </c>
      <c r="D31" s="57">
        <v>4</v>
      </c>
      <c r="E31" s="57">
        <v>1</v>
      </c>
      <c r="F31" s="57">
        <v>5</v>
      </c>
      <c r="G31" s="57">
        <v>1</v>
      </c>
      <c r="H31" s="16">
        <f t="shared" si="0"/>
        <v>2.2000000000000002</v>
      </c>
      <c r="I31" s="61">
        <v>1</v>
      </c>
      <c r="J31" s="58">
        <v>3</v>
      </c>
      <c r="K31" s="16">
        <v>0</v>
      </c>
    </row>
    <row r="32" spans="1:11" s="13" customFormat="1" ht="22" customHeight="1" x14ac:dyDescent="0.2">
      <c r="A32" s="92"/>
      <c r="B32" s="17">
        <v>987</v>
      </c>
      <c r="C32" s="57">
        <v>0</v>
      </c>
      <c r="D32" s="57">
        <v>1</v>
      </c>
      <c r="E32" s="57">
        <v>5</v>
      </c>
      <c r="F32" s="57">
        <v>0</v>
      </c>
      <c r="G32" s="57">
        <v>2</v>
      </c>
      <c r="H32" s="16">
        <f t="shared" si="0"/>
        <v>1.6</v>
      </c>
      <c r="I32" s="61">
        <v>1</v>
      </c>
      <c r="J32" s="58">
        <v>2</v>
      </c>
      <c r="K32" s="16">
        <v>0</v>
      </c>
    </row>
    <row r="33" spans="1:11" s="13" customFormat="1" ht="22" customHeight="1" x14ac:dyDescent="0.2">
      <c r="A33" s="92"/>
      <c r="B33" s="17">
        <v>940</v>
      </c>
      <c r="C33" s="57">
        <v>0</v>
      </c>
      <c r="D33" s="57">
        <v>3</v>
      </c>
      <c r="E33" s="57">
        <v>0</v>
      </c>
      <c r="F33" s="57">
        <v>1</v>
      </c>
      <c r="G33" s="57">
        <v>3</v>
      </c>
      <c r="H33" s="16">
        <f t="shared" si="0"/>
        <v>1.4</v>
      </c>
      <c r="I33" s="57">
        <v>1</v>
      </c>
      <c r="J33" s="58">
        <v>2</v>
      </c>
      <c r="K33" s="16">
        <v>0</v>
      </c>
    </row>
    <row r="34" spans="1:11" s="13" customFormat="1" ht="22" customHeight="1" x14ac:dyDescent="0.2">
      <c r="A34" s="92"/>
      <c r="B34" s="17">
        <v>930</v>
      </c>
      <c r="C34" s="57">
        <v>0</v>
      </c>
      <c r="D34" s="57">
        <v>1</v>
      </c>
      <c r="E34" s="57">
        <v>2</v>
      </c>
      <c r="F34" s="57">
        <v>6</v>
      </c>
      <c r="G34" s="57">
        <v>4</v>
      </c>
      <c r="H34" s="16">
        <f t="shared" ref="H34" si="1">AVERAGE(C34:G34)</f>
        <v>2.6</v>
      </c>
      <c r="I34" s="57">
        <v>2</v>
      </c>
      <c r="J34" s="58">
        <v>2</v>
      </c>
      <c r="K34" s="16">
        <v>0</v>
      </c>
    </row>
    <row r="35" spans="1:11" s="13" customFormat="1" ht="22" customHeight="1" x14ac:dyDescent="0.2">
      <c r="A35" s="92"/>
      <c r="B35" s="17">
        <v>985</v>
      </c>
      <c r="C35" s="57">
        <v>4</v>
      </c>
      <c r="D35" s="57">
        <v>0</v>
      </c>
      <c r="E35" s="57">
        <v>0</v>
      </c>
      <c r="F35" s="57">
        <v>5</v>
      </c>
      <c r="G35" s="57">
        <v>1</v>
      </c>
      <c r="H35" s="16">
        <f t="shared" si="0"/>
        <v>2</v>
      </c>
      <c r="I35" s="57">
        <v>1</v>
      </c>
      <c r="J35" s="58">
        <v>2</v>
      </c>
      <c r="K35" s="16">
        <v>0</v>
      </c>
    </row>
    <row r="36" spans="1:11" s="13" customFormat="1" ht="22" customHeight="1" x14ac:dyDescent="0.2">
      <c r="A36" s="92"/>
      <c r="B36" s="17">
        <v>953</v>
      </c>
      <c r="C36" s="57">
        <v>6</v>
      </c>
      <c r="D36" s="57">
        <v>2</v>
      </c>
      <c r="E36" s="57">
        <v>6</v>
      </c>
      <c r="F36" s="57">
        <v>1</v>
      </c>
      <c r="G36" s="57">
        <v>5</v>
      </c>
      <c r="H36" s="16">
        <f t="shared" si="0"/>
        <v>4</v>
      </c>
      <c r="I36" s="61">
        <v>4</v>
      </c>
      <c r="J36" s="58">
        <v>3</v>
      </c>
      <c r="K36" s="16">
        <v>0</v>
      </c>
    </row>
    <row r="37" spans="1:11" s="13" customFormat="1" ht="22" customHeight="1" x14ac:dyDescent="0.2">
      <c r="A37" s="92"/>
      <c r="B37" s="17">
        <v>978</v>
      </c>
      <c r="C37" s="57">
        <v>0</v>
      </c>
      <c r="D37" s="57">
        <v>4</v>
      </c>
      <c r="E37" s="57">
        <v>3</v>
      </c>
      <c r="F37" s="57">
        <v>1</v>
      </c>
      <c r="G37" s="57">
        <v>0</v>
      </c>
      <c r="H37" s="16">
        <f t="shared" si="0"/>
        <v>1.6</v>
      </c>
      <c r="I37" s="57">
        <v>1</v>
      </c>
      <c r="J37" s="58">
        <v>1</v>
      </c>
      <c r="K37" s="16">
        <v>0</v>
      </c>
    </row>
    <row r="38" spans="1:11" s="13" customFormat="1" ht="22" customHeight="1" x14ac:dyDescent="0.2">
      <c r="A38" s="92"/>
      <c r="B38" s="19">
        <v>961</v>
      </c>
      <c r="C38" s="21">
        <v>0</v>
      </c>
      <c r="D38" s="21">
        <v>1</v>
      </c>
      <c r="E38" s="21">
        <v>7</v>
      </c>
      <c r="F38" s="21">
        <v>6</v>
      </c>
      <c r="G38" s="21">
        <v>6</v>
      </c>
      <c r="H38" s="31">
        <f t="shared" si="0"/>
        <v>4</v>
      </c>
      <c r="I38" s="21">
        <v>4</v>
      </c>
      <c r="J38" s="59">
        <v>2</v>
      </c>
      <c r="K38" s="68" t="s">
        <v>23</v>
      </c>
    </row>
    <row r="39" spans="1:11" s="13" customFormat="1" ht="22" customHeight="1" x14ac:dyDescent="0.2">
      <c r="A39" s="92"/>
      <c r="B39" s="64" t="s">
        <v>17</v>
      </c>
      <c r="C39" s="60"/>
      <c r="D39" s="60"/>
      <c r="E39" s="60"/>
      <c r="F39" s="60"/>
      <c r="G39" s="60"/>
      <c r="H39" s="22">
        <f>AVERAGE(H29:H38)</f>
        <v>2.4800000000000004</v>
      </c>
      <c r="I39" s="60">
        <f>AVERAGE(I29:I38)</f>
        <v>2</v>
      </c>
      <c r="J39" s="23">
        <f>AVERAGE(J29:J38)</f>
        <v>2.2000000000000002</v>
      </c>
      <c r="K39" s="70" t="s">
        <v>24</v>
      </c>
    </row>
    <row r="40" spans="1:11" s="28" customFormat="1" ht="22" customHeight="1" thickBot="1" x14ac:dyDescent="0.25">
      <c r="A40" s="93"/>
      <c r="B40" s="24" t="s">
        <v>10</v>
      </c>
      <c r="C40" s="25"/>
      <c r="D40" s="25"/>
      <c r="E40" s="25"/>
      <c r="F40" s="25"/>
      <c r="G40" s="25"/>
      <c r="H40" s="26">
        <f>STDEV(H29:H38)/SQRT(COUNT(H29:H38))</f>
        <v>0.29694743268426771</v>
      </c>
      <c r="I40" s="25">
        <f>STDEV(I29:I38)/SQRT(COUNT(I29:I38))</f>
        <v>0.39440531887330771</v>
      </c>
      <c r="J40" s="27">
        <f>STDEV(J29:J38)/SQRT(COUNT(J29:J38))</f>
        <v>0.20000000000000004</v>
      </c>
      <c r="K40" s="69" t="s">
        <v>24</v>
      </c>
    </row>
    <row r="41" spans="1:11" s="13" customFormat="1" ht="22" customHeight="1" x14ac:dyDescent="0.2">
      <c r="A41" s="94" t="s">
        <v>18</v>
      </c>
      <c r="B41" s="29">
        <v>935</v>
      </c>
      <c r="C41" s="30">
        <v>0</v>
      </c>
      <c r="D41" s="12">
        <v>5</v>
      </c>
      <c r="E41" s="12">
        <v>6</v>
      </c>
      <c r="F41" s="12">
        <v>0</v>
      </c>
      <c r="G41" s="12">
        <v>3</v>
      </c>
      <c r="H41" s="11">
        <f t="shared" si="0"/>
        <v>2.8</v>
      </c>
      <c r="I41" s="12">
        <v>2</v>
      </c>
      <c r="J41" s="56">
        <v>3</v>
      </c>
      <c r="K41" s="11">
        <v>0</v>
      </c>
    </row>
    <row r="42" spans="1:11" s="13" customFormat="1" ht="22" customHeight="1" x14ac:dyDescent="0.2">
      <c r="A42" s="92"/>
      <c r="B42" s="17">
        <v>973</v>
      </c>
      <c r="C42" s="18">
        <v>5</v>
      </c>
      <c r="D42" s="57">
        <v>1</v>
      </c>
      <c r="E42" s="57">
        <v>0</v>
      </c>
      <c r="F42" s="57">
        <v>4</v>
      </c>
      <c r="G42" s="57">
        <v>1</v>
      </c>
      <c r="H42" s="16">
        <f t="shared" si="0"/>
        <v>2.2000000000000002</v>
      </c>
      <c r="I42" s="57">
        <v>1</v>
      </c>
      <c r="J42" s="58">
        <v>4</v>
      </c>
      <c r="K42" s="16">
        <v>0</v>
      </c>
    </row>
    <row r="43" spans="1:11" s="13" customFormat="1" ht="22" customHeight="1" x14ac:dyDescent="0.2">
      <c r="A43" s="92"/>
      <c r="B43" s="17">
        <v>936</v>
      </c>
      <c r="C43" s="18">
        <v>3</v>
      </c>
      <c r="D43" s="57">
        <v>0</v>
      </c>
      <c r="E43" s="57">
        <v>1</v>
      </c>
      <c r="F43" s="57">
        <v>5</v>
      </c>
      <c r="G43" s="57">
        <v>0</v>
      </c>
      <c r="H43" s="16">
        <f t="shared" si="0"/>
        <v>1.8</v>
      </c>
      <c r="I43" s="57">
        <v>1</v>
      </c>
      <c r="J43" s="58">
        <v>1</v>
      </c>
      <c r="K43" s="16">
        <v>0</v>
      </c>
    </row>
    <row r="44" spans="1:11" s="13" customFormat="1" ht="22" customHeight="1" x14ac:dyDescent="0.2">
      <c r="A44" s="92"/>
      <c r="B44" s="17">
        <v>931</v>
      </c>
      <c r="C44" s="18">
        <v>4</v>
      </c>
      <c r="D44" s="57">
        <v>0</v>
      </c>
      <c r="E44" s="57">
        <v>6</v>
      </c>
      <c r="F44" s="57">
        <v>2</v>
      </c>
      <c r="G44" s="57">
        <v>4</v>
      </c>
      <c r="H44" s="16">
        <f t="shared" si="0"/>
        <v>3.2</v>
      </c>
      <c r="I44" s="57">
        <v>3</v>
      </c>
      <c r="J44" s="58">
        <v>3</v>
      </c>
      <c r="K44" s="16">
        <v>0</v>
      </c>
    </row>
    <row r="45" spans="1:11" s="13" customFormat="1" ht="22" customHeight="1" x14ac:dyDescent="0.2">
      <c r="A45" s="92"/>
      <c r="B45" s="17">
        <v>971</v>
      </c>
      <c r="C45" s="18">
        <v>0</v>
      </c>
      <c r="D45" s="57">
        <v>2</v>
      </c>
      <c r="E45" s="57">
        <v>6</v>
      </c>
      <c r="F45" s="57">
        <v>5</v>
      </c>
      <c r="G45" s="57">
        <v>4</v>
      </c>
      <c r="H45" s="16">
        <f t="shared" si="0"/>
        <v>3.4</v>
      </c>
      <c r="I45" s="57">
        <v>3</v>
      </c>
      <c r="J45" s="58">
        <v>3</v>
      </c>
      <c r="K45" s="64">
        <v>0</v>
      </c>
    </row>
    <row r="46" spans="1:11" s="13" customFormat="1" ht="22" customHeight="1" x14ac:dyDescent="0.2">
      <c r="A46" s="92"/>
      <c r="B46" s="17">
        <v>927</v>
      </c>
      <c r="C46" s="18">
        <v>1</v>
      </c>
      <c r="D46" s="57">
        <v>0</v>
      </c>
      <c r="E46" s="57">
        <v>3</v>
      </c>
      <c r="F46" s="57">
        <v>5</v>
      </c>
      <c r="G46" s="57">
        <v>6</v>
      </c>
      <c r="H46" s="16">
        <f t="shared" si="0"/>
        <v>3</v>
      </c>
      <c r="I46" s="57">
        <v>3</v>
      </c>
      <c r="J46" s="58">
        <v>3</v>
      </c>
      <c r="K46" s="16">
        <v>0</v>
      </c>
    </row>
    <row r="47" spans="1:11" s="13" customFormat="1" ht="22" customHeight="1" x14ac:dyDescent="0.2">
      <c r="A47" s="92"/>
      <c r="B47" s="17">
        <v>964</v>
      </c>
      <c r="C47" s="18">
        <v>2</v>
      </c>
      <c r="D47" s="57">
        <v>0</v>
      </c>
      <c r="E47" s="57">
        <v>2</v>
      </c>
      <c r="F47" s="57">
        <v>6</v>
      </c>
      <c r="G47" s="57">
        <v>6</v>
      </c>
      <c r="H47" s="16">
        <f t="shared" si="0"/>
        <v>3.2</v>
      </c>
      <c r="I47" s="61">
        <v>3</v>
      </c>
      <c r="J47" s="58">
        <v>2</v>
      </c>
      <c r="K47" s="16">
        <v>0</v>
      </c>
    </row>
    <row r="48" spans="1:11" s="13" customFormat="1" ht="22" customHeight="1" x14ac:dyDescent="0.2">
      <c r="A48" s="92"/>
      <c r="B48" s="17">
        <v>938</v>
      </c>
      <c r="C48" s="18">
        <v>6</v>
      </c>
      <c r="D48" s="57">
        <v>2</v>
      </c>
      <c r="E48" s="57">
        <v>0</v>
      </c>
      <c r="F48" s="57">
        <v>5</v>
      </c>
      <c r="G48" s="57">
        <v>0</v>
      </c>
      <c r="H48" s="16">
        <f t="shared" si="0"/>
        <v>2.6</v>
      </c>
      <c r="I48" s="57">
        <v>2</v>
      </c>
      <c r="J48" s="58">
        <v>2</v>
      </c>
      <c r="K48" s="16">
        <v>0</v>
      </c>
    </row>
    <row r="49" spans="1:11" s="13" customFormat="1" ht="22" customHeight="1" x14ac:dyDescent="0.2">
      <c r="A49" s="92"/>
      <c r="B49" s="17">
        <v>949</v>
      </c>
      <c r="C49" s="18">
        <v>5</v>
      </c>
      <c r="D49" s="57">
        <v>0</v>
      </c>
      <c r="E49" s="57">
        <v>4</v>
      </c>
      <c r="F49" s="57">
        <v>2</v>
      </c>
      <c r="G49" s="57">
        <v>1</v>
      </c>
      <c r="H49" s="16">
        <f t="shared" ref="H49" si="2">AVERAGE(C49:G49)</f>
        <v>2.4</v>
      </c>
      <c r="I49" s="57">
        <v>2</v>
      </c>
      <c r="J49" s="58">
        <v>2</v>
      </c>
      <c r="K49" s="16">
        <v>0</v>
      </c>
    </row>
    <row r="50" spans="1:11" s="13" customFormat="1" ht="22" customHeight="1" x14ac:dyDescent="0.2">
      <c r="A50" s="92"/>
      <c r="B50" s="19">
        <v>962</v>
      </c>
      <c r="C50" s="20">
        <v>0</v>
      </c>
      <c r="D50" s="21">
        <v>5</v>
      </c>
      <c r="E50" s="21">
        <v>1</v>
      </c>
      <c r="F50" s="21">
        <v>4</v>
      </c>
      <c r="G50" s="21">
        <v>1</v>
      </c>
      <c r="H50" s="31">
        <f t="shared" si="0"/>
        <v>2.2000000000000002</v>
      </c>
      <c r="I50" s="21">
        <v>1</v>
      </c>
      <c r="J50" s="59">
        <v>1</v>
      </c>
      <c r="K50" s="31">
        <v>0</v>
      </c>
    </row>
    <row r="51" spans="1:11" s="13" customFormat="1" ht="22" customHeight="1" x14ac:dyDescent="0.2">
      <c r="A51" s="92"/>
      <c r="B51" s="17" t="s">
        <v>9</v>
      </c>
      <c r="C51" s="60"/>
      <c r="D51" s="60"/>
      <c r="E51" s="60"/>
      <c r="F51" s="60"/>
      <c r="G51" s="60"/>
      <c r="H51" s="22">
        <f>AVERAGE(H41:H50)</f>
        <v>2.6799999999999997</v>
      </c>
      <c r="I51" s="60">
        <f>AVERAGE(I41:I50)</f>
        <v>2.1</v>
      </c>
      <c r="J51" s="23">
        <f>AVERAGE(J41:J50)</f>
        <v>2.4</v>
      </c>
      <c r="K51" s="70" t="s">
        <v>24</v>
      </c>
    </row>
    <row r="52" spans="1:11" s="28" customFormat="1" ht="22" customHeight="1" thickBot="1" x14ac:dyDescent="0.25">
      <c r="A52" s="93"/>
      <c r="B52" s="24" t="s">
        <v>10</v>
      </c>
      <c r="C52" s="25"/>
      <c r="D52" s="25"/>
      <c r="E52" s="25"/>
      <c r="F52" s="25"/>
      <c r="G52" s="25"/>
      <c r="H52" s="26">
        <f>STDEV(H41:H50)/SQRT(COUNT(H41:H50))</f>
        <v>0.16653327995729136</v>
      </c>
      <c r="I52" s="25">
        <f>STDEV(I41:I50)/SQRT(COUNT(I41:I50))</f>
        <v>0.27688746209726911</v>
      </c>
      <c r="J52" s="27">
        <f>STDEV(J41:J50)/SQRT(COUNT(J41:J50))</f>
        <v>0.30550504633038927</v>
      </c>
      <c r="K52" s="69" t="s">
        <v>24</v>
      </c>
    </row>
    <row r="53" spans="1:11" ht="22" customHeight="1" x14ac:dyDescent="0.2">
      <c r="A53" s="92" t="s">
        <v>19</v>
      </c>
      <c r="B53" s="17">
        <v>932</v>
      </c>
      <c r="C53" s="18">
        <v>6</v>
      </c>
      <c r="D53" s="57">
        <v>0</v>
      </c>
      <c r="E53" s="57">
        <v>0</v>
      </c>
      <c r="F53" s="57">
        <v>3</v>
      </c>
      <c r="G53" s="57">
        <v>1</v>
      </c>
      <c r="H53" s="16">
        <f t="shared" ref="H53:H62" si="3">AVERAGE(C53:G53)</f>
        <v>2</v>
      </c>
      <c r="I53" s="61">
        <v>1</v>
      </c>
      <c r="J53" s="58">
        <v>2</v>
      </c>
      <c r="K53" s="65">
        <v>0</v>
      </c>
    </row>
    <row r="54" spans="1:11" ht="22" customHeight="1" x14ac:dyDescent="0.2">
      <c r="A54" s="92"/>
      <c r="B54" s="17">
        <v>982</v>
      </c>
      <c r="C54" s="18">
        <v>6</v>
      </c>
      <c r="D54" s="57">
        <v>1</v>
      </c>
      <c r="E54" s="57">
        <v>4</v>
      </c>
      <c r="F54" s="57">
        <v>6</v>
      </c>
      <c r="G54" s="57">
        <v>2</v>
      </c>
      <c r="H54" s="16">
        <f t="shared" si="3"/>
        <v>3.8</v>
      </c>
      <c r="I54" s="61">
        <v>3</v>
      </c>
      <c r="J54" s="58">
        <v>3</v>
      </c>
      <c r="K54" s="66">
        <v>0</v>
      </c>
    </row>
    <row r="55" spans="1:11" ht="22" customHeight="1" x14ac:dyDescent="0.2">
      <c r="A55" s="92"/>
      <c r="B55" s="17">
        <v>923</v>
      </c>
      <c r="C55" s="18">
        <v>0</v>
      </c>
      <c r="D55" s="57">
        <v>5</v>
      </c>
      <c r="E55" s="57">
        <v>1</v>
      </c>
      <c r="F55" s="57">
        <v>6</v>
      </c>
      <c r="G55" s="57">
        <v>1</v>
      </c>
      <c r="H55" s="16">
        <f t="shared" si="3"/>
        <v>2.6</v>
      </c>
      <c r="I55" s="57">
        <v>2</v>
      </c>
      <c r="J55" s="58">
        <v>2</v>
      </c>
      <c r="K55" s="66">
        <v>0</v>
      </c>
    </row>
    <row r="56" spans="1:11" ht="22" customHeight="1" x14ac:dyDescent="0.2">
      <c r="A56" s="92"/>
      <c r="B56" s="17">
        <v>300</v>
      </c>
      <c r="C56" s="18">
        <v>0</v>
      </c>
      <c r="D56" s="57">
        <v>4</v>
      </c>
      <c r="E56" s="57">
        <v>3</v>
      </c>
      <c r="F56" s="57">
        <v>5</v>
      </c>
      <c r="G56" s="57">
        <v>0</v>
      </c>
      <c r="H56" s="16">
        <f t="shared" si="3"/>
        <v>2.4</v>
      </c>
      <c r="I56" s="61">
        <v>2</v>
      </c>
      <c r="J56" s="58">
        <v>2</v>
      </c>
      <c r="K56" s="66">
        <v>0</v>
      </c>
    </row>
    <row r="57" spans="1:11" ht="22" customHeight="1" x14ac:dyDescent="0.2">
      <c r="A57" s="92"/>
      <c r="B57" s="17">
        <v>960</v>
      </c>
      <c r="C57" s="18">
        <v>6</v>
      </c>
      <c r="D57" s="57">
        <v>0</v>
      </c>
      <c r="E57" s="57">
        <v>2</v>
      </c>
      <c r="F57" s="57">
        <v>0</v>
      </c>
      <c r="G57" s="57">
        <v>5</v>
      </c>
      <c r="H57" s="16">
        <f t="shared" si="3"/>
        <v>2.6</v>
      </c>
      <c r="I57" s="57">
        <v>2</v>
      </c>
      <c r="J57" s="58">
        <v>2</v>
      </c>
      <c r="K57" s="66">
        <v>0</v>
      </c>
    </row>
    <row r="58" spans="1:11" ht="22" customHeight="1" x14ac:dyDescent="0.2">
      <c r="A58" s="92"/>
      <c r="B58" s="17">
        <v>925</v>
      </c>
      <c r="C58" s="18">
        <v>4</v>
      </c>
      <c r="D58" s="57">
        <v>2</v>
      </c>
      <c r="E58" s="57">
        <v>0</v>
      </c>
      <c r="F58" s="57">
        <v>2</v>
      </c>
      <c r="G58" s="57">
        <v>6</v>
      </c>
      <c r="H58" s="16">
        <f t="shared" si="3"/>
        <v>2.8</v>
      </c>
      <c r="I58" s="57">
        <v>2</v>
      </c>
      <c r="J58" s="58">
        <v>3</v>
      </c>
      <c r="K58" s="66">
        <v>0</v>
      </c>
    </row>
    <row r="59" spans="1:11" ht="22" customHeight="1" x14ac:dyDescent="0.2">
      <c r="A59" s="92"/>
      <c r="B59" s="17">
        <v>920</v>
      </c>
      <c r="C59" s="18">
        <v>6</v>
      </c>
      <c r="D59" s="57">
        <v>1</v>
      </c>
      <c r="E59" s="57">
        <v>5</v>
      </c>
      <c r="F59" s="57">
        <v>3</v>
      </c>
      <c r="G59" s="57">
        <v>6</v>
      </c>
      <c r="H59" s="16">
        <f t="shared" si="3"/>
        <v>4.2</v>
      </c>
      <c r="I59" s="61">
        <v>4</v>
      </c>
      <c r="J59" s="58">
        <v>3</v>
      </c>
      <c r="K59" s="66">
        <v>0</v>
      </c>
    </row>
    <row r="60" spans="1:11" ht="22" customHeight="1" x14ac:dyDescent="0.2">
      <c r="A60" s="92"/>
      <c r="B60" s="17">
        <v>966</v>
      </c>
      <c r="C60" s="18">
        <v>3</v>
      </c>
      <c r="D60" s="57">
        <v>1</v>
      </c>
      <c r="E60" s="57">
        <v>2</v>
      </c>
      <c r="F60" s="57">
        <v>0</v>
      </c>
      <c r="G60" s="57">
        <v>5</v>
      </c>
      <c r="H60" s="16">
        <f t="shared" si="3"/>
        <v>2.2000000000000002</v>
      </c>
      <c r="I60" s="57">
        <v>1</v>
      </c>
      <c r="J60" s="58">
        <v>2</v>
      </c>
      <c r="K60" s="65" t="s">
        <v>23</v>
      </c>
    </row>
    <row r="61" spans="1:11" ht="22" customHeight="1" x14ac:dyDescent="0.2">
      <c r="A61" s="92"/>
      <c r="B61" s="17">
        <v>972</v>
      </c>
      <c r="C61" s="18">
        <v>0</v>
      </c>
      <c r="D61" s="57">
        <v>2</v>
      </c>
      <c r="E61" s="57">
        <v>1</v>
      </c>
      <c r="F61" s="57">
        <v>6</v>
      </c>
      <c r="G61" s="57">
        <v>0</v>
      </c>
      <c r="H61" s="16">
        <f t="shared" si="3"/>
        <v>1.8</v>
      </c>
      <c r="I61" s="57">
        <v>1</v>
      </c>
      <c r="J61" s="58">
        <v>2</v>
      </c>
      <c r="K61" s="66">
        <v>0</v>
      </c>
    </row>
    <row r="62" spans="1:11" ht="22" customHeight="1" x14ac:dyDescent="0.2">
      <c r="A62" s="92"/>
      <c r="B62" s="19">
        <v>952</v>
      </c>
      <c r="C62" s="20">
        <v>0</v>
      </c>
      <c r="D62" s="21">
        <v>3</v>
      </c>
      <c r="E62" s="21">
        <v>0</v>
      </c>
      <c r="F62" s="21">
        <v>1</v>
      </c>
      <c r="G62" s="21">
        <v>5</v>
      </c>
      <c r="H62" s="31">
        <f t="shared" si="3"/>
        <v>1.8</v>
      </c>
      <c r="I62" s="21">
        <v>1</v>
      </c>
      <c r="J62" s="59">
        <v>2</v>
      </c>
      <c r="K62" s="67">
        <v>0</v>
      </c>
    </row>
    <row r="63" spans="1:11" ht="22" customHeight="1" x14ac:dyDescent="0.2">
      <c r="A63" s="92"/>
      <c r="B63" s="17" t="s">
        <v>9</v>
      </c>
      <c r="C63" s="60"/>
      <c r="D63" s="60"/>
      <c r="E63" s="60"/>
      <c r="F63" s="60"/>
      <c r="G63" s="60"/>
      <c r="H63" s="22">
        <f>AVERAGE(H53:H62)</f>
        <v>2.62</v>
      </c>
      <c r="I63" s="60">
        <f>AVERAGE(I53:I62)</f>
        <v>1.9</v>
      </c>
      <c r="J63" s="23">
        <f>AVERAGE(J53:J62)</f>
        <v>2.2999999999999998</v>
      </c>
      <c r="K63" s="71" t="s">
        <v>24</v>
      </c>
    </row>
    <row r="64" spans="1:11" ht="22" customHeight="1" thickBot="1" x14ac:dyDescent="0.25">
      <c r="A64" s="93"/>
      <c r="B64" s="24" t="s">
        <v>10</v>
      </c>
      <c r="C64" s="25"/>
      <c r="D64" s="25"/>
      <c r="E64" s="25"/>
      <c r="F64" s="25"/>
      <c r="G64" s="25"/>
      <c r="H64" s="26">
        <f>STDEV(H53:H62)/SQRT(COUNT(H53:H62))</f>
        <v>0.25551690528982379</v>
      </c>
      <c r="I64" s="25">
        <f>STDEV(I53:I62)/SQRT(COUNT(I53:I62))</f>
        <v>0.31446603773522008</v>
      </c>
      <c r="J64" s="27">
        <f>STDEV(J53:J62)/SQRT(COUNT(J53:J62))</f>
        <v>0.15275252316519472</v>
      </c>
      <c r="K64" s="72" t="s">
        <v>24</v>
      </c>
    </row>
    <row r="65" spans="2:7" ht="22" customHeight="1" x14ac:dyDescent="0.2">
      <c r="B65" s="91" t="s">
        <v>91</v>
      </c>
      <c r="C65" s="91"/>
      <c r="D65" s="91"/>
      <c r="E65" s="91"/>
      <c r="F65" s="91"/>
      <c r="G65" s="91"/>
    </row>
  </sheetData>
  <mergeCells count="14">
    <mergeCell ref="A1:K1"/>
    <mergeCell ref="B2:B4"/>
    <mergeCell ref="A2:A4"/>
    <mergeCell ref="C2:K2"/>
    <mergeCell ref="I3:I4"/>
    <mergeCell ref="J3:J4"/>
    <mergeCell ref="K3:K4"/>
    <mergeCell ref="C3:H3"/>
    <mergeCell ref="B65:G65"/>
    <mergeCell ref="A53:A64"/>
    <mergeCell ref="A5:A16"/>
    <mergeCell ref="A17:A28"/>
    <mergeCell ref="A41:A52"/>
    <mergeCell ref="A29:A40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0606F-FEBC-449D-BB2B-9994FE0AD0AD}">
  <dimension ref="A1:H87"/>
  <sheetViews>
    <sheetView tabSelected="1" topLeftCell="A13" workbookViewId="0">
      <selection activeCell="D51" sqref="D51:D60"/>
    </sheetView>
  </sheetViews>
  <sheetFormatPr baseColWidth="10" defaultColWidth="8.83203125" defaultRowHeight="15" x14ac:dyDescent="0.2"/>
  <cols>
    <col min="1" max="1" width="12.1640625" bestFit="1" customWidth="1"/>
    <col min="2" max="2" width="18.5" bestFit="1" customWidth="1"/>
    <col min="3" max="3" width="19" bestFit="1" customWidth="1"/>
    <col min="4" max="4" width="27.5" customWidth="1"/>
  </cols>
  <sheetData>
    <row r="1" spans="1:8" x14ac:dyDescent="0.2">
      <c r="A1" s="112" t="s">
        <v>88</v>
      </c>
      <c r="B1" s="112"/>
      <c r="C1" s="112"/>
      <c r="D1" s="112"/>
    </row>
    <row r="2" spans="1:8" ht="17" x14ac:dyDescent="0.2">
      <c r="A2" t="s">
        <v>28</v>
      </c>
      <c r="B2" t="s">
        <v>29</v>
      </c>
      <c r="C2" t="s">
        <v>30</v>
      </c>
      <c r="D2" t="s">
        <v>31</v>
      </c>
    </row>
    <row r="3" spans="1:8" x14ac:dyDescent="0.2">
      <c r="A3" t="s">
        <v>32</v>
      </c>
      <c r="B3" s="76">
        <v>3674470</v>
      </c>
      <c r="C3" s="76">
        <v>117365000</v>
      </c>
      <c r="D3" s="77">
        <f t="shared" ref="D3:D12" si="0">B3/C3</f>
        <v>3.1308056064414433E-2</v>
      </c>
      <c r="F3" t="s">
        <v>33</v>
      </c>
      <c r="G3" s="78">
        <f>D13</f>
        <v>2.6400666960272108E-2</v>
      </c>
      <c r="H3" s="78">
        <f>D14</f>
        <v>1.4540518766572384E-3</v>
      </c>
    </row>
    <row r="4" spans="1:8" x14ac:dyDescent="0.2">
      <c r="A4" t="s">
        <v>34</v>
      </c>
      <c r="B4" s="76">
        <v>3062100</v>
      </c>
      <c r="C4" s="76">
        <v>111419000</v>
      </c>
      <c r="D4" s="77">
        <f t="shared" si="0"/>
        <v>2.7482745312738401E-2</v>
      </c>
      <c r="F4" t="s">
        <v>35</v>
      </c>
      <c r="G4" s="78">
        <f>D25</f>
        <v>8.2473631767251893E-2</v>
      </c>
      <c r="H4" s="78">
        <f>D26</f>
        <v>8.0437358393661094E-3</v>
      </c>
    </row>
    <row r="5" spans="1:8" x14ac:dyDescent="0.2">
      <c r="A5" t="s">
        <v>36</v>
      </c>
      <c r="B5" s="76">
        <v>3837460</v>
      </c>
      <c r="C5" s="76">
        <v>128630000</v>
      </c>
      <c r="D5" s="77">
        <f t="shared" si="0"/>
        <v>2.983332037627303E-2</v>
      </c>
      <c r="F5" t="s">
        <v>37</v>
      </c>
      <c r="G5" s="78">
        <f>D37</f>
        <v>4.9184127118298206E-2</v>
      </c>
      <c r="H5" s="78">
        <f>D38</f>
        <v>7.4534523721185731E-3</v>
      </c>
    </row>
    <row r="6" spans="1:8" x14ac:dyDescent="0.2">
      <c r="A6" t="s">
        <v>38</v>
      </c>
      <c r="B6" s="76">
        <v>3368180</v>
      </c>
      <c r="C6" s="76">
        <v>140514000</v>
      </c>
      <c r="D6" s="77">
        <f t="shared" si="0"/>
        <v>2.3970422876012355E-2</v>
      </c>
      <c r="F6" t="s">
        <v>39</v>
      </c>
      <c r="G6" s="78">
        <f>D49</f>
        <v>3.0981152971901831E-2</v>
      </c>
      <c r="H6" s="78">
        <f>D50</f>
        <v>2.7413661012147613E-3</v>
      </c>
    </row>
    <row r="7" spans="1:8" x14ac:dyDescent="0.2">
      <c r="A7" t="s">
        <v>40</v>
      </c>
      <c r="B7" s="76">
        <v>3138500</v>
      </c>
      <c r="C7" s="76">
        <v>118318000</v>
      </c>
      <c r="D7" s="77">
        <f t="shared" si="0"/>
        <v>2.6525972379519598E-2</v>
      </c>
      <c r="F7" t="s">
        <v>41</v>
      </c>
      <c r="G7" s="78">
        <f>D61</f>
        <v>3.2041034132964004E-2</v>
      </c>
      <c r="H7" s="78">
        <f>D62</f>
        <v>3.1932241896056404E-3</v>
      </c>
    </row>
    <row r="8" spans="1:8" x14ac:dyDescent="0.2">
      <c r="A8" t="s">
        <v>42</v>
      </c>
      <c r="B8" s="76">
        <v>2909590</v>
      </c>
      <c r="C8" s="76">
        <v>84289400</v>
      </c>
      <c r="D8" s="77">
        <f t="shared" si="0"/>
        <v>3.4519049844938983E-2</v>
      </c>
      <c r="G8" s="78"/>
      <c r="H8" s="78"/>
    </row>
    <row r="9" spans="1:8" x14ac:dyDescent="0.2">
      <c r="A9" t="s">
        <v>43</v>
      </c>
      <c r="B9" s="76">
        <v>3053820</v>
      </c>
      <c r="C9" s="76">
        <v>116952000</v>
      </c>
      <c r="D9" s="77">
        <f t="shared" si="0"/>
        <v>2.6111738148984199E-2</v>
      </c>
      <c r="G9" s="78"/>
      <c r="H9" s="78"/>
    </row>
    <row r="10" spans="1:8" x14ac:dyDescent="0.2">
      <c r="A10" t="s">
        <v>44</v>
      </c>
      <c r="B10" s="76">
        <v>2383010</v>
      </c>
      <c r="C10" s="76">
        <v>117829000</v>
      </c>
      <c r="D10" s="77">
        <f t="shared" si="0"/>
        <v>2.0224308107511732E-2</v>
      </c>
    </row>
    <row r="11" spans="1:8" x14ac:dyDescent="0.2">
      <c r="A11" t="s">
        <v>45</v>
      </c>
      <c r="B11" s="76">
        <v>2229940</v>
      </c>
      <c r="C11" s="76">
        <v>94677400</v>
      </c>
      <c r="D11" s="77">
        <f t="shared" si="0"/>
        <v>2.355303377574796E-2</v>
      </c>
    </row>
    <row r="12" spans="1:8" x14ac:dyDescent="0.2">
      <c r="A12" t="s">
        <v>46</v>
      </c>
      <c r="B12" s="76">
        <v>2437540</v>
      </c>
      <c r="C12" s="76">
        <v>119032000</v>
      </c>
      <c r="D12" s="77">
        <f t="shared" si="0"/>
        <v>2.0478022716580415E-2</v>
      </c>
    </row>
    <row r="13" spans="1:8" x14ac:dyDescent="0.2">
      <c r="A13" s="79" t="s">
        <v>17</v>
      </c>
      <c r="B13" s="80">
        <f>AVERAGE(B3:B12)</f>
        <v>3009461</v>
      </c>
      <c r="C13" s="80">
        <f>AVERAGE(C3:C12)</f>
        <v>114902580</v>
      </c>
      <c r="D13" s="81">
        <f>AVERAGE(D3:D12)</f>
        <v>2.6400666960272108E-2</v>
      </c>
    </row>
    <row r="14" spans="1:8" x14ac:dyDescent="0.2">
      <c r="A14" s="82" t="s">
        <v>47</v>
      </c>
      <c r="B14" s="83">
        <f>STDEV(B3:B12)/(SQRT(COUNT(B3:B12)))</f>
        <v>170458.53114108948</v>
      </c>
      <c r="C14" s="83">
        <f>STDEV(C3:C12)/(SQRT(COUNT(C3:C12)))</f>
        <v>5000324.0912253764</v>
      </c>
      <c r="D14" s="84">
        <f>STDEV(D3:D12)/(SQRT(COUNT(D3:D12)))</f>
        <v>1.4540518766572384E-3</v>
      </c>
    </row>
    <row r="15" spans="1:8" x14ac:dyDescent="0.2">
      <c r="A15" s="76" t="s">
        <v>48</v>
      </c>
      <c r="B15" s="76">
        <v>6992360</v>
      </c>
      <c r="C15" s="76">
        <v>109937000</v>
      </c>
      <c r="D15" s="77">
        <f t="shared" ref="D15:D24" si="1">B15/C15</f>
        <v>6.3603336456334078E-2</v>
      </c>
    </row>
    <row r="16" spans="1:8" x14ac:dyDescent="0.2">
      <c r="A16" s="76" t="s">
        <v>49</v>
      </c>
      <c r="B16" s="76">
        <v>14312600</v>
      </c>
      <c r="C16" s="76">
        <v>131839000</v>
      </c>
      <c r="D16" s="77">
        <f t="shared" si="1"/>
        <v>0.10856119964502157</v>
      </c>
    </row>
    <row r="17" spans="1:4" x14ac:dyDescent="0.2">
      <c r="A17" s="76" t="s">
        <v>50</v>
      </c>
      <c r="B17" s="76">
        <v>7933950</v>
      </c>
      <c r="C17" s="76">
        <v>122223000</v>
      </c>
      <c r="D17" s="77">
        <f t="shared" si="1"/>
        <v>6.4913723276306429E-2</v>
      </c>
    </row>
    <row r="18" spans="1:4" x14ac:dyDescent="0.2">
      <c r="A18" s="76" t="s">
        <v>51</v>
      </c>
      <c r="B18" s="76">
        <v>10691500</v>
      </c>
      <c r="C18" s="76">
        <v>107459000</v>
      </c>
      <c r="D18" s="77">
        <f t="shared" si="1"/>
        <v>9.9493760410947429E-2</v>
      </c>
    </row>
    <row r="19" spans="1:4" x14ac:dyDescent="0.2">
      <c r="A19" s="76" t="s">
        <v>52</v>
      </c>
      <c r="B19" s="76">
        <v>6548740</v>
      </c>
      <c r="C19" s="76">
        <v>142467008</v>
      </c>
      <c r="D19" s="77">
        <f t="shared" si="1"/>
        <v>4.5966712517750072E-2</v>
      </c>
    </row>
    <row r="20" spans="1:4" x14ac:dyDescent="0.2">
      <c r="A20" s="76" t="s">
        <v>53</v>
      </c>
      <c r="B20" s="76">
        <v>15016600</v>
      </c>
      <c r="C20" s="76">
        <v>129891000</v>
      </c>
      <c r="D20" s="77">
        <f t="shared" si="1"/>
        <v>0.11560924159487571</v>
      </c>
    </row>
    <row r="21" spans="1:4" x14ac:dyDescent="0.2">
      <c r="A21" s="76" t="s">
        <v>54</v>
      </c>
      <c r="B21" s="76">
        <v>7664110</v>
      </c>
      <c r="C21" s="76">
        <v>131761000</v>
      </c>
      <c r="D21" s="77">
        <f t="shared" si="1"/>
        <v>5.8166756475740163E-2</v>
      </c>
    </row>
    <row r="22" spans="1:4" x14ac:dyDescent="0.2">
      <c r="A22" s="76" t="s">
        <v>55</v>
      </c>
      <c r="B22" s="76">
        <v>6070370</v>
      </c>
      <c r="C22" s="76">
        <v>95745504</v>
      </c>
      <c r="D22" s="77">
        <f t="shared" si="1"/>
        <v>6.3401097141856391E-2</v>
      </c>
    </row>
    <row r="23" spans="1:4" x14ac:dyDescent="0.2">
      <c r="A23" s="76" t="s">
        <v>56</v>
      </c>
      <c r="B23" s="76">
        <v>12928900</v>
      </c>
      <c r="C23" s="76">
        <v>126538000</v>
      </c>
      <c r="D23" s="77">
        <f t="shared" si="1"/>
        <v>0.10217405048285891</v>
      </c>
    </row>
    <row r="24" spans="1:4" x14ac:dyDescent="0.2">
      <c r="A24" s="76" t="s">
        <v>57</v>
      </c>
      <c r="B24" s="76">
        <v>13534900</v>
      </c>
      <c r="C24" s="76">
        <v>131603000</v>
      </c>
      <c r="D24" s="77">
        <f t="shared" si="1"/>
        <v>0.10284643967082817</v>
      </c>
    </row>
    <row r="25" spans="1:4" x14ac:dyDescent="0.2">
      <c r="A25" s="79" t="s">
        <v>17</v>
      </c>
      <c r="B25" s="80">
        <f>AVERAGE(B15:B24)</f>
        <v>10169403</v>
      </c>
      <c r="C25" s="80">
        <f>AVERAGE(C15:C24)</f>
        <v>122946351.2</v>
      </c>
      <c r="D25" s="81">
        <f>AVERAGE(D15:D24)</f>
        <v>8.2473631767251893E-2</v>
      </c>
    </row>
    <row r="26" spans="1:4" x14ac:dyDescent="0.2">
      <c r="A26" s="82" t="s">
        <v>47</v>
      </c>
      <c r="B26" s="83">
        <f>STDEV(B15:B24)/(SQRT(COUNT(B15:B24)))</f>
        <v>1111325.5179419755</v>
      </c>
      <c r="C26" s="83">
        <f>STDEV(C15:C24)/(SQRT(COUNT(C15:C24)))</f>
        <v>4501122.7312362753</v>
      </c>
      <c r="D26" s="84">
        <f>STDEV(D15:D24)/(SQRT(COUNT(D15:D24)))</f>
        <v>8.0437358393661094E-3</v>
      </c>
    </row>
    <row r="27" spans="1:4" x14ac:dyDescent="0.2">
      <c r="A27" s="76" t="s">
        <v>58</v>
      </c>
      <c r="B27" s="76">
        <v>5548510</v>
      </c>
      <c r="C27" s="76">
        <v>103665000</v>
      </c>
      <c r="D27" s="77">
        <f t="shared" ref="D27:D36" si="2">B27/C27</f>
        <v>5.3523465007476005E-2</v>
      </c>
    </row>
    <row r="28" spans="1:4" x14ac:dyDescent="0.2">
      <c r="A28" s="76" t="s">
        <v>59</v>
      </c>
      <c r="B28" s="76">
        <v>3562840</v>
      </c>
      <c r="C28" s="76">
        <v>125044000</v>
      </c>
      <c r="D28" s="77">
        <f t="shared" si="2"/>
        <v>2.8492690572918332E-2</v>
      </c>
    </row>
    <row r="29" spans="1:4" x14ac:dyDescent="0.2">
      <c r="A29" s="76" t="s">
        <v>60</v>
      </c>
      <c r="B29" s="76">
        <v>9622820</v>
      </c>
      <c r="C29" s="76">
        <v>112414000</v>
      </c>
      <c r="D29" s="77">
        <f t="shared" si="2"/>
        <v>8.5601615457149463E-2</v>
      </c>
    </row>
    <row r="30" spans="1:4" x14ac:dyDescent="0.2">
      <c r="A30" s="76" t="s">
        <v>61</v>
      </c>
      <c r="B30" s="76">
        <v>7085630</v>
      </c>
      <c r="C30" s="76">
        <v>86786000</v>
      </c>
      <c r="D30" s="77">
        <f t="shared" si="2"/>
        <v>8.1644850551932338E-2</v>
      </c>
    </row>
    <row r="31" spans="1:4" x14ac:dyDescent="0.2">
      <c r="A31" s="76" t="s">
        <v>62</v>
      </c>
      <c r="B31" s="76">
        <v>3437520</v>
      </c>
      <c r="C31" s="76">
        <v>107843000</v>
      </c>
      <c r="D31" s="77">
        <f t="shared" si="2"/>
        <v>3.1875226023014937E-2</v>
      </c>
    </row>
    <row r="32" spans="1:4" x14ac:dyDescent="0.2">
      <c r="A32" s="76" t="s">
        <v>63</v>
      </c>
      <c r="B32" s="76">
        <v>10867800</v>
      </c>
      <c r="C32" s="76">
        <v>142835008</v>
      </c>
      <c r="D32" s="77">
        <f t="shared" si="2"/>
        <v>7.608638912947728E-2</v>
      </c>
    </row>
    <row r="33" spans="1:6" x14ac:dyDescent="0.2">
      <c r="A33" s="76" t="s">
        <v>64</v>
      </c>
      <c r="B33" s="76">
        <v>3607280</v>
      </c>
      <c r="C33" s="76">
        <v>118084000</v>
      </c>
      <c r="D33" s="77">
        <f t="shared" si="2"/>
        <v>3.054842315639714E-2</v>
      </c>
    </row>
    <row r="34" spans="1:6" x14ac:dyDescent="0.2">
      <c r="A34" s="76" t="s">
        <v>65</v>
      </c>
      <c r="B34" s="76">
        <v>6105040</v>
      </c>
      <c r="C34" s="76">
        <v>135244992</v>
      </c>
      <c r="D34" s="77">
        <f t="shared" si="2"/>
        <v>4.5140599365039703E-2</v>
      </c>
    </row>
    <row r="35" spans="1:6" x14ac:dyDescent="0.2">
      <c r="A35" s="76" t="s">
        <v>66</v>
      </c>
      <c r="B35" s="76">
        <v>3399010</v>
      </c>
      <c r="C35" s="76">
        <v>123887000</v>
      </c>
      <c r="D35" s="77">
        <f t="shared" si="2"/>
        <v>2.7436373469371281E-2</v>
      </c>
    </row>
    <row r="36" spans="1:6" x14ac:dyDescent="0.2">
      <c r="A36" s="76" t="s">
        <v>67</v>
      </c>
      <c r="B36" s="76">
        <v>3655140</v>
      </c>
      <c r="C36" s="76">
        <v>116067000</v>
      </c>
      <c r="D36" s="77">
        <f t="shared" si="2"/>
        <v>3.1491638450205486E-2</v>
      </c>
      <c r="F36" s="76"/>
    </row>
    <row r="37" spans="1:6" x14ac:dyDescent="0.2">
      <c r="A37" s="79" t="s">
        <v>17</v>
      </c>
      <c r="B37" s="80">
        <f>AVERAGE(B27:B36)</f>
        <v>5689159</v>
      </c>
      <c r="C37" s="80">
        <f>AVERAGE(C27:C36)</f>
        <v>117187000</v>
      </c>
      <c r="D37" s="81">
        <f>AVERAGE(D27:D36)</f>
        <v>4.9184127118298206E-2</v>
      </c>
    </row>
    <row r="38" spans="1:6" x14ac:dyDescent="0.2">
      <c r="A38" s="82" t="s">
        <v>47</v>
      </c>
      <c r="B38" s="83">
        <f>STDEV(B27:B36)/(SQRT(COUNT(B27:B36)))</f>
        <v>867577.90845990693</v>
      </c>
      <c r="C38" s="83">
        <f>STDEV(C27:C36)/(SQRT(COUNT(C27:C36)))</f>
        <v>5065953.8944255961</v>
      </c>
      <c r="D38" s="84">
        <f>STDEV(D27:D36)/(SQRT(COUNT(D27:D36)))</f>
        <v>7.4534523721185731E-3</v>
      </c>
    </row>
    <row r="39" spans="1:6" x14ac:dyDescent="0.2">
      <c r="A39" s="76" t="s">
        <v>68</v>
      </c>
      <c r="B39" s="76">
        <v>4303140</v>
      </c>
      <c r="C39" s="76">
        <v>141820992</v>
      </c>
      <c r="D39" s="77">
        <f t="shared" ref="D39:D48" si="3">B39/C39</f>
        <v>3.0342052606711425E-2</v>
      </c>
    </row>
    <row r="40" spans="1:6" x14ac:dyDescent="0.2">
      <c r="A40" s="76" t="s">
        <v>69</v>
      </c>
      <c r="B40" s="76">
        <v>4384640</v>
      </c>
      <c r="C40" s="76">
        <v>136356992</v>
      </c>
      <c r="D40" s="77">
        <f t="shared" si="3"/>
        <v>3.2155593458676475E-2</v>
      </c>
    </row>
    <row r="41" spans="1:6" x14ac:dyDescent="0.2">
      <c r="A41" s="76" t="s">
        <v>70</v>
      </c>
      <c r="B41" s="76">
        <v>6539700</v>
      </c>
      <c r="C41" s="76">
        <v>142830000</v>
      </c>
      <c r="D41" s="77">
        <f t="shared" si="3"/>
        <v>4.5786599453896237E-2</v>
      </c>
    </row>
    <row r="42" spans="1:6" x14ac:dyDescent="0.2">
      <c r="A42" s="76" t="s">
        <v>71</v>
      </c>
      <c r="B42" s="76">
        <v>2729340</v>
      </c>
      <c r="C42" s="76">
        <v>130446000</v>
      </c>
      <c r="D42" s="77">
        <f t="shared" si="3"/>
        <v>2.0923140609907548E-2</v>
      </c>
    </row>
    <row r="43" spans="1:6" x14ac:dyDescent="0.2">
      <c r="A43" s="76" t="s">
        <v>72</v>
      </c>
      <c r="B43" s="76">
        <v>3776140</v>
      </c>
      <c r="C43" s="76">
        <v>132395000</v>
      </c>
      <c r="D43" s="77">
        <f t="shared" si="3"/>
        <v>2.8521771970240566E-2</v>
      </c>
    </row>
    <row r="44" spans="1:6" x14ac:dyDescent="0.2">
      <c r="A44" s="76" t="s">
        <v>73</v>
      </c>
      <c r="B44" s="76">
        <v>3809410</v>
      </c>
      <c r="C44" s="76">
        <v>143346000</v>
      </c>
      <c r="D44" s="77">
        <f t="shared" si="3"/>
        <v>2.6574930587529473E-2</v>
      </c>
    </row>
    <row r="45" spans="1:6" x14ac:dyDescent="0.2">
      <c r="A45" s="76" t="s">
        <v>74</v>
      </c>
      <c r="B45" s="76">
        <v>2907250</v>
      </c>
      <c r="C45" s="76">
        <v>124279000</v>
      </c>
      <c r="D45" s="77">
        <f t="shared" si="3"/>
        <v>2.3392930422678006E-2</v>
      </c>
    </row>
    <row r="46" spans="1:6" x14ac:dyDescent="0.2">
      <c r="A46" s="76" t="s">
        <v>75</v>
      </c>
      <c r="B46" s="76">
        <v>5025090</v>
      </c>
      <c r="C46" s="76">
        <v>121267000</v>
      </c>
      <c r="D46" s="77">
        <f t="shared" si="3"/>
        <v>4.1438231340760467E-2</v>
      </c>
    </row>
    <row r="47" spans="1:6" x14ac:dyDescent="0.2">
      <c r="A47" s="76" t="s">
        <v>76</v>
      </c>
      <c r="B47" s="76">
        <v>5391150</v>
      </c>
      <c r="C47" s="76">
        <v>137144992</v>
      </c>
      <c r="D47" s="77">
        <f t="shared" si="3"/>
        <v>3.9309856826562066E-2</v>
      </c>
    </row>
    <row r="48" spans="1:6" x14ac:dyDescent="0.2">
      <c r="A48" s="76" t="s">
        <v>77</v>
      </c>
      <c r="B48" s="76">
        <v>2248410</v>
      </c>
      <c r="C48" s="76">
        <v>105231000</v>
      </c>
      <c r="D48" s="77">
        <f t="shared" si="3"/>
        <v>2.1366422442056048E-2</v>
      </c>
    </row>
    <row r="49" spans="1:4" x14ac:dyDescent="0.2">
      <c r="A49" s="79" t="s">
        <v>17</v>
      </c>
      <c r="B49" s="80">
        <f>AVERAGE(B39:B48)</f>
        <v>4111427</v>
      </c>
      <c r="C49" s="80">
        <f>AVERAGE(C39:C48)</f>
        <v>131511697.59999999</v>
      </c>
      <c r="D49" s="81">
        <f>AVERAGE(D39:D48)</f>
        <v>3.0981152971901831E-2</v>
      </c>
    </row>
    <row r="50" spans="1:4" x14ac:dyDescent="0.2">
      <c r="A50" s="82" t="s">
        <v>47</v>
      </c>
      <c r="B50" s="83">
        <f>STDEV(B39:B48)/(SQRT(COUNT(B39:B48)))</f>
        <v>415198.08820489526</v>
      </c>
      <c r="C50" s="83">
        <f>STDEV(C39:C48)/(SQRT(COUNT(C39:C48)))</f>
        <v>3770505.2144444254</v>
      </c>
      <c r="D50" s="84">
        <f>STDEV(D39:D48)/(SQRT(COUNT(D39:D48)))</f>
        <v>2.7413661012147613E-3</v>
      </c>
    </row>
    <row r="51" spans="1:4" x14ac:dyDescent="0.2">
      <c r="A51" s="76" t="s">
        <v>78</v>
      </c>
      <c r="B51" s="76">
        <v>4725450</v>
      </c>
      <c r="C51" s="76">
        <v>115824000</v>
      </c>
      <c r="D51" s="77">
        <f t="shared" ref="D51:D60" si="4">B51/C51</f>
        <v>4.0798539162867797E-2</v>
      </c>
    </row>
    <row r="52" spans="1:4" x14ac:dyDescent="0.2">
      <c r="A52" s="76" t="s">
        <v>79</v>
      </c>
      <c r="B52" s="76">
        <v>5568400</v>
      </c>
      <c r="C52" s="76">
        <v>120260000</v>
      </c>
      <c r="D52" s="77">
        <f t="shared" si="4"/>
        <v>4.6303010144686511E-2</v>
      </c>
    </row>
    <row r="53" spans="1:4" x14ac:dyDescent="0.2">
      <c r="A53" s="76" t="s">
        <v>80</v>
      </c>
      <c r="B53" s="76">
        <v>4335700</v>
      </c>
      <c r="C53" s="76">
        <v>135810000</v>
      </c>
      <c r="D53" s="77">
        <f t="shared" si="4"/>
        <v>3.1924747809439658E-2</v>
      </c>
    </row>
    <row r="54" spans="1:4" x14ac:dyDescent="0.2">
      <c r="A54" s="76" t="s">
        <v>81</v>
      </c>
      <c r="B54" s="76">
        <v>5216360</v>
      </c>
      <c r="C54" s="76">
        <v>130752000</v>
      </c>
      <c r="D54" s="77">
        <f t="shared" si="4"/>
        <v>3.9895068526676458E-2</v>
      </c>
    </row>
    <row r="55" spans="1:4" x14ac:dyDescent="0.2">
      <c r="A55" s="76" t="s">
        <v>82</v>
      </c>
      <c r="B55" s="76">
        <v>2680870</v>
      </c>
      <c r="C55" s="76">
        <v>117726000</v>
      </c>
      <c r="D55" s="77">
        <f t="shared" si="4"/>
        <v>2.277211491089479E-2</v>
      </c>
    </row>
    <row r="56" spans="1:4" x14ac:dyDescent="0.2">
      <c r="A56" s="76" t="s">
        <v>83</v>
      </c>
      <c r="B56" s="76">
        <v>2813390</v>
      </c>
      <c r="C56" s="76">
        <v>132775000</v>
      </c>
      <c r="D56" s="77">
        <f t="shared" si="4"/>
        <v>2.1189154584823951E-2</v>
      </c>
    </row>
    <row r="57" spans="1:4" x14ac:dyDescent="0.2">
      <c r="A57" s="76" t="s">
        <v>84</v>
      </c>
      <c r="B57" s="76">
        <v>2750360</v>
      </c>
      <c r="C57" s="76">
        <v>146448000</v>
      </c>
      <c r="D57" s="77">
        <f t="shared" si="4"/>
        <v>1.8780454495793727E-2</v>
      </c>
    </row>
    <row r="58" spans="1:4" x14ac:dyDescent="0.2">
      <c r="A58" s="76" t="s">
        <v>85</v>
      </c>
      <c r="B58" s="76">
        <v>5590100</v>
      </c>
      <c r="C58" s="76">
        <v>147660000</v>
      </c>
      <c r="D58" s="77">
        <f t="shared" si="4"/>
        <v>3.7857916835974538E-2</v>
      </c>
    </row>
    <row r="59" spans="1:4" x14ac:dyDescent="0.2">
      <c r="A59" s="76" t="s">
        <v>86</v>
      </c>
      <c r="B59" s="76">
        <v>2550230</v>
      </c>
      <c r="C59" s="76">
        <v>118220000</v>
      </c>
      <c r="D59" s="77">
        <f t="shared" si="4"/>
        <v>2.1571899847741501E-2</v>
      </c>
    </row>
    <row r="60" spans="1:4" x14ac:dyDescent="0.2">
      <c r="A60" s="76" t="s">
        <v>87</v>
      </c>
      <c r="B60" s="76">
        <v>5252770</v>
      </c>
      <c r="C60" s="76">
        <v>133599000</v>
      </c>
      <c r="D60" s="77">
        <f t="shared" si="4"/>
        <v>3.93174350107411E-2</v>
      </c>
    </row>
    <row r="61" spans="1:4" ht="15" customHeight="1" x14ac:dyDescent="0.2">
      <c r="A61" s="79" t="s">
        <v>17</v>
      </c>
      <c r="B61" s="80">
        <f>AVERAGE(B51:B60)</f>
        <v>4148363</v>
      </c>
      <c r="C61" s="80">
        <f>AVERAGE(C51:C60)</f>
        <v>129907400</v>
      </c>
      <c r="D61" s="81">
        <f>AVERAGE(D51:D60)</f>
        <v>3.2041034132964004E-2</v>
      </c>
    </row>
    <row r="62" spans="1:4" x14ac:dyDescent="0.2">
      <c r="A62" s="85" t="s">
        <v>47</v>
      </c>
      <c r="B62" s="86">
        <f>STDEV(B51:B60)/(SQRT(COUNT(B51:B60)))</f>
        <v>411875.08514664433</v>
      </c>
      <c r="C62" s="86">
        <f>STDEV(C51:C60)/(SQRT(COUNT(C51:C60)))</f>
        <v>3685629.2066469314</v>
      </c>
      <c r="D62" s="87">
        <f>STDEV(D51:D60)/(SQRT(COUNT(D51:D60)))</f>
        <v>3.1932241896056404E-3</v>
      </c>
    </row>
    <row r="87" ht="15.75" customHeight="1" x14ac:dyDescent="0.2"/>
  </sheetData>
  <mergeCells count="1">
    <mergeCell ref="A1:D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3"/>
  <sheetViews>
    <sheetView zoomScaleNormal="70" zoomScalePageLayoutView="70" workbookViewId="0">
      <selection activeCell="I25" sqref="I25"/>
    </sheetView>
  </sheetViews>
  <sheetFormatPr baseColWidth="10" defaultColWidth="52" defaultRowHeight="16" x14ac:dyDescent="0.2"/>
  <cols>
    <col min="1" max="1" width="45.5" style="33" customWidth="1"/>
    <col min="2" max="2" width="22.5" style="33" customWidth="1"/>
    <col min="3" max="4" width="24.83203125" style="33" customWidth="1"/>
    <col min="5" max="5" width="34.83203125" style="33" customWidth="1"/>
    <col min="6" max="6" width="33.83203125" style="33" customWidth="1"/>
    <col min="7" max="7" width="10.33203125" style="33" customWidth="1"/>
    <col min="8" max="8" width="24.6640625" style="33" customWidth="1"/>
    <col min="9" max="9" width="27.33203125" style="33" customWidth="1"/>
    <col min="10" max="10" width="22.33203125" style="33" customWidth="1"/>
    <col min="11" max="11" width="30.6640625" style="33" customWidth="1"/>
    <col min="12" max="16384" width="52" style="33"/>
  </cols>
  <sheetData>
    <row r="1" spans="1:11" ht="16" customHeight="1" x14ac:dyDescent="0.2">
      <c r="A1" s="116" t="s">
        <v>21</v>
      </c>
      <c r="B1" s="116"/>
      <c r="C1" s="116"/>
      <c r="D1" s="116"/>
      <c r="E1" s="116"/>
      <c r="F1" s="116"/>
      <c r="G1" s="116"/>
      <c r="H1" s="116"/>
      <c r="I1" s="116"/>
      <c r="J1" s="116"/>
    </row>
    <row r="2" spans="1:11" ht="17" thickBot="1" x14ac:dyDescent="0.25">
      <c r="A2" s="116" t="s">
        <v>22</v>
      </c>
      <c r="B2" s="116"/>
      <c r="C2" s="116"/>
      <c r="D2" s="116"/>
      <c r="E2" s="48" t="s">
        <v>89</v>
      </c>
      <c r="G2" s="116" t="s">
        <v>10</v>
      </c>
      <c r="H2" s="116"/>
      <c r="I2" s="116"/>
      <c r="J2" s="116"/>
      <c r="K2" s="73" t="s">
        <v>90</v>
      </c>
    </row>
    <row r="3" spans="1:11" s="34" customFormat="1" ht="16.5" customHeight="1" thickBot="1" x14ac:dyDescent="0.25">
      <c r="B3" s="113" t="s">
        <v>6</v>
      </c>
      <c r="C3" s="114"/>
      <c r="D3" s="115"/>
      <c r="E3" s="75" t="s">
        <v>26</v>
      </c>
      <c r="G3" s="32"/>
      <c r="H3" s="113" t="s">
        <v>6</v>
      </c>
      <c r="I3" s="114"/>
      <c r="J3" s="115"/>
      <c r="K3" s="75" t="s">
        <v>26</v>
      </c>
    </row>
    <row r="4" spans="1:11" ht="46.5" customHeight="1" thickBot="1" x14ac:dyDescent="0.25">
      <c r="A4" s="34" t="s">
        <v>11</v>
      </c>
      <c r="B4" s="36" t="str">
        <f>'Individual animal data'!H4</f>
        <v>Ashcroft Average Score</v>
      </c>
      <c r="C4" s="34" t="str">
        <f>'Individual animal data'!I3</f>
        <v>Fibrosis Severity Score</v>
      </c>
      <c r="D4" s="37" t="str">
        <f>'Individual animal data'!J3</f>
        <v>Infiltrates/aggregates, mixed cell</v>
      </c>
      <c r="E4" s="74" t="s">
        <v>27</v>
      </c>
      <c r="G4" s="2" t="s">
        <v>11</v>
      </c>
      <c r="H4" s="3" t="str">
        <f>'Individual animal data'!H4</f>
        <v>Ashcroft Average Score</v>
      </c>
      <c r="I4" s="41" t="str">
        <f>'Individual animal data'!I3</f>
        <v>Fibrosis Severity Score</v>
      </c>
      <c r="J4" s="42" t="str">
        <f>'Individual animal data'!J3</f>
        <v>Infiltrates/aggregates, mixed cell</v>
      </c>
      <c r="K4" s="74" t="s">
        <v>27</v>
      </c>
    </row>
    <row r="5" spans="1:11" ht="16" customHeight="1" x14ac:dyDescent="0.2">
      <c r="A5" s="53" t="s">
        <v>12</v>
      </c>
      <c r="B5" s="52">
        <f>'Individual animal data'!H15</f>
        <v>0.15999999999999998</v>
      </c>
      <c r="C5" s="39">
        <f>'Individual animal data'!I15</f>
        <v>0</v>
      </c>
      <c r="D5" s="40">
        <f>'Individual animal data'!J15</f>
        <v>1.9</v>
      </c>
      <c r="E5" s="88">
        <f>'aSMA Data'!D13</f>
        <v>2.6400666960272108E-2</v>
      </c>
      <c r="G5" s="45">
        <v>1</v>
      </c>
      <c r="H5" s="6">
        <f>'Individual animal data'!H16</f>
        <v>4.0000000000000022E-2</v>
      </c>
      <c r="I5" s="35">
        <f>'Individual animal data'!I16</f>
        <v>0</v>
      </c>
      <c r="J5" s="38">
        <f>'Individual animal data'!J16</f>
        <v>0.17950549357115009</v>
      </c>
      <c r="K5" s="88">
        <f>'aSMA Data'!D14</f>
        <v>1.4540518766572384E-3</v>
      </c>
    </row>
    <row r="6" spans="1:11" ht="15" customHeight="1" x14ac:dyDescent="0.2">
      <c r="A6" s="54" t="s">
        <v>15</v>
      </c>
      <c r="B6" s="6">
        <f>'Individual animal data'!H27</f>
        <v>3.38</v>
      </c>
      <c r="C6" s="35">
        <f>'Individual animal data'!I27</f>
        <v>2.8</v>
      </c>
      <c r="D6" s="38">
        <f>'Individual animal data'!J27</f>
        <v>3.1</v>
      </c>
      <c r="E6" s="89">
        <f>'aSMA Data'!D25</f>
        <v>8.2473631767251893E-2</v>
      </c>
      <c r="G6" s="46">
        <v>2</v>
      </c>
      <c r="H6" s="6">
        <f>'Individual animal data'!H28</f>
        <v>0.23371397523944162</v>
      </c>
      <c r="I6" s="35">
        <f>'Individual animal data'!I28</f>
        <v>0.2494438257849293</v>
      </c>
      <c r="J6" s="38">
        <f>'Individual animal data'!J28</f>
        <v>0.23333333333333345</v>
      </c>
      <c r="K6" s="89">
        <f>'aSMA Data'!D26</f>
        <v>8.0437358393661094E-3</v>
      </c>
    </row>
    <row r="7" spans="1:11" ht="15" customHeight="1" x14ac:dyDescent="0.2">
      <c r="A7" s="54" t="s">
        <v>16</v>
      </c>
      <c r="B7" s="6">
        <f>'Individual animal data'!H39</f>
        <v>2.4800000000000004</v>
      </c>
      <c r="C7" s="35">
        <f>'Individual animal data'!I39</f>
        <v>2</v>
      </c>
      <c r="D7" s="38">
        <f>'Individual animal data'!J39</f>
        <v>2.2000000000000002</v>
      </c>
      <c r="E7" s="89">
        <f>'aSMA Data'!D37</f>
        <v>4.9184127118298206E-2</v>
      </c>
      <c r="G7" s="46">
        <v>3</v>
      </c>
      <c r="H7" s="6">
        <f>'Individual animal data'!H40</f>
        <v>0.29694743268426771</v>
      </c>
      <c r="I7" s="35">
        <f>'Individual animal data'!I40</f>
        <v>0.39440531887330771</v>
      </c>
      <c r="J7" s="38">
        <f>'Individual animal data'!J40</f>
        <v>0.20000000000000004</v>
      </c>
      <c r="K7" s="89">
        <f>'aSMA Data'!D38</f>
        <v>7.4534523721185731E-3</v>
      </c>
    </row>
    <row r="8" spans="1:11" ht="15" customHeight="1" x14ac:dyDescent="0.2">
      <c r="A8" s="54" t="s">
        <v>18</v>
      </c>
      <c r="B8" s="6">
        <f>'Individual animal data'!H51</f>
        <v>2.6799999999999997</v>
      </c>
      <c r="C8" s="35">
        <f>'Individual animal data'!I51</f>
        <v>2.1</v>
      </c>
      <c r="D8" s="38">
        <f>'Individual animal data'!J51</f>
        <v>2.4</v>
      </c>
      <c r="E8" s="89">
        <f>'aSMA Data'!D49</f>
        <v>3.0981152971901831E-2</v>
      </c>
      <c r="G8" s="46">
        <v>4</v>
      </c>
      <c r="H8" s="6">
        <f>'Individual animal data'!H52</f>
        <v>0.16653327995729136</v>
      </c>
      <c r="I8" s="35">
        <f>'Individual animal data'!I52</f>
        <v>0.27688746209726911</v>
      </c>
      <c r="J8" s="38">
        <f>'Individual animal data'!J52</f>
        <v>0.30550504633038927</v>
      </c>
      <c r="K8" s="89">
        <f>'aSMA Data'!D50</f>
        <v>2.7413661012147613E-3</v>
      </c>
    </row>
    <row r="9" spans="1:11" ht="16" customHeight="1" thickBot="1" x14ac:dyDescent="0.25">
      <c r="A9" s="55" t="s">
        <v>19</v>
      </c>
      <c r="B9" s="49">
        <f>'Individual animal data'!H63</f>
        <v>2.62</v>
      </c>
      <c r="C9" s="50">
        <f>'Individual animal data'!I63</f>
        <v>1.9</v>
      </c>
      <c r="D9" s="51">
        <f>'Individual animal data'!J63</f>
        <v>2.2999999999999998</v>
      </c>
      <c r="E9" s="90">
        <f>'aSMA Data'!D61</f>
        <v>3.2041034132964004E-2</v>
      </c>
      <c r="G9" s="47">
        <v>5</v>
      </c>
      <c r="H9" s="49">
        <f>'Individual animal data'!H64</f>
        <v>0.25551690528982379</v>
      </c>
      <c r="I9" s="50">
        <f>'Individual animal data'!I64</f>
        <v>0.31446603773522008</v>
      </c>
      <c r="J9" s="51">
        <f>'Individual animal data'!J64</f>
        <v>0.15275252316519472</v>
      </c>
      <c r="K9" s="90">
        <f>'aSMA Data'!D62</f>
        <v>3.1932241896056404E-3</v>
      </c>
    </row>
    <row r="10" spans="1:11" ht="15" customHeight="1" x14ac:dyDescent="0.2">
      <c r="A10" s="34"/>
    </row>
    <row r="11" spans="1:11" ht="15" customHeight="1" x14ac:dyDescent="0.2">
      <c r="A11" s="34"/>
    </row>
    <row r="12" spans="1:11" ht="15" customHeight="1" x14ac:dyDescent="0.2">
      <c r="A12" s="34"/>
    </row>
    <row r="13" spans="1:11" ht="16" customHeight="1" x14ac:dyDescent="0.2">
      <c r="A13" s="34"/>
    </row>
    <row r="14" spans="1:11" ht="16" customHeight="1" x14ac:dyDescent="0.2">
      <c r="A14" s="34"/>
    </row>
    <row r="15" spans="1:11" ht="15" customHeight="1" x14ac:dyDescent="0.2">
      <c r="A15" s="34"/>
    </row>
    <row r="16" spans="1:11" ht="15" customHeight="1" x14ac:dyDescent="0.2">
      <c r="A16" s="34"/>
    </row>
    <row r="17" spans="1:1" ht="15" customHeight="1" x14ac:dyDescent="0.2">
      <c r="A17" s="34"/>
    </row>
    <row r="18" spans="1:1" ht="15" customHeight="1" x14ac:dyDescent="0.2">
      <c r="A18" s="34"/>
    </row>
    <row r="19" spans="1:1" ht="16" customHeight="1" x14ac:dyDescent="0.2">
      <c r="A19" s="34"/>
    </row>
    <row r="20" spans="1:1" ht="16" customHeight="1" x14ac:dyDescent="0.2">
      <c r="A20" s="34"/>
    </row>
    <row r="21" spans="1:1" ht="15" customHeight="1" x14ac:dyDescent="0.2">
      <c r="A21" s="34"/>
    </row>
    <row r="22" spans="1:1" ht="15" customHeight="1" x14ac:dyDescent="0.2">
      <c r="A22" s="34"/>
    </row>
    <row r="23" spans="1:1" ht="15" customHeight="1" x14ac:dyDescent="0.2">
      <c r="A23" s="34"/>
    </row>
    <row r="24" spans="1:1" ht="15" customHeight="1" x14ac:dyDescent="0.2">
      <c r="A24" s="34"/>
    </row>
    <row r="25" spans="1:1" ht="15" customHeight="1" x14ac:dyDescent="0.2">
      <c r="A25" s="34"/>
    </row>
    <row r="26" spans="1:1" ht="15" customHeight="1" x14ac:dyDescent="0.2">
      <c r="A26" s="34"/>
    </row>
    <row r="27" spans="1:1" ht="16" customHeight="1" x14ac:dyDescent="0.2">
      <c r="A27" s="34"/>
    </row>
    <row r="28" spans="1:1" ht="16" customHeight="1" x14ac:dyDescent="0.2">
      <c r="A28" s="34"/>
    </row>
    <row r="29" spans="1:1" ht="15" customHeight="1" x14ac:dyDescent="0.2">
      <c r="A29" s="34"/>
    </row>
    <row r="30" spans="1:1" ht="15" customHeight="1" x14ac:dyDescent="0.2">
      <c r="A30" s="34"/>
    </row>
    <row r="31" spans="1:1" ht="15" customHeight="1" x14ac:dyDescent="0.2">
      <c r="A31" s="34"/>
    </row>
    <row r="32" spans="1:1" ht="16" customHeight="1" x14ac:dyDescent="0.2">
      <c r="A32" s="34"/>
    </row>
    <row r="33" spans="1:1" ht="16" customHeight="1" x14ac:dyDescent="0.2">
      <c r="A33" s="34"/>
    </row>
    <row r="34" spans="1:1" ht="15" customHeight="1" x14ac:dyDescent="0.2">
      <c r="A34" s="34"/>
    </row>
    <row r="35" spans="1:1" ht="15" customHeight="1" x14ac:dyDescent="0.2">
      <c r="A35" s="34"/>
    </row>
    <row r="36" spans="1:1" ht="15" customHeight="1" x14ac:dyDescent="0.2">
      <c r="A36" s="34"/>
    </row>
    <row r="37" spans="1:1" ht="16" customHeight="1" x14ac:dyDescent="0.2">
      <c r="A37" s="34"/>
    </row>
    <row r="38" spans="1:1" ht="16" customHeight="1" x14ac:dyDescent="0.2">
      <c r="A38" s="34"/>
    </row>
    <row r="39" spans="1:1" ht="15" customHeight="1" x14ac:dyDescent="0.2">
      <c r="A39" s="34"/>
    </row>
    <row r="40" spans="1:1" ht="15" customHeight="1" x14ac:dyDescent="0.2">
      <c r="A40" s="34"/>
    </row>
    <row r="41" spans="1:1" ht="15" customHeight="1" x14ac:dyDescent="0.2">
      <c r="A41" s="34"/>
    </row>
    <row r="42" spans="1:1" ht="15" customHeight="1" x14ac:dyDescent="0.2">
      <c r="A42" s="34"/>
    </row>
    <row r="43" spans="1:1" ht="16" customHeight="1" x14ac:dyDescent="0.2">
      <c r="A43" s="34"/>
    </row>
    <row r="44" spans="1:1" ht="16" customHeight="1" x14ac:dyDescent="0.2">
      <c r="A44" s="34"/>
    </row>
    <row r="45" spans="1:1" ht="16" customHeight="1" x14ac:dyDescent="0.2">
      <c r="A45" s="34"/>
    </row>
    <row r="46" spans="1:1" ht="16" customHeight="1" x14ac:dyDescent="0.2">
      <c r="A46" s="34"/>
    </row>
    <row r="47" spans="1:1" ht="16" customHeight="1" x14ac:dyDescent="0.2">
      <c r="A47" s="34"/>
    </row>
    <row r="48" spans="1:1" ht="16" customHeight="1" x14ac:dyDescent="0.2">
      <c r="A48" s="34"/>
    </row>
    <row r="49" spans="1:1" ht="16" customHeight="1" x14ac:dyDescent="0.2">
      <c r="A49" s="34"/>
    </row>
    <row r="50" spans="1:1" ht="16" customHeight="1" x14ac:dyDescent="0.2">
      <c r="A50" s="34"/>
    </row>
    <row r="51" spans="1:1" ht="16" customHeight="1" x14ac:dyDescent="0.2">
      <c r="A51" s="34"/>
    </row>
    <row r="52" spans="1:1" ht="16" customHeight="1" x14ac:dyDescent="0.2">
      <c r="A52" s="34"/>
    </row>
    <row r="53" spans="1:1" ht="17" customHeight="1" x14ac:dyDescent="0.2">
      <c r="A53" s="34"/>
    </row>
    <row r="54" spans="1:1" ht="16" customHeight="1" x14ac:dyDescent="0.2">
      <c r="A54" s="34"/>
    </row>
    <row r="55" spans="1:1" ht="16" customHeight="1" x14ac:dyDescent="0.2">
      <c r="A55" s="34"/>
    </row>
    <row r="56" spans="1:1" ht="16" customHeight="1" x14ac:dyDescent="0.2">
      <c r="A56" s="34"/>
    </row>
    <row r="57" spans="1:1" ht="16" customHeight="1" x14ac:dyDescent="0.2">
      <c r="A57" s="34"/>
    </row>
    <row r="58" spans="1:1" ht="16" customHeight="1" x14ac:dyDescent="0.2">
      <c r="A58" s="34"/>
    </row>
    <row r="59" spans="1:1" ht="16" customHeight="1" x14ac:dyDescent="0.2"/>
    <row r="60" spans="1:1" ht="16" customHeight="1" x14ac:dyDescent="0.2"/>
    <row r="61" spans="1:1" ht="16" customHeight="1" x14ac:dyDescent="0.2"/>
    <row r="62" spans="1:1" ht="16" customHeight="1" x14ac:dyDescent="0.2"/>
    <row r="63" spans="1:1" ht="16" customHeight="1" x14ac:dyDescent="0.2"/>
    <row r="64" spans="1:1" ht="16" customHeight="1" x14ac:dyDescent="0.2"/>
    <row r="65" ht="17" customHeight="1" x14ac:dyDescent="0.2"/>
    <row r="73" ht="16" customHeight="1" x14ac:dyDescent="0.2"/>
  </sheetData>
  <mergeCells count="5">
    <mergeCell ref="B3:D3"/>
    <mergeCell ref="A2:D2"/>
    <mergeCell ref="H3:J3"/>
    <mergeCell ref="G2:J2"/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Individual animal data</vt:lpstr>
      <vt:lpstr>aSMA Data</vt:lpstr>
      <vt:lpstr>Group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Admin</dc:creator>
  <cp:lastModifiedBy>Mark Parnell</cp:lastModifiedBy>
  <dcterms:created xsi:type="dcterms:W3CDTF">2016-10-27T16:03:27Z</dcterms:created>
  <dcterms:modified xsi:type="dcterms:W3CDTF">2019-08-21T20:36:17Z</dcterms:modified>
</cp:coreProperties>
</file>