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ac/SOArepo/"/>
    </mc:Choice>
  </mc:AlternateContent>
  <xr:revisionPtr revIDLastSave="0" documentId="13_ncr:1_{FF5393EF-B2FF-1B4E-A864-154A9A81440E}" xr6:coauthVersionLast="45" xr6:coauthVersionMax="45" xr10:uidLastSave="{00000000-0000-0000-0000-000000000000}"/>
  <bookViews>
    <workbookView xWindow="980" yWindow="460" windowWidth="29880" windowHeight="21940" activeTab="1" xr2:uid="{A3F40566-98DE-46D8-AA4D-00A83D994FD9}"/>
  </bookViews>
  <sheets>
    <sheet name="Contents" sheetId="2" r:id="rId1"/>
    <sheet name="Economic and Population Data" sheetId="4" r:id="rId2"/>
    <sheet name="Educational Attainment" sheetId="7" r:id="rId3"/>
    <sheet name="Triggers" sheetId="12" r:id="rId4"/>
    <sheet name="NEW.WORLD Income Statement" sheetId="8" r:id="rId5"/>
    <sheet name="NEW.WORLD Balance Sheet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7" i="4" l="1"/>
  <c r="Q17" i="4"/>
  <c r="Q16" i="4"/>
  <c r="B42" i="2" l="1"/>
  <c r="B41" i="2"/>
  <c r="B40" i="2"/>
  <c r="B39" i="2"/>
  <c r="B38" i="2"/>
  <c r="B37" i="2"/>
  <c r="B36" i="2"/>
  <c r="B35" i="2"/>
  <c r="A33" i="2"/>
  <c r="B34" i="2"/>
  <c r="D29" i="2"/>
  <c r="D40" i="2"/>
  <c r="D41" i="2"/>
  <c r="D38" i="2"/>
  <c r="D34" i="2"/>
  <c r="D37" i="2"/>
  <c r="D14" i="2"/>
  <c r="D36" i="2"/>
  <c r="D33" i="2"/>
  <c r="D42" i="2"/>
  <c r="D35" i="2"/>
  <c r="B47" i="2" l="1"/>
  <c r="B46" i="2"/>
  <c r="A45" i="2"/>
  <c r="B31" i="2"/>
  <c r="B30" i="2"/>
  <c r="A29" i="2"/>
  <c r="A14" i="2"/>
  <c r="B27" i="2"/>
  <c r="B26" i="2"/>
  <c r="B25" i="2"/>
  <c r="B23" i="2"/>
  <c r="B22" i="2"/>
  <c r="B20" i="2"/>
  <c r="B19" i="2"/>
  <c r="B17" i="2"/>
  <c r="B16" i="2"/>
  <c r="B15" i="2"/>
  <c r="G55" i="4"/>
  <c r="F55" i="4"/>
  <c r="K55" i="4"/>
  <c r="J55" i="4"/>
  <c r="C55" i="4"/>
  <c r="B55" i="4"/>
  <c r="G41" i="4"/>
  <c r="F41" i="4"/>
  <c r="C41" i="4"/>
  <c r="B41" i="4"/>
  <c r="C27" i="4"/>
  <c r="B27" i="4"/>
  <c r="G27" i="4"/>
  <c r="F27" i="4"/>
  <c r="K13" i="4"/>
  <c r="J13" i="4"/>
  <c r="G13" i="4"/>
  <c r="F13" i="4"/>
  <c r="A25" i="7"/>
  <c r="A12" i="7"/>
  <c r="C43" i="8"/>
  <c r="B43" i="8"/>
  <c r="C35" i="8"/>
  <c r="B35" i="8"/>
  <c r="B24" i="8"/>
  <c r="C21" i="8"/>
  <c r="C24" i="8" s="1"/>
  <c r="B21" i="8"/>
  <c r="C32" i="10"/>
  <c r="B32" i="10"/>
  <c r="C25" i="10"/>
  <c r="C34" i="10" s="1"/>
  <c r="B25" i="10"/>
  <c r="B34" i="10" s="1"/>
  <c r="F37" i="7"/>
  <c r="F24" i="7"/>
  <c r="D22" i="2"/>
  <c r="D23" i="2"/>
  <c r="D15" i="2"/>
  <c r="D17" i="2"/>
  <c r="D47" i="2"/>
  <c r="D46" i="2"/>
  <c r="D30" i="2"/>
  <c r="D20" i="2"/>
  <c r="D26" i="2"/>
  <c r="D27" i="2"/>
  <c r="D31" i="2"/>
  <c r="B37" i="8" l="1"/>
  <c r="B45" i="8" s="1"/>
  <c r="B49" i="8" s="1"/>
  <c r="C37" i="8"/>
  <c r="C45" i="8" s="1"/>
  <c r="C49" i="8" s="1"/>
  <c r="B36" i="10"/>
  <c r="C36" i="10"/>
  <c r="D25" i="2"/>
  <c r="D19" i="2"/>
  <c r="D16" i="2"/>
</calcChain>
</file>

<file path=xl/sharedStrings.xml><?xml version="1.0" encoding="utf-8"?>
<sst xmlns="http://schemas.openxmlformats.org/spreadsheetml/2006/main" count="250" uniqueCount="134">
  <si>
    <t>2021 Student Research Case Study Challenge</t>
  </si>
  <si>
    <t>GDP per Person</t>
  </si>
  <si>
    <t>GNI per Person</t>
  </si>
  <si>
    <t>Population</t>
  </si>
  <si>
    <t>N/A</t>
  </si>
  <si>
    <t>Population Distribution by Educational Attainment</t>
  </si>
  <si>
    <t>Age Band</t>
  </si>
  <si>
    <t>Less than primary, primary and lower secondary education (levels 0-2)</t>
  </si>
  <si>
    <t>Upper secondary and post-secondary non-tertiary education (levels 3 and 4)</t>
  </si>
  <si>
    <t>Tertiary education (levels 5-8)</t>
  </si>
  <si>
    <t>Unknown</t>
  </si>
  <si>
    <t>% of Total Population</t>
  </si>
  <si>
    <t>x &lt; 10</t>
  </si>
  <si>
    <t>10 ≤ x &lt; 20</t>
  </si>
  <si>
    <t>20 ≤ x &lt; 30</t>
  </si>
  <si>
    <t>30 ≤ x &lt; 40</t>
  </si>
  <si>
    <t>40 ≤ x &lt; 50</t>
  </si>
  <si>
    <t>50 ≤ x &lt; 60</t>
  </si>
  <si>
    <t>60 ≤ x &lt; 70</t>
  </si>
  <si>
    <t>70 ≤ x &lt; 80</t>
  </si>
  <si>
    <t>80 ≤ x &lt; 90</t>
  </si>
  <si>
    <t>x ≥ 90</t>
  </si>
  <si>
    <t>For the Year-Ended December 31, 2020</t>
  </si>
  <si>
    <t>(ψ in millions)</t>
  </si>
  <si>
    <t>Revenue</t>
  </si>
  <si>
    <t>Gross premiums written</t>
  </si>
  <si>
    <t>Less reinsurance ceded</t>
  </si>
  <si>
    <t>Net premiums written</t>
  </si>
  <si>
    <t>Net premiums earned</t>
  </si>
  <si>
    <t>Claims and Operating Expenses</t>
  </si>
  <si>
    <t>Net claims incurred</t>
  </si>
  <si>
    <t>Net adjusting expense</t>
  </si>
  <si>
    <t>Commissions</t>
  </si>
  <si>
    <t>Salaries and fees</t>
  </si>
  <si>
    <t>Amortization of property and equipment</t>
  </si>
  <si>
    <t>Amortization of intangible assets</t>
  </si>
  <si>
    <t>Other expenses</t>
  </si>
  <si>
    <t>Net Underwriting Income</t>
  </si>
  <si>
    <t>Other Income</t>
  </si>
  <si>
    <t>Investment income</t>
  </si>
  <si>
    <t>Miscellaneous</t>
  </si>
  <si>
    <t>Income Before Income Tax Expense</t>
  </si>
  <si>
    <t>Income Tax Expense</t>
  </si>
  <si>
    <t>Net Income for the Year</t>
  </si>
  <si>
    <t>Balance Sheet</t>
  </si>
  <si>
    <t>Assets</t>
  </si>
  <si>
    <t>Cash</t>
  </si>
  <si>
    <t>Investments</t>
  </si>
  <si>
    <t>Accounts receivable</t>
  </si>
  <si>
    <t>Deferred policy acquisition expenses</t>
  </si>
  <si>
    <t>Property and equipment</t>
  </si>
  <si>
    <t>Intangible assets</t>
  </si>
  <si>
    <t>Liabilities</t>
  </si>
  <si>
    <t>Unearned premium reserve</t>
  </si>
  <si>
    <t>Provision for unpaid claims</t>
  </si>
  <si>
    <t>Shareholders' Equity</t>
  </si>
  <si>
    <t>NEW·WORLD Insurance Company</t>
  </si>
  <si>
    <t>Ambernϊa</t>
  </si>
  <si>
    <t>Palȍmϊnϊa</t>
  </si>
  <si>
    <t>The cells in this worksheet are protected and cannot be changed.</t>
  </si>
  <si>
    <t>Workbook Contents</t>
  </si>
  <si>
    <t>Economic and Population Data</t>
  </si>
  <si>
    <t>Healthcare Spending per Person</t>
  </si>
  <si>
    <t>Long Term Interest Rates at January 1</t>
  </si>
  <si>
    <t>3 Month Interest Rates at January 1</t>
  </si>
  <si>
    <t>Money Market Interest Rates at January 1</t>
  </si>
  <si>
    <t>The cells in this worksheet are protected and cannot be changed, but they may be selected and copied.</t>
  </si>
  <si>
    <t>Income Statement</t>
  </si>
  <si>
    <t>Data Type</t>
  </si>
  <si>
    <t>Location in Worksheet</t>
  </si>
  <si>
    <t>Information for Triggering Events</t>
  </si>
  <si>
    <t>Tobacco Use: Percent of Population (2020)</t>
  </si>
  <si>
    <t>75+</t>
  </si>
  <si>
    <t>Alcohol Use: Percent of Population (2020)</t>
  </si>
  <si>
    <t>Never</t>
  </si>
  <si>
    <t>Underweight</t>
  </si>
  <si>
    <t>Normal</t>
  </si>
  <si>
    <t>Blood Pressure (Average Systolic/Diastolic) by Gender</t>
  </si>
  <si>
    <t>Year</t>
  </si>
  <si>
    <t>Male Systolic</t>
  </si>
  <si>
    <t>Male Diastolic</t>
  </si>
  <si>
    <t>Female Systolic</t>
  </si>
  <si>
    <t>Female Diastolic</t>
  </si>
  <si>
    <t>Prevalence of Diabetes (Percent of Population)</t>
  </si>
  <si>
    <t>Male</t>
  </si>
  <si>
    <t>Female</t>
  </si>
  <si>
    <t>Male HDL</t>
  </si>
  <si>
    <t>Male Non-HDL</t>
  </si>
  <si>
    <t>Female HDL</t>
  </si>
  <si>
    <t>Female Non-HDL</t>
  </si>
  <si>
    <t>Level of Physical Activity: Percent of Population Participating (2020)</t>
  </si>
  <si>
    <t>Miscellaneous Activities: Percent of Population Participating (2020)</t>
  </si>
  <si>
    <t>Household and family care</t>
  </si>
  <si>
    <t>Participatory sports</t>
  </si>
  <si>
    <t>Pet care</t>
  </si>
  <si>
    <t>Attending cultural events</t>
  </si>
  <si>
    <t>Reading books</t>
  </si>
  <si>
    <t>Watching TV</t>
  </si>
  <si>
    <t>15–19</t>
  </si>
  <si>
    <t>20–24</t>
  </si>
  <si>
    <t>25–34</t>
  </si>
  <si>
    <t>35–44</t>
  </si>
  <si>
    <t>45–54</t>
  </si>
  <si>
    <t>55–64</t>
  </si>
  <si>
    <t>65–74</t>
  </si>
  <si>
    <t>Air Pollution: Population-Weighted Concentration to Which Population Exposed per Cubic Meter (2020)</t>
  </si>
  <si>
    <t>Non-Smoker</t>
  </si>
  <si>
    <t>Daily Smoker</t>
  </si>
  <si>
    <t>Occasional Smoker</t>
  </si>
  <si>
    <t>Current Smoker</t>
  </si>
  <si>
    <t>Every Day</t>
  </si>
  <si>
    <t>Every Week</t>
  </si>
  <si>
    <t>Every Month</t>
  </si>
  <si>
    <t>Less Than Once a Month</t>
  </si>
  <si>
    <t>Not in the Last 12 Months</t>
  </si>
  <si>
    <t>Pre-Obese</t>
  </si>
  <si>
    <t>Walking to Get To and From Place</t>
  </si>
  <si>
    <t>Cycling to Get To and From Place</t>
  </si>
  <si>
    <t>Aerobic Sports</t>
  </si>
  <si>
    <t>Muscle-Strengthening</t>
  </si>
  <si>
    <t>Fine  (&lt; 2.5 Micrometers)</t>
  </si>
  <si>
    <t>Fine and Course (&lt; 10 Micrometers)</t>
  </si>
  <si>
    <t>Copyright © 2021 Society of Actuaries. All Rights Reserved.</t>
  </si>
  <si>
    <t>Never or Not in the Last 12 Months</t>
  </si>
  <si>
    <t>Household Savings Rate</t>
  </si>
  <si>
    <t>Population Density (per square km)</t>
  </si>
  <si>
    <t>Increase in reserve for unearned premiums</t>
  </si>
  <si>
    <t>Weight Distribution, Percent of Population (2020)</t>
  </si>
  <si>
    <t>Obese</t>
  </si>
  <si>
    <t>Accounts payable</t>
  </si>
  <si>
    <t>Liabilities and Shareholders' Equity</t>
  </si>
  <si>
    <t>Cholesterol (mmol/L)</t>
  </si>
  <si>
    <t>Triggers!A82</t>
  </si>
  <si>
    <t>CPI (2016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</si>
</sst>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\ψ* #,##0.00_);_(\ψ* \(#,##0.00\);_(\ψ* &quot;-&quot;??_);_(@_)"/>
    <numFmt numFmtId="165" formatCode="0.00%_);[Red]\(0.00%\)"/>
    <numFmt numFmtId="166" formatCode="0.0%"/>
    <numFmt numFmtId="167" formatCode="_(\ψ* #,##0_);_(\ψ* \(#,##0\);_(\ψ* &quot;-&quot;??_);_(@_)"/>
    <numFmt numFmtId="168" formatCode="0.0"/>
  </numFmts>
  <fonts count="26" x14ac:knownFonts="1">
    <font>
      <sz val="10"/>
      <color theme="1"/>
      <name val="Calibri Light"/>
      <family val="2"/>
    </font>
    <font>
      <sz val="9"/>
      <color rgb="FF000000"/>
      <name val="Calibri Light"/>
      <family val="2"/>
    </font>
    <font>
      <b/>
      <sz val="14"/>
      <color theme="4"/>
      <name val="Calibri Light"/>
      <family val="2"/>
    </font>
    <font>
      <sz val="12"/>
      <color theme="4"/>
      <name val="Calibri Light"/>
      <family val="2"/>
    </font>
    <font>
      <b/>
      <sz val="10"/>
      <color theme="0"/>
      <name val="Calibri"/>
      <family val="2"/>
    </font>
    <font>
      <b/>
      <sz val="11"/>
      <color theme="6"/>
      <name val="Calibri"/>
      <family val="2"/>
    </font>
    <font>
      <b/>
      <sz val="12"/>
      <color theme="4"/>
      <name val="Calibri Light"/>
      <family val="2"/>
    </font>
    <font>
      <b/>
      <sz val="9"/>
      <color theme="1"/>
      <name val="Calibri"/>
      <family val="2"/>
    </font>
    <font>
      <b/>
      <sz val="10"/>
      <color rgb="FFC00000"/>
      <name val="Calibri Light"/>
      <family val="2"/>
    </font>
    <font>
      <sz val="10"/>
      <color theme="1"/>
      <name val="Calibri Light"/>
      <family val="2"/>
    </font>
    <font>
      <sz val="11"/>
      <color indexed="8"/>
      <name val="Calibri Light"/>
      <family val="2"/>
      <scheme val="minor"/>
    </font>
    <font>
      <sz val="12"/>
      <color indexed="8"/>
      <name val="Calibri Light"/>
      <family val="2"/>
      <scheme val="minor"/>
    </font>
    <font>
      <b/>
      <u/>
      <sz val="12"/>
      <color indexed="8"/>
      <name val="Calibri Light"/>
      <family val="2"/>
      <scheme val="minor"/>
    </font>
    <font>
      <b/>
      <sz val="9"/>
      <name val="Arial"/>
      <family val="2"/>
    </font>
    <font>
      <b/>
      <sz val="10"/>
      <color theme="1"/>
      <name val="Arial"/>
      <family val="2"/>
    </font>
    <font>
      <sz val="10"/>
      <color indexed="8"/>
      <name val="Calibri Light"/>
      <family val="2"/>
      <scheme val="minor"/>
    </font>
    <font>
      <b/>
      <sz val="11"/>
      <color theme="0"/>
      <name val="Calibri"/>
      <family val="2"/>
    </font>
    <font>
      <b/>
      <sz val="11"/>
      <color indexed="8"/>
      <name val="Calibri Light"/>
      <family val="2"/>
      <scheme val="minor"/>
    </font>
    <font>
      <sz val="11"/>
      <color theme="1"/>
      <name val="Calibri Light"/>
      <family val="2"/>
    </font>
    <font>
      <u/>
      <sz val="10"/>
      <color theme="10"/>
      <name val="Calibri Light"/>
      <family val="2"/>
    </font>
    <font>
      <b/>
      <sz val="11"/>
      <color theme="4"/>
      <name val="Calibri"/>
      <family val="2"/>
    </font>
    <font>
      <b/>
      <sz val="11"/>
      <color theme="4"/>
      <name val="Calibri Light"/>
      <family val="2"/>
      <scheme val="minor"/>
    </font>
    <font>
      <b/>
      <sz val="10"/>
      <color theme="0" tint="-4.9989318521683403E-2"/>
      <name val="Calibri"/>
      <family val="2"/>
      <scheme val="major"/>
    </font>
    <font>
      <b/>
      <sz val="10"/>
      <color indexed="8"/>
      <name val="Calibri"/>
      <family val="2"/>
      <scheme val="major"/>
    </font>
    <font>
      <b/>
      <sz val="10"/>
      <color indexed="8"/>
      <name val="Calibri Light"/>
      <family val="2"/>
      <scheme val="minor"/>
    </font>
    <font>
      <b/>
      <sz val="10"/>
      <color theme="1"/>
      <name val="Calibri Ligh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0" fontId="10" fillId="0" borderId="0"/>
    <xf numFmtId="0" fontId="19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/>
    <xf numFmtId="0" fontId="1" fillId="0" borderId="0" xfId="0" applyFont="1" applyProtection="1"/>
    <xf numFmtId="0" fontId="6" fillId="0" borderId="0" xfId="0" applyFont="1" applyProtection="1">
      <protection locked="0"/>
    </xf>
    <xf numFmtId="0" fontId="8" fillId="0" borderId="0" xfId="0" applyFont="1" applyFill="1" applyProtection="1"/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11" fillId="0" borderId="0" xfId="2" applyFont="1" applyProtection="1">
      <protection locked="0"/>
    </xf>
    <xf numFmtId="0" fontId="2" fillId="0" borderId="0" xfId="0" applyFont="1" applyProtection="1"/>
    <xf numFmtId="0" fontId="6" fillId="0" borderId="0" xfId="0" applyFont="1" applyProtection="1"/>
    <xf numFmtId="0" fontId="3" fillId="0" borderId="0" xfId="0" applyFont="1" applyProtection="1"/>
    <xf numFmtId="0" fontId="5" fillId="0" borderId="0" xfId="0" applyFont="1" applyProtection="1"/>
    <xf numFmtId="0" fontId="4" fillId="2" borderId="0" xfId="0" applyFont="1" applyFill="1" applyAlignment="1" applyProtection="1">
      <alignment horizontal="center" wrapText="1"/>
    </xf>
    <xf numFmtId="0" fontId="14" fillId="0" borderId="0" xfId="0" applyFont="1" applyProtection="1"/>
    <xf numFmtId="0" fontId="0" fillId="0" borderId="0" xfId="0" applyAlignment="1" applyProtection="1">
      <alignment horizontal="left" indent="1"/>
    </xf>
    <xf numFmtId="167" fontId="0" fillId="0" borderId="0" xfId="1" applyNumberFormat="1" applyFont="1" applyBorder="1" applyProtection="1"/>
    <xf numFmtId="3" fontId="0" fillId="0" borderId="0" xfId="1" applyNumberFormat="1" applyFont="1" applyBorder="1" applyProtection="1"/>
    <xf numFmtId="3" fontId="0" fillId="0" borderId="1" xfId="1" applyNumberFormat="1" applyFont="1" applyBorder="1" applyProtection="1"/>
    <xf numFmtId="167" fontId="0" fillId="0" borderId="2" xfId="1" applyNumberFormat="1" applyFont="1" applyBorder="1" applyProtection="1"/>
    <xf numFmtId="166" fontId="0" fillId="0" borderId="0" xfId="0" applyNumberFormat="1" applyProtection="1"/>
    <xf numFmtId="166" fontId="0" fillId="3" borderId="0" xfId="0" applyNumberFormat="1" applyFill="1" applyProtection="1"/>
    <xf numFmtId="166" fontId="0" fillId="3" borderId="1" xfId="0" applyNumberFormat="1" applyFill="1" applyBorder="1" applyProtection="1"/>
    <xf numFmtId="0" fontId="13" fillId="0" borderId="0" xfId="0" applyFont="1" applyAlignment="1" applyProtection="1">
      <alignment horizontal="center" wrapText="1"/>
    </xf>
    <xf numFmtId="167" fontId="0" fillId="0" borderId="0" xfId="1" applyNumberFormat="1" applyFont="1" applyProtection="1"/>
    <xf numFmtId="0" fontId="0" fillId="0" borderId="0" xfId="0" applyAlignment="1" applyProtection="1">
      <alignment horizontal="left" indent="2"/>
    </xf>
    <xf numFmtId="41" fontId="0" fillId="0" borderId="1" xfId="1" applyNumberFormat="1" applyFont="1" applyBorder="1" applyProtection="1"/>
    <xf numFmtId="3" fontId="0" fillId="0" borderId="0" xfId="1" applyNumberFormat="1" applyFont="1" applyProtection="1"/>
    <xf numFmtId="167" fontId="0" fillId="0" borderId="1" xfId="1" applyNumberFormat="1" applyFont="1" applyBorder="1" applyProtection="1"/>
    <xf numFmtId="41" fontId="0" fillId="0" borderId="0" xfId="1" applyNumberFormat="1" applyFont="1" applyBorder="1" applyProtection="1"/>
    <xf numFmtId="0" fontId="14" fillId="0" borderId="0" xfId="0" applyFont="1" applyAlignment="1" applyProtection="1">
      <alignment horizontal="left"/>
    </xf>
    <xf numFmtId="0" fontId="4" fillId="2" borderId="0" xfId="0" applyFont="1" applyFill="1" applyAlignment="1" applyProtection="1">
      <alignment horizontal="left" wrapText="1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5" fillId="0" borderId="0" xfId="2" applyFont="1" applyProtection="1">
      <protection locked="0"/>
    </xf>
    <xf numFmtId="0" fontId="10" fillId="0" borderId="0" xfId="2" applyFont="1" applyProtection="1">
      <protection locked="0"/>
    </xf>
    <xf numFmtId="0" fontId="1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7" fillId="0" borderId="0" xfId="0" applyFont="1" applyProtection="1"/>
    <xf numFmtId="0" fontId="16" fillId="2" borderId="0" xfId="0" applyFont="1" applyFill="1" applyAlignment="1" applyProtection="1">
      <alignment horizontal="left"/>
    </xf>
    <xf numFmtId="0" fontId="17" fillId="0" borderId="0" xfId="2" applyFont="1" applyProtection="1"/>
    <xf numFmtId="0" fontId="11" fillId="0" borderId="0" xfId="2" applyFont="1" applyProtection="1"/>
    <xf numFmtId="0" fontId="5" fillId="0" borderId="0" xfId="0" applyFont="1" applyAlignment="1" applyProtection="1">
      <alignment horizontal="center"/>
    </xf>
    <xf numFmtId="0" fontId="12" fillId="0" borderId="0" xfId="2" applyFont="1" applyProtection="1"/>
    <xf numFmtId="0" fontId="15" fillId="0" borderId="0" xfId="2" applyFont="1" applyAlignment="1" applyProtection="1">
      <alignment horizontal="left"/>
    </xf>
    <xf numFmtId="164" fontId="15" fillId="0" borderId="0" xfId="2" applyNumberFormat="1" applyFont="1" applyProtection="1"/>
    <xf numFmtId="0" fontId="15" fillId="0" borderId="0" xfId="2" applyFont="1" applyProtection="1"/>
    <xf numFmtId="2" fontId="15" fillId="0" borderId="0" xfId="2" applyNumberFormat="1" applyFont="1" applyProtection="1"/>
    <xf numFmtId="0" fontId="10" fillId="0" borderId="0" xfId="2" applyFont="1" applyProtection="1"/>
    <xf numFmtId="0" fontId="18" fillId="0" borderId="0" xfId="0" applyFont="1" applyProtection="1"/>
    <xf numFmtId="37" fontId="15" fillId="0" borderId="0" xfId="2" applyNumberFormat="1" applyFont="1" applyProtection="1"/>
    <xf numFmtId="39" fontId="15" fillId="0" borderId="0" xfId="2" applyNumberFormat="1" applyFont="1" applyProtection="1"/>
    <xf numFmtId="0" fontId="9" fillId="0" borderId="0" xfId="0" applyFont="1" applyProtection="1"/>
    <xf numFmtId="164" fontId="15" fillId="0" borderId="0" xfId="2" applyNumberFormat="1" applyFont="1" applyAlignment="1" applyProtection="1">
      <alignment horizontal="right"/>
    </xf>
    <xf numFmtId="10" fontId="15" fillId="0" borderId="0" xfId="2" applyNumberFormat="1" applyFont="1" applyProtection="1"/>
    <xf numFmtId="10" fontId="15" fillId="0" borderId="0" xfId="2" applyNumberFormat="1" applyFont="1" applyAlignment="1" applyProtection="1">
      <alignment horizontal="right"/>
    </xf>
    <xf numFmtId="4" fontId="11" fillId="0" borderId="0" xfId="2" applyNumberFormat="1" applyFont="1" applyAlignment="1" applyProtection="1"/>
    <xf numFmtId="14" fontId="15" fillId="0" borderId="0" xfId="2" applyNumberFormat="1" applyFont="1" applyAlignment="1" applyProtection="1">
      <alignment horizontal="left"/>
    </xf>
    <xf numFmtId="165" fontId="15" fillId="0" borderId="0" xfId="2" applyNumberFormat="1" applyFont="1" applyAlignment="1" applyProtection="1"/>
    <xf numFmtId="0" fontId="5" fillId="0" borderId="0" xfId="0" applyFont="1" applyAlignment="1" applyProtection="1">
      <alignment horizontal="left"/>
    </xf>
    <xf numFmtId="0" fontId="20" fillId="0" borderId="0" xfId="0" applyFont="1" applyFill="1" applyAlignment="1" applyProtection="1">
      <alignment horizontal="left"/>
    </xf>
    <xf numFmtId="0" fontId="20" fillId="0" borderId="0" xfId="0" applyFont="1" applyFill="1" applyBorder="1" applyAlignment="1" applyProtection="1">
      <alignment horizontal="left"/>
    </xf>
    <xf numFmtId="0" fontId="0" fillId="0" borderId="0" xfId="0" applyFont="1"/>
    <xf numFmtId="0" fontId="0" fillId="0" borderId="0" xfId="0" applyFont="1" applyProtection="1">
      <protection locked="0"/>
    </xf>
    <xf numFmtId="0" fontId="0" fillId="0" borderId="0" xfId="0" applyFill="1" applyProtection="1"/>
    <xf numFmtId="0" fontId="0" fillId="0" borderId="0" xfId="0" applyFont="1" applyProtection="1"/>
    <xf numFmtId="0" fontId="21" fillId="0" borderId="0" xfId="0" applyFont="1" applyFill="1" applyProtection="1"/>
    <xf numFmtId="0" fontId="22" fillId="2" borderId="0" xfId="0" applyFont="1" applyFill="1" applyAlignment="1" applyProtection="1">
      <alignment horizontal="center" wrapText="1"/>
    </xf>
    <xf numFmtId="0" fontId="22" fillId="2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wrapText="1"/>
    </xf>
    <xf numFmtId="0" fontId="0" fillId="0" borderId="0" xfId="0" applyFont="1" applyAlignment="1" applyProtection="1">
      <alignment horizontal="center"/>
    </xf>
    <xf numFmtId="10" fontId="0" fillId="0" borderId="0" xfId="0" applyNumberFormat="1" applyFont="1" applyBorder="1" applyProtection="1"/>
    <xf numFmtId="10" fontId="0" fillId="0" borderId="0" xfId="0" applyNumberFormat="1" applyFont="1" applyAlignment="1" applyProtection="1">
      <alignment horizontal="center"/>
    </xf>
    <xf numFmtId="10" fontId="0" fillId="0" borderId="0" xfId="0" applyNumberFormat="1" applyFont="1" applyProtection="1"/>
    <xf numFmtId="0" fontId="24" fillId="0" borderId="0" xfId="0" applyFont="1" applyProtection="1"/>
    <xf numFmtId="0" fontId="24" fillId="0" borderId="0" xfId="0" applyFont="1" applyAlignment="1" applyProtection="1">
      <alignment horizontal="center" wrapText="1"/>
    </xf>
    <xf numFmtId="168" fontId="0" fillId="0" borderId="0" xfId="0" applyNumberFormat="1" applyFont="1" applyProtection="1"/>
    <xf numFmtId="0" fontId="25" fillId="0" borderId="0" xfId="0" applyFont="1" applyProtection="1">
      <protection locked="0"/>
    </xf>
    <xf numFmtId="0" fontId="19" fillId="0" borderId="0" xfId="3" applyFont="1" applyProtection="1">
      <protection locked="0"/>
    </xf>
    <xf numFmtId="0" fontId="25" fillId="0" borderId="0" xfId="0" applyFont="1"/>
    <xf numFmtId="10" fontId="18" fillId="0" borderId="0" xfId="0" applyNumberFormat="1" applyFont="1" applyProtection="1"/>
    <xf numFmtId="2" fontId="0" fillId="0" borderId="0" xfId="0" applyNumberFormat="1" applyFont="1" applyAlignment="1" applyProtection="1">
      <alignment horizontal="center"/>
    </xf>
    <xf numFmtId="168" fontId="0" fillId="0" borderId="0" xfId="0" applyNumberFormat="1" applyFont="1" applyAlignment="1" applyProtection="1">
      <alignment horizontal="center"/>
    </xf>
    <xf numFmtId="0" fontId="19" fillId="0" borderId="0" xfId="3"/>
  </cellXfs>
  <cellStyles count="4">
    <cellStyle name="Comma" xfId="1" builtinId="3"/>
    <cellStyle name="Hyperlink" xfId="3" builtinId="8"/>
    <cellStyle name="Normal" xfId="0" builtinId="0"/>
    <cellStyle name="Normal 2" xfId="2" xr:uid="{F69E07C2-DEEF-487F-9122-908395F06D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628650</xdr:colOff>
      <xdr:row>4</xdr:row>
      <xdr:rowOff>130109</xdr:rowOff>
    </xdr:to>
    <xdr:pic>
      <xdr:nvPicPr>
        <xdr:cNvPr id="2" name="Picture 1" descr="https://soaconnect.soa.org/images/logo-soa-rgb.jpg">
          <a:extLst>
            <a:ext uri="{FF2B5EF4-FFF2-40B4-BE49-F238E27FC236}">
              <a16:creationId xmlns:a16="http://schemas.microsoft.com/office/drawing/2014/main" id="{1EB3E1F1-DDA4-4862-9157-7DCCA4A0F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8290" cy="819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7620</xdr:colOff>
      <xdr:row>4</xdr:row>
      <xdr:rowOff>130109</xdr:rowOff>
    </xdr:to>
    <xdr:pic>
      <xdr:nvPicPr>
        <xdr:cNvPr id="2" name="Picture 1" descr="https://soaconnect.soa.org/images/logo-soa-rgb.jpg">
          <a:extLst>
            <a:ext uri="{FF2B5EF4-FFF2-40B4-BE49-F238E27FC236}">
              <a16:creationId xmlns:a16="http://schemas.microsoft.com/office/drawing/2014/main" id="{77101BEA-02DC-4AE0-8E3B-CC860B87F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2100" cy="815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971550</xdr:colOff>
      <xdr:row>4</xdr:row>
      <xdr:rowOff>130109</xdr:rowOff>
    </xdr:to>
    <xdr:pic>
      <xdr:nvPicPr>
        <xdr:cNvPr id="2" name="Picture 1" descr="https://soaconnect.soa.org/images/logo-soa-rgb.jpg">
          <a:extLst>
            <a:ext uri="{FF2B5EF4-FFF2-40B4-BE49-F238E27FC236}">
              <a16:creationId xmlns:a16="http://schemas.microsoft.com/office/drawing/2014/main" id="{C62BE55A-FE18-4DE1-B496-1640730C9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2100" cy="815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133919</xdr:rowOff>
    </xdr:to>
    <xdr:pic>
      <xdr:nvPicPr>
        <xdr:cNvPr id="2" name="Picture 1" descr="https://soaconnect.soa.org/images/logo-soa-rgb.jpg">
          <a:extLst>
            <a:ext uri="{FF2B5EF4-FFF2-40B4-BE49-F238E27FC236}">
              <a16:creationId xmlns:a16="http://schemas.microsoft.com/office/drawing/2014/main" id="{DEEAC0A4-C81E-4951-BF39-DB6101550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1625" cy="819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1558290</xdr:colOff>
      <xdr:row>4</xdr:row>
      <xdr:rowOff>130109</xdr:rowOff>
    </xdr:to>
    <xdr:pic>
      <xdr:nvPicPr>
        <xdr:cNvPr id="2" name="Picture 1" descr="https://soaconnect.soa.org/images/logo-soa-rgb.jpg">
          <a:extLst>
            <a:ext uri="{FF2B5EF4-FFF2-40B4-BE49-F238E27FC236}">
              <a16:creationId xmlns:a16="http://schemas.microsoft.com/office/drawing/2014/main" id="{D609C8AC-470B-407C-AFAB-C2854C8AD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2100" cy="815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1562100</xdr:colOff>
      <xdr:row>4</xdr:row>
      <xdr:rowOff>133919</xdr:rowOff>
    </xdr:to>
    <xdr:pic>
      <xdr:nvPicPr>
        <xdr:cNvPr id="2" name="Picture 1" descr="https://soaconnect.soa.org/images/logo-soa-rgb.jpg">
          <a:extLst>
            <a:ext uri="{FF2B5EF4-FFF2-40B4-BE49-F238E27FC236}">
              <a16:creationId xmlns:a16="http://schemas.microsoft.com/office/drawing/2014/main" id="{52D703D3-5688-4BB8-AB7B-B7B178170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2100" cy="815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030C-6B46-4179-A880-3C85CF8C6B72}">
  <dimension ref="A1:J52"/>
  <sheetViews>
    <sheetView topLeftCell="A4" zoomScale="127" zoomScaleNormal="100" workbookViewId="0">
      <selection activeCell="A9" sqref="A9"/>
    </sheetView>
  </sheetViews>
  <sheetFormatPr baseColWidth="10" defaultColWidth="8.796875" defaultRowHeight="14" x14ac:dyDescent="0.2"/>
  <cols>
    <col min="1" max="1" width="4.59765625" style="1" customWidth="1"/>
    <col min="2" max="2" width="8.796875" style="1"/>
    <col min="3" max="3" width="75.3984375" style="1" customWidth="1"/>
    <col min="4" max="4" width="41.796875" style="1" bestFit="1" customWidth="1"/>
    <col min="5" max="16384" width="8.796875" style="1"/>
  </cols>
  <sheetData>
    <row r="1" spans="1:10" x14ac:dyDescent="0.2">
      <c r="A1" s="4"/>
      <c r="B1" s="4"/>
      <c r="C1" s="4"/>
      <c r="D1" s="5" t="s">
        <v>122</v>
      </c>
      <c r="E1" s="7"/>
      <c r="F1" s="8"/>
      <c r="G1" s="8"/>
      <c r="H1" s="8"/>
      <c r="I1" s="8"/>
      <c r="J1" s="8"/>
    </row>
    <row r="2" spans="1:10" x14ac:dyDescent="0.2">
      <c r="A2" s="4"/>
      <c r="B2" s="4"/>
      <c r="C2" s="4"/>
      <c r="D2" s="4"/>
      <c r="E2" s="9"/>
      <c r="F2" s="8"/>
      <c r="G2" s="8"/>
      <c r="H2" s="8"/>
      <c r="I2" s="8"/>
      <c r="J2" s="8"/>
    </row>
    <row r="3" spans="1:10" x14ac:dyDescent="0.2">
      <c r="A3" s="4"/>
      <c r="B3" s="4"/>
      <c r="C3" s="4"/>
      <c r="D3" s="4"/>
      <c r="E3" s="9"/>
      <c r="F3" s="8"/>
      <c r="G3" s="8"/>
      <c r="H3" s="8"/>
      <c r="I3" s="8"/>
      <c r="J3" s="8"/>
    </row>
    <row r="4" spans="1:10" x14ac:dyDescent="0.2">
      <c r="A4" s="4"/>
      <c r="B4" s="4"/>
      <c r="C4" s="4"/>
      <c r="D4" s="4"/>
      <c r="E4" s="9"/>
      <c r="F4" s="8"/>
      <c r="G4" s="8"/>
      <c r="H4" s="8"/>
      <c r="I4" s="8"/>
      <c r="J4" s="8"/>
    </row>
    <row r="5" spans="1:10" x14ac:dyDescent="0.2">
      <c r="A5" s="4"/>
      <c r="B5" s="4"/>
      <c r="C5" s="4"/>
      <c r="D5" s="4"/>
      <c r="E5" s="8"/>
      <c r="F5" s="8"/>
      <c r="G5" s="8"/>
      <c r="H5" s="8"/>
      <c r="I5" s="8"/>
      <c r="J5" s="8"/>
    </row>
    <row r="8" spans="1:10" ht="19" x14ac:dyDescent="0.25">
      <c r="A8" s="2" t="s">
        <v>0</v>
      </c>
      <c r="B8" s="2"/>
      <c r="C8" s="2"/>
    </row>
    <row r="9" spans="1:10" ht="16" x14ac:dyDescent="0.2">
      <c r="A9" s="6" t="s">
        <v>60</v>
      </c>
      <c r="B9" s="3"/>
      <c r="C9" s="3"/>
    </row>
    <row r="12" spans="1:10" x14ac:dyDescent="0.2">
      <c r="A12" s="34" t="s">
        <v>68</v>
      </c>
      <c r="B12" s="33"/>
      <c r="C12" s="33"/>
      <c r="D12" s="34" t="s">
        <v>69</v>
      </c>
    </row>
    <row r="14" spans="1:10" s="64" customFormat="1" x14ac:dyDescent="0.2">
      <c r="A14" s="78" t="str">
        <f>'Economic and Population Data'!A9</f>
        <v>Economic and Population Data</v>
      </c>
      <c r="C14" s="80"/>
      <c r="D14" s="84" t="str">
        <f ca="1">RIGHT(_xlfn.FORMULATEXT(A14),LEN(_xlfn.FORMULATEXT(A14))-1)</f>
        <v>'Economic and Population Data'!A9</v>
      </c>
    </row>
    <row r="15" spans="1:10" s="64" customFormat="1" x14ac:dyDescent="0.2">
      <c r="B15" s="64" t="str">
        <f>'Economic and Population Data'!A12</f>
        <v>GDP per Person</v>
      </c>
      <c r="D15" s="79" t="str">
        <f ca="1">RIGHT(_xlfn.FORMULATEXT(B15),LEN(_xlfn.FORMULATEXT(B15))-1)</f>
        <v>'Economic and Population Data'!A12</v>
      </c>
    </row>
    <row r="16" spans="1:10" s="64" customFormat="1" x14ac:dyDescent="0.2">
      <c r="B16" s="64" t="str">
        <f>'Economic and Population Data'!E12</f>
        <v>GNI per Person</v>
      </c>
      <c r="D16" s="79" t="str">
        <f ca="1">RIGHT(_xlfn.FORMULATEXT(B16),LEN(_xlfn.FORMULATEXT(B16))-1)</f>
        <v>'Economic and Population Data'!E12</v>
      </c>
    </row>
    <row r="17" spans="1:4" s="64" customFormat="1" x14ac:dyDescent="0.2">
      <c r="B17" s="64" t="str">
        <f>'Economic and Population Data'!I12</f>
        <v>CPI (2016 = 100)</v>
      </c>
      <c r="D17" s="79" t="str">
        <f ca="1">RIGHT(_xlfn.FORMULATEXT(B17),LEN(_xlfn.FORMULATEXT(B17))-1)</f>
        <v>'Economic and Population Data'!I12</v>
      </c>
    </row>
    <row r="18" spans="1:4" s="64" customFormat="1" x14ac:dyDescent="0.2"/>
    <row r="19" spans="1:4" s="64" customFormat="1" x14ac:dyDescent="0.2">
      <c r="B19" s="64" t="str">
        <f>'Economic and Population Data'!A26</f>
        <v>Population</v>
      </c>
      <c r="D19" s="79" t="str">
        <f ca="1">RIGHT(_xlfn.FORMULATEXT(B19),LEN(_xlfn.FORMULATEXT(B19))-1)</f>
        <v>'Economic and Population Data'!A26</v>
      </c>
    </row>
    <row r="20" spans="1:4" s="64" customFormat="1" x14ac:dyDescent="0.2">
      <c r="B20" s="64" t="str">
        <f>'Economic and Population Data'!E26</f>
        <v>Population Density (per square km)</v>
      </c>
      <c r="D20" s="79" t="str">
        <f ca="1">RIGHT(_xlfn.FORMULATEXT(B20),LEN(_xlfn.FORMULATEXT(B20))-1)</f>
        <v>'Economic and Population Data'!E26</v>
      </c>
    </row>
    <row r="21" spans="1:4" s="64" customFormat="1" x14ac:dyDescent="0.2"/>
    <row r="22" spans="1:4" s="64" customFormat="1" x14ac:dyDescent="0.2">
      <c r="B22" s="64" t="str">
        <f>'Economic and Population Data'!A40</f>
        <v>Healthcare Spending per Person</v>
      </c>
      <c r="D22" s="79" t="str">
        <f ca="1">RIGHT(_xlfn.FORMULATEXT(B22),LEN(_xlfn.FORMULATEXT(B22))-1)</f>
        <v>'Economic and Population Data'!A40</v>
      </c>
    </row>
    <row r="23" spans="1:4" s="64" customFormat="1" x14ac:dyDescent="0.2">
      <c r="B23" s="64" t="str">
        <f>'Economic and Population Data'!E40</f>
        <v>Household Savings Rate</v>
      </c>
      <c r="D23" s="79" t="str">
        <f ca="1">RIGHT(_xlfn.FORMULATEXT(B23),LEN(_xlfn.FORMULATEXT(B23))-1)</f>
        <v>'Economic and Population Data'!E40</v>
      </c>
    </row>
    <row r="24" spans="1:4" s="64" customFormat="1" x14ac:dyDescent="0.2"/>
    <row r="25" spans="1:4" s="64" customFormat="1" x14ac:dyDescent="0.2">
      <c r="B25" s="64" t="str">
        <f>'Economic and Population Data'!A54</f>
        <v>Long Term Interest Rates at January 1</v>
      </c>
      <c r="D25" s="79" t="str">
        <f ca="1">RIGHT(_xlfn.FORMULATEXT(B25),LEN(_xlfn.FORMULATEXT(B25))-1)</f>
        <v>'Economic and Population Data'!A54</v>
      </c>
    </row>
    <row r="26" spans="1:4" s="64" customFormat="1" x14ac:dyDescent="0.2">
      <c r="B26" s="64" t="str">
        <f>'Economic and Population Data'!E54</f>
        <v>3 Month Interest Rates at January 1</v>
      </c>
      <c r="D26" s="79" t="str">
        <f ca="1">RIGHT(_xlfn.FORMULATEXT(B26),LEN(_xlfn.FORMULATEXT(B26))-1)</f>
        <v>'Economic and Population Data'!E54</v>
      </c>
    </row>
    <row r="27" spans="1:4" s="64" customFormat="1" x14ac:dyDescent="0.2">
      <c r="B27" s="64" t="str">
        <f>'Economic and Population Data'!I54</f>
        <v>Money Market Interest Rates at January 1</v>
      </c>
      <c r="D27" s="79" t="str">
        <f ca="1">RIGHT(_xlfn.FORMULATEXT(B27),LEN(_xlfn.FORMULATEXT(B27))-1)</f>
        <v>'Economic and Population Data'!I54</v>
      </c>
    </row>
    <row r="28" spans="1:4" s="64" customFormat="1" x14ac:dyDescent="0.2"/>
    <row r="29" spans="1:4" s="64" customFormat="1" x14ac:dyDescent="0.2">
      <c r="A29" s="78" t="str">
        <f>'Educational Attainment'!A9</f>
        <v>Population Distribution by Educational Attainment</v>
      </c>
      <c r="C29" s="80"/>
      <c r="D29" s="84" t="str">
        <f ca="1">RIGHT(_xlfn.FORMULATEXT(A29),LEN(_xlfn.FORMULATEXT(A29))-1)</f>
        <v>'Educational Attainment'!A9</v>
      </c>
    </row>
    <row r="30" spans="1:4" s="64" customFormat="1" x14ac:dyDescent="0.2">
      <c r="B30" s="64" t="str">
        <f>'Educational Attainment'!A12</f>
        <v>Palȍmϊnϊa</v>
      </c>
      <c r="D30" s="79" t="str">
        <f ca="1">RIGHT(_xlfn.FORMULATEXT(B30),LEN(_xlfn.FORMULATEXT(B30))-1)</f>
        <v>'Educational Attainment'!A12</v>
      </c>
    </row>
    <row r="31" spans="1:4" s="64" customFormat="1" x14ac:dyDescent="0.2">
      <c r="B31" s="64" t="str">
        <f>'Educational Attainment'!A25</f>
        <v>Ambernϊa</v>
      </c>
      <c r="D31" s="79" t="str">
        <f ca="1">RIGHT(_xlfn.FORMULATEXT(B31),LEN(_xlfn.FORMULATEXT(B31))-1)</f>
        <v>'Educational Attainment'!A25</v>
      </c>
    </row>
    <row r="32" spans="1:4" s="64" customFormat="1" x14ac:dyDescent="0.2"/>
    <row r="33" spans="1:4" s="64" customFormat="1" x14ac:dyDescent="0.2">
      <c r="A33" s="80" t="str">
        <f>Triggers!A9</f>
        <v>Information for Triggering Events</v>
      </c>
      <c r="C33" s="80"/>
      <c r="D33" s="84" t="str">
        <f ca="1">RIGHT(_xlfn.FORMULATEXT(A33),LEN(_xlfn.FORMULATEXT(A33))-1)</f>
        <v>Triggers!A9</v>
      </c>
    </row>
    <row r="34" spans="1:4" s="64" customFormat="1" x14ac:dyDescent="0.2">
      <c r="B34" s="63" t="str">
        <f>Triggers!A13</f>
        <v>Tobacco Use: Percent of Population (2020)</v>
      </c>
      <c r="D34" s="84" t="str">
        <f t="shared" ref="D34:D42" ca="1" si="0">RIGHT(_xlfn.FORMULATEXT(B34),LEN(_xlfn.FORMULATEXT(B34))-1)</f>
        <v>Triggers!A13</v>
      </c>
    </row>
    <row r="35" spans="1:4" s="64" customFormat="1" x14ac:dyDescent="0.2">
      <c r="B35" s="63" t="str">
        <f>Triggers!A26</f>
        <v>Alcohol Use: Percent of Population (2020)</v>
      </c>
      <c r="D35" s="84" t="str">
        <f t="shared" ca="1" si="0"/>
        <v>Triggers!A26</v>
      </c>
    </row>
    <row r="36" spans="1:4" s="64" customFormat="1" x14ac:dyDescent="0.2">
      <c r="B36" s="63" t="str">
        <f>Triggers!A39</f>
        <v>Weight Distribution, Percent of Population (2020)</v>
      </c>
      <c r="D36" s="84" t="str">
        <f t="shared" ca="1" si="0"/>
        <v>Triggers!A39</v>
      </c>
    </row>
    <row r="37" spans="1:4" s="64" customFormat="1" x14ac:dyDescent="0.2">
      <c r="B37" s="63" t="str">
        <f>Triggers!A52</f>
        <v>Blood Pressure (Average Systolic/Diastolic) by Gender</v>
      </c>
      <c r="D37" s="84" t="str">
        <f t="shared" ca="1" si="0"/>
        <v>Triggers!A52</v>
      </c>
    </row>
    <row r="38" spans="1:4" s="64" customFormat="1" x14ac:dyDescent="0.2">
      <c r="B38" s="63" t="str">
        <f>Triggers!A67</f>
        <v>Prevalence of Diabetes (Percent of Population)</v>
      </c>
      <c r="D38" s="84" t="str">
        <f t="shared" ca="1" si="0"/>
        <v>Triggers!A67</v>
      </c>
    </row>
    <row r="39" spans="1:4" s="64" customFormat="1" x14ac:dyDescent="0.2">
      <c r="B39" s="63" t="str">
        <f>Triggers!A82</f>
        <v>Cholesterol (mmol/L)</v>
      </c>
      <c r="D39" s="84" t="s">
        <v>132</v>
      </c>
    </row>
    <row r="40" spans="1:4" s="64" customFormat="1" x14ac:dyDescent="0.2">
      <c r="B40" s="63" t="str">
        <f>Triggers!A97</f>
        <v>Level of Physical Activity: Percent of Population Participating (2020)</v>
      </c>
      <c r="D40" s="84" t="str">
        <f t="shared" ca="1" si="0"/>
        <v>Triggers!A97</v>
      </c>
    </row>
    <row r="41" spans="1:4" s="64" customFormat="1" x14ac:dyDescent="0.2">
      <c r="B41" s="63" t="str">
        <f>Triggers!A110</f>
        <v>Miscellaneous Activities: Percent of Population Participating (2020)</v>
      </c>
      <c r="D41" s="84" t="str">
        <f t="shared" ca="1" si="0"/>
        <v>Triggers!A110</v>
      </c>
    </row>
    <row r="42" spans="1:4" s="64" customFormat="1" x14ac:dyDescent="0.2">
      <c r="B42" s="63" t="str">
        <f>Triggers!A121</f>
        <v>Air Pollution: Population-Weighted Concentration to Which Population Exposed per Cubic Meter (2020)</v>
      </c>
      <c r="D42" s="84" t="str">
        <f t="shared" ca="1" si="0"/>
        <v>Triggers!A121</v>
      </c>
    </row>
    <row r="43" spans="1:4" s="64" customFormat="1" x14ac:dyDescent="0.2"/>
    <row r="44" spans="1:4" s="64" customFormat="1" x14ac:dyDescent="0.2"/>
    <row r="45" spans="1:4" s="64" customFormat="1" x14ac:dyDescent="0.2">
      <c r="A45" s="78" t="str">
        <f>'NEW.WORLD Income Statement'!A9&amp;" Financial Statements"</f>
        <v>NEW·WORLD Insurance Company Financial Statements</v>
      </c>
    </row>
    <row r="46" spans="1:4" s="64" customFormat="1" x14ac:dyDescent="0.2">
      <c r="A46" s="78"/>
      <c r="B46" s="64" t="str">
        <f>'NEW.WORLD Income Statement'!A12</f>
        <v>Income Statement</v>
      </c>
      <c r="D46" s="79" t="str">
        <f ca="1">RIGHT(_xlfn.FORMULATEXT(B46),LEN(_xlfn.FORMULATEXT(B46))-1)</f>
        <v>'NEW.WORLD Income Statement'!A12</v>
      </c>
    </row>
    <row r="47" spans="1:4" s="64" customFormat="1" x14ac:dyDescent="0.2">
      <c r="B47" s="64" t="str">
        <f>'NEW.WORLD Balance Sheet'!A12</f>
        <v>Balance Sheet</v>
      </c>
      <c r="D47" s="79" t="str">
        <f ca="1">RIGHT(_xlfn.FORMULATEXT(B47),LEN(_xlfn.FORMULATEXT(B47))-1)</f>
        <v>'NEW.WORLD Balance Sheet'!A12</v>
      </c>
    </row>
    <row r="48" spans="1:4" s="64" customFormat="1" x14ac:dyDescent="0.2"/>
    <row r="52" spans="1:1" x14ac:dyDescent="0.2">
      <c r="A52" s="4" t="s">
        <v>59</v>
      </c>
    </row>
  </sheetData>
  <sheetProtection algorithmName="SHA-512" hashValue="0zGa10GgcCiSuOTTiy/QIIFIZjhkSNTboo4dcLmHq+sRRqEN84YvMBYt/RTaFQaSLmJOIAYMaTjiX1Qj2hu5IQ==" saltValue="Ih15c9PT01RdDQ3iDxwu8w==" spinCount="100000" sheet="1" objects="1" scenarios="1"/>
  <hyperlinks>
    <hyperlink ref="D15" location="'Economic and Population Data'!A12" display="'Economic and Population Data'!A12" xr:uid="{69B189DE-0FFC-43D5-8D48-3AA0E53A9DC0}"/>
    <hyperlink ref="D16" location="'Economic and Population Data'!E12" display="'Economic and Population Data'!E12" xr:uid="{783ABAE4-FA42-4B04-8B09-65A249FD5AE3}"/>
    <hyperlink ref="D17" location="'Economic and Population Data'!I12" display="'Economic and Population Data'!I12" xr:uid="{44163C89-98B7-449F-A1D5-EEC7F7158424}"/>
    <hyperlink ref="D19" location="'Economic and Population Data'!A26" display="'Economic and Population Data'!A26" xr:uid="{E29E6039-A2E6-4B6F-ABB5-CC0B295158AC}"/>
    <hyperlink ref="D20" location="'Economic and Population Data'!E26" display="'Economic and Population Data'!E26" xr:uid="{604E52AC-1CB0-4E2F-B8AA-CF028B6E0D80}"/>
    <hyperlink ref="D22" location="'Economic and Population Data'!A40" display="'Economic and Population Data'!A40" xr:uid="{77FFD11B-8DB9-49F6-96F0-84F874BBD52D}"/>
    <hyperlink ref="D23" location="'Economic and Population Data'!E40" display="'Economic and Population Data'!E40" xr:uid="{05852C7B-9147-475F-9D40-10D14F48CA68}"/>
    <hyperlink ref="D25" location="'Economic and Population Data'!A54" display="'Economic and Population Data'!A54" xr:uid="{04ABE211-D4D9-4D21-B0C4-71DC8B4F90C2}"/>
    <hyperlink ref="D26" location="'Economic and Population Data'!E54" display="'Economic and Population Data'!E54" xr:uid="{223B67D0-C691-49D4-886E-857C8B2A0FB8}"/>
    <hyperlink ref="D27" location="'Economic and Population Data'!I54" display="'Economic and Population Data'!I54" xr:uid="{D55F19AB-A875-43FF-9B67-7A62145EF4A5}"/>
    <hyperlink ref="D30" location="'Educational Attainment'!A12" display="'Educational Attainment'!A12" xr:uid="{621D55BD-BEF9-4765-A290-E3ABA4846AA6}"/>
    <hyperlink ref="D31" location="'Educational Attainment'!A25" display="'Educational Attainment'!A25" xr:uid="{2120D458-7AFB-445A-89A4-2DC3FC2C6EE6}"/>
    <hyperlink ref="D46" location="'NEW.WORLD Income Statement'!A12" display="'NEW.WORLD Income Statement'!A12" xr:uid="{2F15D219-B3AF-433E-9954-4B377F8171CF}"/>
    <hyperlink ref="D47" location="'NEW.WORLD Balance Sheet'!A12" display="'NEW.WORLD Balance Sheet'!A12" xr:uid="{A28E0EBD-EC47-430A-9BAD-FBFB9FF9F0CC}"/>
    <hyperlink ref="D34" location="Triggers!A13" display="Triggers!A13" xr:uid="{667DF20F-9F2D-4160-BAAD-AF8890F4C11F}"/>
    <hyperlink ref="D35" location="Triggers!A26" display="Triggers!A26" xr:uid="{CCFD89F2-8D17-4081-8A2D-D37523B879A9}"/>
    <hyperlink ref="D36" location="Triggers!A39" display="Triggers!A39" xr:uid="{7DFB4415-5530-42FE-8535-05B3CDE8116C}"/>
    <hyperlink ref="D37" location="Triggers!A52" display="Triggers!A52" xr:uid="{63902D39-B4B1-4F93-81BF-1D1EC2C53746}"/>
    <hyperlink ref="D38" location="Triggers!A67" display="Triggers!A67" xr:uid="{5840A4E1-605E-4E0C-A2CC-809944BA3863}"/>
    <hyperlink ref="D40" location="Triggers!A97" display="Triggers!A97" xr:uid="{32062AC6-BA23-4797-A069-0142C77EA349}"/>
    <hyperlink ref="D41" location="Triggers!A110" display="Triggers!A110" xr:uid="{D52201E6-0411-4ABF-9582-231013D3755E}"/>
    <hyperlink ref="D42" location="Triggers!A121" display="Triggers!A121" xr:uid="{B11F0AA6-0B09-461E-8D44-49912DDF5513}"/>
    <hyperlink ref="D33" location="Triggers!A9" display="Triggers!A9" xr:uid="{7DB4C3B2-EFB3-43AC-8A3C-0990DEF7B846}"/>
    <hyperlink ref="D29" location="'Educational Attainment'!A9" display="'Educational Attainment'!A9" xr:uid="{12648882-EC3D-4F5E-A9F8-B80A7D8D0DEE}"/>
    <hyperlink ref="D14" location="'Economic and Population Data'!A9" display="'Economic and Population Data'!A9" xr:uid="{B5C3B3B9-F943-4C21-853E-4EE977FC927F}"/>
    <hyperlink ref="D39" location="Triggers!A82" display="Triggers!A82" xr:uid="{EBE371FB-F37B-481D-BC07-D2A6B87E477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A985-0D02-4534-88B6-9A2306FFE464}">
  <dimension ref="A1:S72"/>
  <sheetViews>
    <sheetView tabSelected="1" zoomScale="125" zoomScaleNormal="100" workbookViewId="0">
      <selection activeCell="C20" sqref="C20"/>
    </sheetView>
  </sheetViews>
  <sheetFormatPr baseColWidth="10" defaultColWidth="8.796875" defaultRowHeight="14" x14ac:dyDescent="0.2"/>
  <cols>
    <col min="1" max="1" width="10" style="1" customWidth="1"/>
    <col min="2" max="3" width="12.796875" style="1" customWidth="1"/>
    <col min="4" max="4" width="8.796875" style="1"/>
    <col min="5" max="5" width="9" style="1" bestFit="1" customWidth="1"/>
    <col min="6" max="7" width="12.796875" style="1" customWidth="1"/>
    <col min="8" max="8" width="8.796875" style="1"/>
    <col min="9" max="11" width="12.796875" style="1" customWidth="1"/>
    <col min="12" max="16" width="8.796875" style="1"/>
    <col min="17" max="17" width="15" style="1" bestFit="1" customWidth="1"/>
    <col min="18" max="16384" width="8.796875" style="1"/>
  </cols>
  <sheetData>
    <row r="1" spans="1:19" x14ac:dyDescent="0.2">
      <c r="A1" s="4"/>
      <c r="B1" s="4"/>
      <c r="C1" s="5" t="s">
        <v>122</v>
      </c>
      <c r="H1" s="7"/>
      <c r="I1" s="8"/>
      <c r="J1" s="8"/>
      <c r="K1" s="8"/>
      <c r="L1" s="8"/>
      <c r="M1" s="8"/>
    </row>
    <row r="2" spans="1:19" x14ac:dyDescent="0.2">
      <c r="A2" s="4"/>
      <c r="B2" s="4"/>
      <c r="C2" s="4"/>
      <c r="H2" s="9"/>
      <c r="I2" s="8"/>
      <c r="J2" s="8"/>
      <c r="K2" s="8"/>
      <c r="L2" s="8"/>
      <c r="M2" s="8"/>
    </row>
    <row r="3" spans="1:19" x14ac:dyDescent="0.2">
      <c r="A3" s="4"/>
      <c r="B3" s="4"/>
      <c r="C3" s="4"/>
      <c r="H3" s="9"/>
      <c r="I3" s="8"/>
      <c r="J3" s="8"/>
      <c r="K3" s="8"/>
      <c r="L3" s="8"/>
      <c r="M3" s="8"/>
    </row>
    <row r="4" spans="1:19" x14ac:dyDescent="0.2">
      <c r="A4" s="4"/>
      <c r="B4" s="4"/>
      <c r="C4" s="4"/>
      <c r="H4" s="9"/>
      <c r="I4" s="8"/>
      <c r="J4" s="8"/>
      <c r="K4" s="8"/>
      <c r="L4" s="8"/>
      <c r="M4" s="8"/>
    </row>
    <row r="5" spans="1:19" x14ac:dyDescent="0.2">
      <c r="A5" s="4"/>
      <c r="B5" s="4"/>
      <c r="C5" s="4"/>
      <c r="H5" s="8"/>
      <c r="I5" s="8"/>
      <c r="J5" s="8"/>
      <c r="K5" s="8"/>
      <c r="L5" s="8"/>
      <c r="M5" s="8"/>
    </row>
    <row r="8" spans="1:19" ht="19" x14ac:dyDescent="0.25">
      <c r="A8" s="11" t="s">
        <v>0</v>
      </c>
      <c r="B8" s="11"/>
      <c r="C8" s="4"/>
      <c r="D8" s="4"/>
      <c r="E8" s="4"/>
      <c r="F8" s="4"/>
      <c r="G8" s="4"/>
      <c r="H8" s="39"/>
      <c r="I8" s="4"/>
      <c r="J8" s="4"/>
      <c r="K8" s="4"/>
    </row>
    <row r="9" spans="1:19" ht="16" x14ac:dyDescent="0.2">
      <c r="A9" s="12" t="s">
        <v>61</v>
      </c>
      <c r="B9" s="13"/>
      <c r="C9" s="4"/>
      <c r="D9" s="4"/>
      <c r="E9" s="4"/>
      <c r="F9" s="4"/>
      <c r="G9" s="4"/>
      <c r="H9" s="4"/>
      <c r="I9" s="4"/>
      <c r="J9" s="4"/>
      <c r="K9" s="4"/>
    </row>
    <row r="10" spans="1:19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9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9" s="37" customFormat="1" ht="15" x14ac:dyDescent="0.2">
      <c r="A12" s="40" t="s">
        <v>1</v>
      </c>
      <c r="B12" s="40"/>
      <c r="C12" s="40"/>
      <c r="D12" s="41"/>
      <c r="E12" s="40" t="s">
        <v>2</v>
      </c>
      <c r="F12" s="40"/>
      <c r="G12" s="40"/>
      <c r="H12" s="41"/>
      <c r="I12" s="40" t="s">
        <v>133</v>
      </c>
      <c r="J12" s="40"/>
      <c r="K12" s="40"/>
      <c r="L12" s="36"/>
      <c r="M12" s="36"/>
      <c r="N12" s="36"/>
      <c r="O12" s="36"/>
      <c r="P12" s="36"/>
      <c r="Q12" s="36"/>
      <c r="R12" s="36"/>
      <c r="S12" s="36"/>
    </row>
    <row r="13" spans="1:19" ht="16" x14ac:dyDescent="0.2">
      <c r="A13" s="42"/>
      <c r="B13" s="43" t="s">
        <v>58</v>
      </c>
      <c r="C13" s="43" t="s">
        <v>57</v>
      </c>
      <c r="D13" s="44"/>
      <c r="E13" s="44"/>
      <c r="F13" s="43" t="str">
        <f>$B$13</f>
        <v>Palȍmϊnϊa</v>
      </c>
      <c r="G13" s="43" t="str">
        <f>$C$13</f>
        <v>Ambernϊa</v>
      </c>
      <c r="H13" s="44"/>
      <c r="I13" s="44"/>
      <c r="J13" s="43" t="str">
        <f>$B$13</f>
        <v>Palȍmϊnϊa</v>
      </c>
      <c r="K13" s="43" t="str">
        <f>$C$13</f>
        <v>Ambernϊa</v>
      </c>
      <c r="L13" s="10"/>
      <c r="M13" s="10"/>
      <c r="N13" s="10"/>
      <c r="O13" s="10"/>
      <c r="P13" s="10"/>
      <c r="Q13" s="10"/>
      <c r="R13" s="10"/>
      <c r="S13" s="10"/>
    </row>
    <row r="14" spans="1:19" ht="16" x14ac:dyDescent="0.2">
      <c r="A14" s="45">
        <v>2011</v>
      </c>
      <c r="B14" s="46">
        <v>5872.57</v>
      </c>
      <c r="C14" s="46">
        <v>50944.4</v>
      </c>
      <c r="D14" s="47"/>
      <c r="E14" s="45">
        <v>2011</v>
      </c>
      <c r="F14" s="46">
        <v>13044.98</v>
      </c>
      <c r="G14" s="46">
        <v>35364.089999999997</v>
      </c>
      <c r="H14" s="47"/>
      <c r="I14" s="45">
        <v>2011</v>
      </c>
      <c r="J14" s="48">
        <v>68.510000000000005</v>
      </c>
      <c r="K14" s="48">
        <v>94.08</v>
      </c>
      <c r="L14" s="10"/>
      <c r="M14" s="10"/>
      <c r="N14" s="10"/>
      <c r="O14" s="10"/>
      <c r="P14" s="10"/>
      <c r="Q14" s="10"/>
      <c r="R14" s="10"/>
      <c r="S14" s="10"/>
    </row>
    <row r="15" spans="1:19" ht="16" x14ac:dyDescent="0.2">
      <c r="A15" s="45">
        <v>2012</v>
      </c>
      <c r="B15" s="46">
        <v>6830.67</v>
      </c>
      <c r="C15" s="46">
        <v>51687.99</v>
      </c>
      <c r="D15" s="47"/>
      <c r="E15" s="45">
        <v>2012</v>
      </c>
      <c r="F15" s="46">
        <v>13836.06</v>
      </c>
      <c r="G15" s="46">
        <v>37486.51</v>
      </c>
      <c r="H15" s="47"/>
      <c r="I15" s="45">
        <v>2012</v>
      </c>
      <c r="J15" s="48">
        <v>73.92</v>
      </c>
      <c r="K15" s="48">
        <v>95.11</v>
      </c>
      <c r="L15" s="10"/>
      <c r="M15" s="10"/>
      <c r="N15" s="10"/>
      <c r="O15" s="10"/>
      <c r="P15" s="10"/>
      <c r="Q15" s="10"/>
      <c r="R15" s="10"/>
      <c r="S15" s="10"/>
    </row>
    <row r="16" spans="1:19" ht="16" x14ac:dyDescent="0.2">
      <c r="A16" s="45">
        <v>2013</v>
      </c>
      <c r="B16" s="46">
        <v>7014.87</v>
      </c>
      <c r="C16" s="46">
        <v>53451.96</v>
      </c>
      <c r="D16" s="47"/>
      <c r="E16" s="45">
        <v>2013</v>
      </c>
      <c r="F16" s="46">
        <v>14252.52</v>
      </c>
      <c r="G16" s="46">
        <v>38473.99</v>
      </c>
      <c r="H16" s="47"/>
      <c r="I16" s="45">
        <v>2013</v>
      </c>
      <c r="J16" s="48">
        <v>78.84</v>
      </c>
      <c r="K16" s="48">
        <v>96.85</v>
      </c>
      <c r="L16" s="10"/>
      <c r="M16" s="10"/>
      <c r="N16" s="10"/>
      <c r="O16" s="10"/>
      <c r="P16" s="10"/>
      <c r="Q16" s="10">
        <f>9700*22533810</f>
        <v>218577957000</v>
      </c>
      <c r="R16" s="10"/>
      <c r="S16" s="10"/>
    </row>
    <row r="17" spans="1:19" ht="16" x14ac:dyDescent="0.2">
      <c r="A17" s="45">
        <v>2014</v>
      </c>
      <c r="B17" s="46">
        <v>7294.23</v>
      </c>
      <c r="C17" s="46">
        <v>53920.15</v>
      </c>
      <c r="D17" s="47"/>
      <c r="E17" s="45">
        <v>2014</v>
      </c>
      <c r="F17" s="46">
        <v>14865.17</v>
      </c>
      <c r="G17" s="46">
        <v>38516.61</v>
      </c>
      <c r="H17" s="47"/>
      <c r="I17" s="45">
        <v>2014</v>
      </c>
      <c r="J17" s="48">
        <v>85.63</v>
      </c>
      <c r="K17" s="48">
        <v>98.39</v>
      </c>
      <c r="L17" s="10"/>
      <c r="M17" s="10"/>
      <c r="N17" s="10"/>
      <c r="O17" s="10"/>
      <c r="P17" s="10"/>
      <c r="Q17" s="10">
        <f>12600*1000000</f>
        <v>12600000000</v>
      </c>
      <c r="R17" s="10"/>
      <c r="S17" s="10">
        <f>Q17/Q16</f>
        <v>5.7645337036433188E-2</v>
      </c>
    </row>
    <row r="18" spans="1:19" ht="16" x14ac:dyDescent="0.2">
      <c r="A18" s="45">
        <v>2015</v>
      </c>
      <c r="B18" s="46">
        <v>7429.09</v>
      </c>
      <c r="C18" s="46">
        <v>55000.5</v>
      </c>
      <c r="D18" s="47"/>
      <c r="E18" s="45">
        <v>2015</v>
      </c>
      <c r="F18" s="46">
        <v>15185.9</v>
      </c>
      <c r="G18" s="46">
        <v>38988.050000000003</v>
      </c>
      <c r="H18" s="47"/>
      <c r="I18" s="45">
        <v>2015</v>
      </c>
      <c r="J18" s="48">
        <v>91.21</v>
      </c>
      <c r="K18" s="48">
        <v>99.36</v>
      </c>
      <c r="L18" s="10"/>
      <c r="M18" s="10"/>
      <c r="N18" s="10"/>
      <c r="O18" s="10"/>
      <c r="P18" s="10"/>
      <c r="Q18" s="10"/>
      <c r="R18" s="10"/>
      <c r="S18" s="10"/>
    </row>
    <row r="19" spans="1:19" ht="16" x14ac:dyDescent="0.2">
      <c r="A19" s="45">
        <v>2016</v>
      </c>
      <c r="B19" s="46">
        <v>7864.54</v>
      </c>
      <c r="C19" s="46">
        <v>58727.5</v>
      </c>
      <c r="D19" s="47"/>
      <c r="E19" s="45">
        <v>2016</v>
      </c>
      <c r="F19" s="46">
        <v>16187.33</v>
      </c>
      <c r="G19" s="46">
        <v>41577.25</v>
      </c>
      <c r="H19" s="47"/>
      <c r="I19" s="45">
        <v>2016</v>
      </c>
      <c r="J19" s="48">
        <v>100</v>
      </c>
      <c r="K19" s="48">
        <v>100</v>
      </c>
      <c r="L19" s="10"/>
      <c r="M19" s="10"/>
      <c r="N19" s="10"/>
      <c r="O19" s="10"/>
      <c r="P19" s="10"/>
      <c r="Q19" s="10"/>
      <c r="R19" s="10"/>
      <c r="S19" s="10"/>
    </row>
    <row r="20" spans="1:19" ht="16" x14ac:dyDescent="0.2">
      <c r="A20" s="45">
        <v>2017</v>
      </c>
      <c r="B20" s="46">
        <v>8135.29</v>
      </c>
      <c r="C20" s="46">
        <v>59948.83</v>
      </c>
      <c r="D20" s="47"/>
      <c r="E20" s="45">
        <v>2017</v>
      </c>
      <c r="F20" s="46">
        <v>16697.330000000002</v>
      </c>
      <c r="G20" s="46">
        <v>41720.75</v>
      </c>
      <c r="H20" s="47"/>
      <c r="I20" s="45">
        <v>2017</v>
      </c>
      <c r="J20" s="48">
        <v>105.62</v>
      </c>
      <c r="K20" s="48">
        <v>103.17</v>
      </c>
      <c r="L20" s="10"/>
      <c r="M20" s="10"/>
      <c r="N20" s="10"/>
      <c r="O20" s="10"/>
      <c r="P20" s="10"/>
      <c r="Q20" s="10"/>
      <c r="R20" s="10"/>
      <c r="S20" s="10"/>
    </row>
    <row r="21" spans="1:19" ht="16" x14ac:dyDescent="0.2">
      <c r="A21" s="45">
        <v>2018</v>
      </c>
      <c r="B21" s="46">
        <v>8663.68</v>
      </c>
      <c r="C21" s="46">
        <v>62504.23</v>
      </c>
      <c r="D21" s="47"/>
      <c r="E21" s="45">
        <v>2018</v>
      </c>
      <c r="F21" s="46">
        <v>17732.330000000002</v>
      </c>
      <c r="G21" s="46">
        <v>42679.25</v>
      </c>
      <c r="H21" s="47"/>
      <c r="I21" s="45">
        <v>2018</v>
      </c>
      <c r="J21" s="48">
        <v>112.42</v>
      </c>
      <c r="K21" s="48">
        <v>104.46</v>
      </c>
      <c r="L21" s="10"/>
      <c r="M21" s="10"/>
      <c r="N21" s="10"/>
      <c r="O21" s="10"/>
      <c r="P21" s="10"/>
      <c r="Q21" s="10"/>
      <c r="R21" s="10"/>
      <c r="S21" s="10"/>
    </row>
    <row r="22" spans="1:19" ht="16" x14ac:dyDescent="0.2">
      <c r="A22" s="45">
        <v>2019</v>
      </c>
      <c r="B22" s="46">
        <v>9058.5400000000009</v>
      </c>
      <c r="C22" s="46">
        <v>63593.9</v>
      </c>
      <c r="D22" s="47"/>
      <c r="E22" s="45">
        <v>2019</v>
      </c>
      <c r="F22" s="46">
        <v>18848.669999999998</v>
      </c>
      <c r="G22" s="46">
        <v>44143.25</v>
      </c>
      <c r="H22" s="47"/>
      <c r="I22" s="45">
        <v>2019</v>
      </c>
      <c r="J22" s="48">
        <v>118.98</v>
      </c>
      <c r="K22" s="48">
        <v>105.86</v>
      </c>
      <c r="L22" s="10"/>
      <c r="M22" s="10"/>
      <c r="N22" s="10"/>
      <c r="O22" s="10"/>
      <c r="P22" s="10"/>
      <c r="Q22" s="10"/>
      <c r="R22" s="10"/>
      <c r="S22" s="10"/>
    </row>
    <row r="23" spans="1:19" ht="16" x14ac:dyDescent="0.2">
      <c r="A23" s="45">
        <v>2020</v>
      </c>
      <c r="B23" s="46">
        <v>9705.48</v>
      </c>
      <c r="C23" s="46">
        <v>64865.73</v>
      </c>
      <c r="D23" s="47"/>
      <c r="E23" s="45">
        <v>2020</v>
      </c>
      <c r="F23" s="46">
        <v>20138.900000000001</v>
      </c>
      <c r="G23" s="46">
        <v>44210.48</v>
      </c>
      <c r="H23" s="47"/>
      <c r="I23" s="45">
        <v>2020</v>
      </c>
      <c r="J23" s="48">
        <v>130.56</v>
      </c>
      <c r="K23" s="48">
        <v>106.1</v>
      </c>
      <c r="L23" s="10"/>
      <c r="M23" s="10"/>
      <c r="N23" s="10"/>
      <c r="O23" s="10"/>
      <c r="P23" s="10"/>
      <c r="Q23" s="10"/>
      <c r="R23" s="10"/>
      <c r="S23" s="10"/>
    </row>
    <row r="24" spans="1:19" ht="16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10"/>
      <c r="N24" s="10"/>
      <c r="O24" s="10"/>
      <c r="P24" s="10"/>
      <c r="Q24" s="10"/>
      <c r="R24" s="10"/>
      <c r="S24" s="10"/>
    </row>
    <row r="25" spans="1:19" ht="16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10"/>
      <c r="M25" s="10"/>
      <c r="N25" s="10"/>
      <c r="O25" s="10"/>
      <c r="P25" s="10"/>
      <c r="Q25" s="10"/>
      <c r="R25" s="10"/>
      <c r="S25" s="10"/>
    </row>
    <row r="26" spans="1:19" s="37" customFormat="1" ht="15" x14ac:dyDescent="0.2">
      <c r="A26" s="40" t="s">
        <v>3</v>
      </c>
      <c r="B26" s="40"/>
      <c r="C26" s="40"/>
      <c r="D26" s="49"/>
      <c r="E26" s="40" t="s">
        <v>125</v>
      </c>
      <c r="F26" s="40"/>
      <c r="G26" s="40"/>
      <c r="H26" s="49"/>
      <c r="I26" s="50"/>
      <c r="J26" s="50"/>
      <c r="K26" s="50"/>
      <c r="L26" s="36"/>
      <c r="M26" s="36"/>
      <c r="N26" s="36"/>
      <c r="O26" s="36"/>
      <c r="P26" s="36"/>
      <c r="Q26" s="36"/>
      <c r="R26" s="36"/>
      <c r="S26" s="36"/>
    </row>
    <row r="27" spans="1:19" ht="16" x14ac:dyDescent="0.2">
      <c r="A27" s="42"/>
      <c r="B27" s="43" t="str">
        <f>$B$13</f>
        <v>Palȍmϊnϊa</v>
      </c>
      <c r="C27" s="43" t="str">
        <f>$C$13</f>
        <v>Ambernϊa</v>
      </c>
      <c r="D27" s="44"/>
      <c r="E27" s="44"/>
      <c r="F27" s="43" t="str">
        <f>$B$13</f>
        <v>Palȍmϊnϊa</v>
      </c>
      <c r="G27" s="43" t="str">
        <f>$C$13</f>
        <v>Ambernϊa</v>
      </c>
      <c r="H27" s="42"/>
      <c r="I27" s="4"/>
      <c r="J27" s="4"/>
      <c r="K27" s="4"/>
      <c r="L27" s="10"/>
      <c r="M27" s="10"/>
      <c r="N27" s="10"/>
      <c r="O27" s="10"/>
      <c r="P27" s="10"/>
      <c r="Q27" s="10"/>
      <c r="R27" s="10"/>
      <c r="S27" s="10"/>
    </row>
    <row r="28" spans="1:19" s="38" customFormat="1" x14ac:dyDescent="0.2">
      <c r="A28" s="45">
        <v>2011</v>
      </c>
      <c r="B28" s="51">
        <v>21466283</v>
      </c>
      <c r="C28" s="51">
        <v>4719607</v>
      </c>
      <c r="D28" s="47"/>
      <c r="E28" s="45">
        <v>2011</v>
      </c>
      <c r="F28" s="52">
        <v>102.8</v>
      </c>
      <c r="G28" s="52">
        <v>48.5</v>
      </c>
      <c r="H28" s="47"/>
      <c r="I28" s="53"/>
      <c r="J28" s="53"/>
      <c r="K28" s="53"/>
      <c r="L28" s="35"/>
      <c r="M28" s="35"/>
      <c r="N28" s="35"/>
      <c r="O28" s="35"/>
      <c r="P28" s="35"/>
      <c r="Q28" s="35"/>
      <c r="R28" s="35"/>
      <c r="S28" s="35"/>
    </row>
    <row r="29" spans="1:19" s="38" customFormat="1" x14ac:dyDescent="0.2">
      <c r="A29" s="45">
        <v>2012</v>
      </c>
      <c r="B29" s="51">
        <v>21572541</v>
      </c>
      <c r="C29" s="51">
        <v>4757367</v>
      </c>
      <c r="D29" s="47"/>
      <c r="E29" s="45">
        <v>2012</v>
      </c>
      <c r="F29" s="52">
        <v>103.3</v>
      </c>
      <c r="G29" s="52">
        <v>48.89</v>
      </c>
      <c r="H29" s="47"/>
      <c r="I29" s="53"/>
      <c r="J29" s="53"/>
      <c r="K29" s="53"/>
      <c r="L29" s="35"/>
      <c r="M29" s="35"/>
      <c r="N29" s="35"/>
      <c r="O29" s="35"/>
      <c r="P29" s="35"/>
      <c r="Q29" s="35"/>
      <c r="R29" s="35"/>
      <c r="S29" s="35"/>
    </row>
    <row r="30" spans="1:19" s="38" customFormat="1" x14ac:dyDescent="0.2">
      <c r="A30" s="45">
        <v>2013</v>
      </c>
      <c r="B30" s="51">
        <v>21685510</v>
      </c>
      <c r="C30" s="51">
        <v>4796557</v>
      </c>
      <c r="D30" s="47"/>
      <c r="E30" s="45">
        <v>2013</v>
      </c>
      <c r="F30" s="52">
        <v>103.85</v>
      </c>
      <c r="G30" s="52">
        <v>49.29</v>
      </c>
      <c r="H30" s="47"/>
      <c r="I30" s="53"/>
      <c r="J30" s="53"/>
      <c r="K30" s="53"/>
      <c r="L30" s="35"/>
      <c r="M30" s="35"/>
      <c r="N30" s="35"/>
      <c r="O30" s="35"/>
      <c r="P30" s="35"/>
      <c r="Q30" s="35"/>
      <c r="R30" s="35"/>
      <c r="S30" s="35"/>
    </row>
    <row r="31" spans="1:19" s="38" customFormat="1" x14ac:dyDescent="0.2">
      <c r="A31" s="45">
        <v>2014</v>
      </c>
      <c r="B31" s="51">
        <v>21798094</v>
      </c>
      <c r="C31" s="51">
        <v>4838846</v>
      </c>
      <c r="D31" s="47"/>
      <c r="E31" s="45">
        <v>2014</v>
      </c>
      <c r="F31" s="52">
        <v>104.39</v>
      </c>
      <c r="G31" s="52">
        <v>49.73</v>
      </c>
      <c r="H31" s="47"/>
      <c r="I31" s="53"/>
      <c r="J31" s="53"/>
      <c r="K31" s="53"/>
      <c r="L31" s="35"/>
      <c r="M31" s="35"/>
      <c r="N31" s="35"/>
      <c r="O31" s="35"/>
      <c r="P31" s="35"/>
      <c r="Q31" s="35"/>
      <c r="R31" s="35"/>
      <c r="S31" s="35"/>
    </row>
    <row r="32" spans="1:19" s="38" customFormat="1" x14ac:dyDescent="0.2">
      <c r="A32" s="45">
        <v>2015</v>
      </c>
      <c r="B32" s="51">
        <v>21921299</v>
      </c>
      <c r="C32" s="51">
        <v>4886134</v>
      </c>
      <c r="D32" s="47"/>
      <c r="E32" s="45">
        <v>2015</v>
      </c>
      <c r="F32" s="52">
        <v>104.97</v>
      </c>
      <c r="G32" s="52">
        <v>50.22</v>
      </c>
      <c r="H32" s="47"/>
      <c r="I32" s="53"/>
      <c r="J32" s="53"/>
      <c r="K32" s="53"/>
      <c r="L32" s="35"/>
      <c r="M32" s="35"/>
      <c r="N32" s="35"/>
      <c r="O32" s="35"/>
      <c r="P32" s="35"/>
      <c r="Q32" s="35"/>
      <c r="R32" s="35"/>
      <c r="S32" s="35"/>
    </row>
    <row r="33" spans="1:19" s="38" customFormat="1" x14ac:dyDescent="0.2">
      <c r="A33" s="45">
        <v>2016</v>
      </c>
      <c r="B33" s="51">
        <v>22038783</v>
      </c>
      <c r="C33" s="51">
        <v>4935653</v>
      </c>
      <c r="D33" s="47"/>
      <c r="E33" s="45">
        <v>2016</v>
      </c>
      <c r="F33" s="52">
        <v>105.54</v>
      </c>
      <c r="G33" s="52">
        <v>50.72</v>
      </c>
      <c r="H33" s="47"/>
      <c r="I33" s="53"/>
      <c r="J33" s="53"/>
      <c r="K33" s="53"/>
      <c r="L33" s="35"/>
      <c r="M33" s="35"/>
      <c r="N33" s="35"/>
      <c r="O33" s="35"/>
      <c r="P33" s="35"/>
      <c r="Q33" s="35"/>
      <c r="R33" s="35"/>
      <c r="S33" s="35"/>
    </row>
    <row r="34" spans="1:19" s="38" customFormat="1" x14ac:dyDescent="0.2">
      <c r="A34" s="45">
        <v>2017</v>
      </c>
      <c r="B34" s="51">
        <v>22156566</v>
      </c>
      <c r="C34" s="51">
        <v>4989994</v>
      </c>
      <c r="D34" s="47"/>
      <c r="E34" s="45">
        <v>2017</v>
      </c>
      <c r="F34" s="52">
        <v>106.1</v>
      </c>
      <c r="G34" s="52">
        <v>51.28</v>
      </c>
      <c r="H34" s="47"/>
      <c r="I34" s="53"/>
      <c r="J34" s="53"/>
      <c r="K34" s="53"/>
      <c r="L34" s="35"/>
      <c r="M34" s="35"/>
      <c r="N34" s="35"/>
      <c r="O34" s="35"/>
      <c r="P34" s="35"/>
      <c r="Q34" s="35"/>
      <c r="R34" s="35"/>
      <c r="S34" s="35"/>
    </row>
    <row r="35" spans="1:19" s="38" customFormat="1" x14ac:dyDescent="0.2">
      <c r="A35" s="45">
        <v>2018</v>
      </c>
      <c r="B35" s="51">
        <v>22274367</v>
      </c>
      <c r="C35" s="51">
        <v>5042027</v>
      </c>
      <c r="D35" s="47"/>
      <c r="E35" s="45">
        <v>2018</v>
      </c>
      <c r="F35" s="52">
        <v>106.67</v>
      </c>
      <c r="G35" s="52">
        <v>51.82</v>
      </c>
      <c r="H35" s="47"/>
      <c r="I35" s="53"/>
      <c r="J35" s="53"/>
      <c r="K35" s="53"/>
      <c r="L35" s="35"/>
      <c r="M35" s="35"/>
      <c r="N35" s="35"/>
      <c r="O35" s="35"/>
      <c r="P35" s="35"/>
      <c r="Q35" s="35"/>
      <c r="R35" s="35"/>
      <c r="S35" s="35"/>
    </row>
    <row r="36" spans="1:19" s="38" customFormat="1" x14ac:dyDescent="0.2">
      <c r="A36" s="45">
        <v>2019</v>
      </c>
      <c r="B36" s="51">
        <v>22398994</v>
      </c>
      <c r="C36" s="51">
        <v>5088243</v>
      </c>
      <c r="D36" s="47"/>
      <c r="E36" s="45">
        <v>2019</v>
      </c>
      <c r="F36" s="52">
        <v>107.26</v>
      </c>
      <c r="G36" s="52">
        <v>52.29</v>
      </c>
      <c r="H36" s="47"/>
      <c r="I36" s="53"/>
      <c r="J36" s="53"/>
      <c r="K36" s="53"/>
      <c r="L36" s="35"/>
      <c r="M36" s="35"/>
      <c r="N36" s="35"/>
      <c r="O36" s="35"/>
      <c r="P36" s="35"/>
      <c r="Q36" s="35"/>
      <c r="R36" s="35"/>
      <c r="S36" s="35"/>
    </row>
    <row r="37" spans="1:19" s="38" customFormat="1" x14ac:dyDescent="0.2">
      <c r="A37" s="45">
        <v>2020</v>
      </c>
      <c r="B37" s="51">
        <v>22533810</v>
      </c>
      <c r="C37" s="51">
        <v>5132634</v>
      </c>
      <c r="D37" s="47"/>
      <c r="E37" s="45">
        <v>2020</v>
      </c>
      <c r="F37" s="52">
        <v>107.91</v>
      </c>
      <c r="G37" s="52">
        <v>52.75</v>
      </c>
      <c r="H37" s="47"/>
      <c r="I37" s="53"/>
      <c r="J37" s="53"/>
      <c r="K37" s="53"/>
      <c r="L37" s="35"/>
      <c r="M37" s="35"/>
      <c r="N37" s="35"/>
      <c r="O37" s="35"/>
      <c r="P37" s="35"/>
      <c r="Q37" s="35"/>
      <c r="R37" s="35"/>
      <c r="S37" s="35"/>
    </row>
    <row r="38" spans="1:19" ht="16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10"/>
      <c r="M38" s="10"/>
      <c r="N38" s="10"/>
      <c r="O38" s="10"/>
      <c r="P38" s="10"/>
      <c r="Q38" s="10"/>
      <c r="R38" s="10"/>
      <c r="S38" s="10"/>
    </row>
    <row r="39" spans="1:19" ht="16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10"/>
      <c r="M39" s="10"/>
      <c r="N39" s="10"/>
      <c r="O39" s="10"/>
      <c r="P39" s="10"/>
      <c r="Q39" s="10"/>
      <c r="R39" s="10"/>
      <c r="S39" s="10"/>
    </row>
    <row r="40" spans="1:19" s="37" customFormat="1" ht="15" x14ac:dyDescent="0.2">
      <c r="A40" s="40" t="s">
        <v>62</v>
      </c>
      <c r="B40" s="40"/>
      <c r="C40" s="40"/>
      <c r="D40" s="49"/>
      <c r="E40" s="40" t="s">
        <v>124</v>
      </c>
      <c r="F40" s="40"/>
      <c r="G40" s="40"/>
      <c r="H40" s="49"/>
      <c r="I40" s="49"/>
      <c r="J40" s="49"/>
      <c r="K40" s="49"/>
      <c r="L40" s="36"/>
      <c r="M40" s="36"/>
      <c r="N40" s="36"/>
      <c r="O40" s="36"/>
      <c r="P40" s="36"/>
      <c r="Q40" s="36"/>
      <c r="R40" s="36"/>
      <c r="S40" s="36"/>
    </row>
    <row r="41" spans="1:19" ht="16" x14ac:dyDescent="0.2">
      <c r="A41" s="42"/>
      <c r="B41" s="43" t="str">
        <f>$B$13</f>
        <v>Palȍmϊnϊa</v>
      </c>
      <c r="C41" s="43" t="str">
        <f>$C$13</f>
        <v>Ambernϊa</v>
      </c>
      <c r="D41" s="44"/>
      <c r="E41" s="44"/>
      <c r="F41" s="43" t="str">
        <f>$B$13</f>
        <v>Palȍmϊnϊa</v>
      </c>
      <c r="G41" s="43" t="str">
        <f>$C$13</f>
        <v>Ambernϊa</v>
      </c>
      <c r="H41" s="42"/>
      <c r="I41" s="42"/>
      <c r="J41" s="42"/>
      <c r="K41" s="42"/>
      <c r="L41" s="10"/>
      <c r="M41" s="10"/>
      <c r="N41" s="10"/>
      <c r="O41" s="10"/>
      <c r="P41" s="10"/>
      <c r="Q41" s="10"/>
      <c r="R41" s="10"/>
      <c r="S41" s="10"/>
    </row>
    <row r="42" spans="1:19" s="38" customFormat="1" x14ac:dyDescent="0.2">
      <c r="A42" s="45">
        <v>2011</v>
      </c>
      <c r="B42" s="54" t="s">
        <v>4</v>
      </c>
      <c r="C42" s="54" t="s">
        <v>4</v>
      </c>
      <c r="D42" s="47"/>
      <c r="E42" s="45">
        <v>2011</v>
      </c>
      <c r="F42" s="55">
        <v>4.9599999999999998E-2</v>
      </c>
      <c r="G42" s="55">
        <v>0.1037</v>
      </c>
      <c r="H42" s="47"/>
      <c r="I42" s="47"/>
      <c r="J42" s="47"/>
      <c r="K42" s="47"/>
      <c r="L42" s="35"/>
      <c r="M42" s="35"/>
      <c r="N42" s="35"/>
      <c r="O42" s="35"/>
      <c r="P42" s="35"/>
      <c r="Q42" s="35"/>
      <c r="R42" s="35"/>
      <c r="S42" s="35"/>
    </row>
    <row r="43" spans="1:19" s="38" customFormat="1" x14ac:dyDescent="0.2">
      <c r="A43" s="45">
        <v>2012</v>
      </c>
      <c r="B43" s="46">
        <v>354.33</v>
      </c>
      <c r="C43" s="46">
        <v>4845.2299999999996</v>
      </c>
      <c r="D43" s="47"/>
      <c r="E43" s="45">
        <v>2012</v>
      </c>
      <c r="F43" s="55">
        <v>1.5299999999999999E-2</v>
      </c>
      <c r="G43" s="55">
        <v>9.9699999999999997E-2</v>
      </c>
      <c r="H43" s="47"/>
      <c r="I43" s="47"/>
      <c r="J43" s="47"/>
      <c r="K43" s="47"/>
      <c r="L43" s="35"/>
      <c r="M43" s="35"/>
      <c r="N43" s="35"/>
      <c r="O43" s="35"/>
      <c r="P43" s="35"/>
      <c r="Q43" s="35"/>
      <c r="R43" s="35"/>
      <c r="S43" s="35"/>
    </row>
    <row r="44" spans="1:19" s="38" customFormat="1" x14ac:dyDescent="0.2">
      <c r="A44" s="45">
        <v>2013</v>
      </c>
      <c r="B44" s="46">
        <v>374.62</v>
      </c>
      <c r="C44" s="46">
        <v>4997.79</v>
      </c>
      <c r="D44" s="47"/>
      <c r="E44" s="45">
        <v>2013</v>
      </c>
      <c r="F44" s="55">
        <v>1.4999999999999999E-2</v>
      </c>
      <c r="G44" s="55">
        <v>0.1091</v>
      </c>
      <c r="H44" s="47"/>
      <c r="I44" s="47"/>
      <c r="J44" s="47"/>
      <c r="K44" s="47"/>
      <c r="L44" s="35"/>
      <c r="M44" s="35"/>
      <c r="N44" s="35"/>
      <c r="O44" s="35"/>
      <c r="P44" s="35"/>
      <c r="Q44" s="35"/>
      <c r="R44" s="35"/>
      <c r="S44" s="35"/>
    </row>
    <row r="45" spans="1:19" s="38" customFormat="1" x14ac:dyDescent="0.2">
      <c r="A45" s="45">
        <v>2014</v>
      </c>
      <c r="B45" s="46">
        <v>482.88</v>
      </c>
      <c r="C45" s="46">
        <v>5051</v>
      </c>
      <c r="D45" s="47"/>
      <c r="E45" s="45">
        <v>2014</v>
      </c>
      <c r="F45" s="55">
        <v>2.5499999999999998E-2</v>
      </c>
      <c r="G45" s="55">
        <v>0.1105</v>
      </c>
      <c r="H45" s="47"/>
      <c r="I45" s="47"/>
      <c r="J45" s="47"/>
      <c r="K45" s="47"/>
      <c r="L45" s="35"/>
      <c r="M45" s="35"/>
      <c r="N45" s="35"/>
      <c r="O45" s="35"/>
      <c r="P45" s="35"/>
      <c r="Q45" s="35"/>
      <c r="R45" s="35"/>
      <c r="S45" s="35"/>
    </row>
    <row r="46" spans="1:19" s="38" customFormat="1" x14ac:dyDescent="0.2">
      <c r="A46" s="45">
        <v>2015</v>
      </c>
      <c r="B46" s="46">
        <v>504.45</v>
      </c>
      <c r="C46" s="46">
        <v>5152.58</v>
      </c>
      <c r="D46" s="47"/>
      <c r="E46" s="45">
        <v>2015</v>
      </c>
      <c r="F46" s="55">
        <v>2.2700000000000001E-2</v>
      </c>
      <c r="G46" s="55">
        <v>0.10680000000000001</v>
      </c>
      <c r="H46" s="47"/>
      <c r="I46" s="47"/>
      <c r="J46" s="47"/>
      <c r="K46" s="47"/>
      <c r="L46" s="35"/>
      <c r="M46" s="35"/>
      <c r="N46" s="35"/>
      <c r="O46" s="35"/>
      <c r="P46" s="35"/>
      <c r="Q46" s="35"/>
      <c r="R46" s="35"/>
      <c r="S46" s="35"/>
    </row>
    <row r="47" spans="1:19" s="38" customFormat="1" x14ac:dyDescent="0.2">
      <c r="A47" s="45">
        <v>2016</v>
      </c>
      <c r="B47" s="46">
        <v>529.91</v>
      </c>
      <c r="C47" s="46">
        <v>5414.8</v>
      </c>
      <c r="D47" s="47"/>
      <c r="E47" s="45">
        <v>2016</v>
      </c>
      <c r="F47" s="55">
        <v>2.3099999999999999E-2</v>
      </c>
      <c r="G47" s="55">
        <v>0.13919999999999999</v>
      </c>
      <c r="H47" s="47"/>
      <c r="I47" s="47"/>
      <c r="J47" s="47"/>
      <c r="K47" s="47"/>
      <c r="L47" s="35"/>
      <c r="M47" s="35"/>
      <c r="N47" s="35"/>
      <c r="O47" s="35"/>
      <c r="P47" s="35"/>
      <c r="Q47" s="35"/>
      <c r="R47" s="35"/>
      <c r="S47" s="35"/>
    </row>
    <row r="48" spans="1:19" s="38" customFormat="1" x14ac:dyDescent="0.2">
      <c r="A48" s="45">
        <v>2017</v>
      </c>
      <c r="B48" s="46">
        <v>557.70000000000005</v>
      </c>
      <c r="C48" s="46">
        <v>5573.14</v>
      </c>
      <c r="D48" s="47"/>
      <c r="E48" s="45">
        <v>2017</v>
      </c>
      <c r="F48" s="55">
        <v>4.1599999999999998E-2</v>
      </c>
      <c r="G48" s="55">
        <v>0.1356</v>
      </c>
      <c r="H48" s="47"/>
      <c r="I48" s="47"/>
      <c r="J48" s="47"/>
      <c r="K48" s="47"/>
      <c r="L48" s="35"/>
      <c r="M48" s="35"/>
      <c r="N48" s="35"/>
      <c r="O48" s="35"/>
      <c r="P48" s="35"/>
      <c r="Q48" s="35"/>
      <c r="R48" s="35"/>
      <c r="S48" s="35"/>
    </row>
    <row r="49" spans="1:19" s="38" customFormat="1" x14ac:dyDescent="0.2">
      <c r="A49" s="45">
        <v>2018</v>
      </c>
      <c r="B49" s="46">
        <v>617.41999999999996</v>
      </c>
      <c r="C49" s="46">
        <v>5767.14</v>
      </c>
      <c r="D49" s="47"/>
      <c r="E49" s="45">
        <v>2018</v>
      </c>
      <c r="F49" s="55">
        <v>2.7900000000000001E-2</v>
      </c>
      <c r="G49" s="55">
        <v>0.1449</v>
      </c>
      <c r="H49" s="47"/>
      <c r="I49" s="47"/>
      <c r="J49" s="47"/>
      <c r="K49" s="47"/>
      <c r="L49" s="35"/>
      <c r="M49" s="35"/>
      <c r="N49" s="35"/>
      <c r="O49" s="35"/>
      <c r="P49" s="35"/>
      <c r="Q49" s="35"/>
      <c r="R49" s="35"/>
      <c r="S49" s="35"/>
    </row>
    <row r="50" spans="1:19" s="38" customFormat="1" x14ac:dyDescent="0.2">
      <c r="A50" s="45">
        <v>2019</v>
      </c>
      <c r="B50" s="46">
        <v>666.68</v>
      </c>
      <c r="C50" s="46">
        <v>5814.01</v>
      </c>
      <c r="D50" s="47"/>
      <c r="E50" s="45">
        <v>2019</v>
      </c>
      <c r="F50" s="55">
        <v>1.47E-2</v>
      </c>
      <c r="G50" s="55">
        <v>0.14699999999999999</v>
      </c>
      <c r="H50" s="47"/>
      <c r="I50" s="47"/>
      <c r="J50" s="47"/>
      <c r="K50" s="47"/>
      <c r="L50" s="35"/>
      <c r="M50" s="35"/>
      <c r="N50" s="35"/>
      <c r="O50" s="35"/>
      <c r="P50" s="35"/>
      <c r="Q50" s="35"/>
      <c r="R50" s="35"/>
      <c r="S50" s="35"/>
    </row>
    <row r="51" spans="1:19" s="38" customFormat="1" x14ac:dyDescent="0.2">
      <c r="A51" s="45">
        <v>2020</v>
      </c>
      <c r="B51" s="46">
        <v>706.55</v>
      </c>
      <c r="C51" s="46">
        <v>5994.29</v>
      </c>
      <c r="D51" s="47"/>
      <c r="E51" s="45">
        <v>2020</v>
      </c>
      <c r="F51" s="56" t="s">
        <v>4</v>
      </c>
      <c r="G51" s="55">
        <v>0.1346</v>
      </c>
      <c r="H51" s="47"/>
      <c r="I51" s="47"/>
      <c r="J51" s="47"/>
      <c r="K51" s="47"/>
      <c r="L51" s="35"/>
      <c r="M51" s="35"/>
      <c r="N51" s="35"/>
      <c r="O51" s="35"/>
      <c r="P51" s="35"/>
      <c r="Q51" s="35"/>
      <c r="R51" s="35"/>
      <c r="S51" s="35"/>
    </row>
    <row r="52" spans="1:19" ht="16" x14ac:dyDescent="0.2">
      <c r="A52" s="42"/>
      <c r="B52" s="42"/>
      <c r="C52" s="42"/>
      <c r="D52" s="42"/>
      <c r="E52" s="42"/>
      <c r="F52" s="57"/>
      <c r="G52" s="57"/>
      <c r="H52" s="42"/>
      <c r="I52" s="42"/>
      <c r="J52" s="42"/>
      <c r="K52" s="42"/>
      <c r="L52" s="10"/>
      <c r="M52" s="10"/>
      <c r="N52" s="10"/>
      <c r="O52" s="10"/>
      <c r="P52" s="10"/>
      <c r="Q52" s="10"/>
      <c r="R52" s="10"/>
      <c r="S52" s="10"/>
    </row>
    <row r="53" spans="1:19" ht="16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10"/>
      <c r="N53" s="10"/>
      <c r="O53" s="10"/>
      <c r="P53" s="10"/>
      <c r="Q53" s="10"/>
      <c r="R53" s="10"/>
      <c r="S53" s="10"/>
    </row>
    <row r="54" spans="1:19" ht="16" x14ac:dyDescent="0.2">
      <c r="A54" s="40" t="s">
        <v>63</v>
      </c>
      <c r="B54" s="40"/>
      <c r="C54" s="40"/>
      <c r="D54" s="49"/>
      <c r="E54" s="40" t="s">
        <v>64</v>
      </c>
      <c r="F54" s="40"/>
      <c r="G54" s="40"/>
      <c r="H54" s="42"/>
      <c r="I54" s="40" t="s">
        <v>65</v>
      </c>
      <c r="J54" s="40"/>
      <c r="K54" s="40"/>
      <c r="L54" s="10"/>
      <c r="M54" s="10"/>
      <c r="N54" s="10"/>
      <c r="O54" s="10"/>
      <c r="P54" s="10"/>
      <c r="Q54" s="10"/>
      <c r="R54" s="10"/>
      <c r="S54" s="10"/>
    </row>
    <row r="55" spans="1:19" s="38" customFormat="1" ht="15" x14ac:dyDescent="0.2">
      <c r="A55" s="47"/>
      <c r="B55" s="43" t="str">
        <f>$B$13</f>
        <v>Palȍmϊnϊa</v>
      </c>
      <c r="C55" s="43" t="str">
        <f>$C$13</f>
        <v>Ambernϊa</v>
      </c>
      <c r="D55" s="47"/>
      <c r="E55" s="47"/>
      <c r="F55" s="43" t="str">
        <f>$B$13</f>
        <v>Palȍmϊnϊa</v>
      </c>
      <c r="G55" s="43" t="str">
        <f>$C$13</f>
        <v>Ambernϊa</v>
      </c>
      <c r="H55" s="47"/>
      <c r="I55" s="47"/>
      <c r="J55" s="43" t="str">
        <f>$B$13</f>
        <v>Palȍmϊnϊa</v>
      </c>
      <c r="K55" s="43" t="str">
        <f>$C$13</f>
        <v>Ambernϊa</v>
      </c>
      <c r="L55" s="35"/>
      <c r="M55" s="35"/>
      <c r="N55" s="35"/>
      <c r="O55" s="35"/>
      <c r="P55" s="35"/>
      <c r="Q55" s="35"/>
      <c r="R55" s="35"/>
      <c r="S55" s="35"/>
    </row>
    <row r="56" spans="1:19" s="38" customFormat="1" x14ac:dyDescent="0.2">
      <c r="A56" s="58">
        <v>40179</v>
      </c>
      <c r="B56" s="59">
        <v>7.2700000000000001E-2</v>
      </c>
      <c r="C56" s="59">
        <v>3.9199999999999999E-2</v>
      </c>
      <c r="D56" s="47"/>
      <c r="E56" s="58">
        <v>40179</v>
      </c>
      <c r="F56" s="59">
        <v>5.7299999999999997E-2</v>
      </c>
      <c r="G56" s="59">
        <v>9.7000000000000003E-3</v>
      </c>
      <c r="H56" s="47"/>
      <c r="I56" s="58">
        <v>40179</v>
      </c>
      <c r="J56" s="59">
        <v>3.8699999999999998E-2</v>
      </c>
      <c r="K56" s="59">
        <v>5.5999999999999999E-3</v>
      </c>
      <c r="L56" s="35"/>
      <c r="M56" s="35"/>
      <c r="N56" s="35"/>
      <c r="O56" s="35"/>
      <c r="P56" s="35"/>
      <c r="Q56" s="35"/>
      <c r="R56" s="35"/>
      <c r="S56" s="35"/>
    </row>
    <row r="57" spans="1:19" s="38" customFormat="1" x14ac:dyDescent="0.2">
      <c r="A57" s="58">
        <v>40544</v>
      </c>
      <c r="B57" s="59">
        <v>6.1600000000000002E-2</v>
      </c>
      <c r="C57" s="59">
        <v>4.99E-2</v>
      </c>
      <c r="D57" s="47"/>
      <c r="E57" s="58">
        <v>40544</v>
      </c>
      <c r="F57" s="59">
        <v>4.3200000000000002E-2</v>
      </c>
      <c r="G57" s="59">
        <v>1.6199999999999999E-2</v>
      </c>
      <c r="H57" s="47"/>
      <c r="I57" s="58">
        <v>40544</v>
      </c>
      <c r="J57" s="59">
        <v>3.0300000000000001E-2</v>
      </c>
      <c r="K57" s="59">
        <v>1.06E-2</v>
      </c>
      <c r="L57" s="35"/>
      <c r="M57" s="35"/>
      <c r="N57" s="35"/>
      <c r="O57" s="35"/>
      <c r="P57" s="35"/>
      <c r="Q57" s="35"/>
      <c r="R57" s="35"/>
      <c r="S57" s="35"/>
    </row>
    <row r="58" spans="1:19" s="38" customFormat="1" x14ac:dyDescent="0.2">
      <c r="A58" s="58">
        <v>40909</v>
      </c>
      <c r="B58" s="59">
        <v>0.06</v>
      </c>
      <c r="C58" s="59">
        <v>3.6799999999999999E-2</v>
      </c>
      <c r="D58" s="47"/>
      <c r="E58" s="58">
        <v>40909</v>
      </c>
      <c r="F58" s="59">
        <v>4.53E-2</v>
      </c>
      <c r="G58" s="59">
        <v>1.8100000000000002E-2</v>
      </c>
      <c r="H58" s="47"/>
      <c r="I58" s="58">
        <v>40909</v>
      </c>
      <c r="J58" s="59">
        <v>4.3799999999999999E-2</v>
      </c>
      <c r="K58" s="59">
        <v>1.1299999999999999E-2</v>
      </c>
      <c r="L58" s="35"/>
      <c r="M58" s="35"/>
      <c r="N58" s="35"/>
      <c r="O58" s="35"/>
      <c r="P58" s="35"/>
      <c r="Q58" s="35"/>
      <c r="R58" s="35"/>
      <c r="S58" s="35"/>
    </row>
    <row r="59" spans="1:19" s="38" customFormat="1" x14ac:dyDescent="0.2">
      <c r="A59" s="58">
        <v>41275</v>
      </c>
      <c r="B59" s="59">
        <v>4.3499999999999997E-2</v>
      </c>
      <c r="C59" s="59">
        <v>2.52E-2</v>
      </c>
      <c r="D59" s="47"/>
      <c r="E59" s="58">
        <v>41275</v>
      </c>
      <c r="F59" s="59">
        <v>3.6499999999999998E-2</v>
      </c>
      <c r="G59" s="59">
        <v>7.4999999999999997E-3</v>
      </c>
      <c r="H59" s="47"/>
      <c r="I59" s="58">
        <v>41275</v>
      </c>
      <c r="J59" s="59">
        <v>3.5799999999999998E-2</v>
      </c>
      <c r="K59" s="59">
        <v>4.8999999999999998E-3</v>
      </c>
      <c r="L59" s="35"/>
      <c r="M59" s="35"/>
      <c r="N59" s="35"/>
      <c r="O59" s="35"/>
      <c r="P59" s="35"/>
      <c r="Q59" s="35"/>
      <c r="R59" s="35"/>
      <c r="S59" s="35"/>
    </row>
    <row r="60" spans="1:19" s="38" customFormat="1" x14ac:dyDescent="0.2">
      <c r="A60" s="58">
        <v>41640</v>
      </c>
      <c r="B60" s="59">
        <v>4.3999999999999997E-2</v>
      </c>
      <c r="C60" s="59">
        <v>2.5399999999999999E-2</v>
      </c>
      <c r="D60" s="47"/>
      <c r="E60" s="58">
        <v>41640</v>
      </c>
      <c r="F60" s="59">
        <v>1.84E-2</v>
      </c>
      <c r="G60" s="59">
        <v>6.1000000000000004E-3</v>
      </c>
      <c r="H60" s="47"/>
      <c r="I60" s="58">
        <v>41640</v>
      </c>
      <c r="J60" s="59">
        <v>2.7699999999999999E-2</v>
      </c>
      <c r="K60" s="59">
        <v>3.8999999999999998E-3</v>
      </c>
      <c r="L60" s="35"/>
      <c r="M60" s="35"/>
      <c r="N60" s="35"/>
      <c r="O60" s="35"/>
      <c r="P60" s="35"/>
      <c r="Q60" s="35"/>
      <c r="R60" s="35"/>
      <c r="S60" s="35"/>
    </row>
    <row r="61" spans="1:19" s="38" customFormat="1" x14ac:dyDescent="0.2">
      <c r="A61" s="58">
        <v>42005</v>
      </c>
      <c r="B61" s="59">
        <v>2.7699999999999999E-2</v>
      </c>
      <c r="C61" s="59">
        <v>8.8000000000000005E-3</v>
      </c>
      <c r="D61" s="47"/>
      <c r="E61" s="58">
        <v>42005</v>
      </c>
      <c r="F61" s="59">
        <v>1.34E-2</v>
      </c>
      <c r="G61" s="59">
        <v>1.8E-3</v>
      </c>
      <c r="H61" s="47"/>
      <c r="I61" s="58">
        <v>42005</v>
      </c>
      <c r="J61" s="59">
        <v>3.1699999999999999E-2</v>
      </c>
      <c r="K61" s="59">
        <v>1E-4</v>
      </c>
      <c r="L61" s="35"/>
      <c r="M61" s="35"/>
      <c r="N61" s="35"/>
      <c r="O61" s="35"/>
      <c r="P61" s="35"/>
      <c r="Q61" s="35"/>
      <c r="R61" s="35"/>
      <c r="S61" s="35"/>
    </row>
    <row r="62" spans="1:19" s="38" customFormat="1" x14ac:dyDescent="0.2">
      <c r="A62" s="58">
        <v>42370</v>
      </c>
      <c r="B62" s="59">
        <v>3.0099999999999998E-2</v>
      </c>
      <c r="C62" s="59">
        <v>9.4999999999999998E-3</v>
      </c>
      <c r="D62" s="47"/>
      <c r="E62" s="58">
        <v>42370</v>
      </c>
      <c r="F62" s="59">
        <v>8.9999999999999993E-3</v>
      </c>
      <c r="G62" s="59">
        <v>-1.8E-3</v>
      </c>
      <c r="H62" s="47"/>
      <c r="I62" s="58">
        <v>42370</v>
      </c>
      <c r="J62" s="59">
        <v>2.8899999999999999E-2</v>
      </c>
      <c r="K62" s="59">
        <v>-3.0999999999999999E-3</v>
      </c>
      <c r="L62" s="35"/>
      <c r="M62" s="35"/>
      <c r="N62" s="35"/>
      <c r="O62" s="35"/>
      <c r="P62" s="35"/>
      <c r="Q62" s="35"/>
      <c r="R62" s="35"/>
      <c r="S62" s="35"/>
    </row>
    <row r="63" spans="1:19" s="38" customFormat="1" x14ac:dyDescent="0.2">
      <c r="A63" s="58">
        <v>42736</v>
      </c>
      <c r="B63" s="59">
        <v>3.0599999999999999E-2</v>
      </c>
      <c r="C63" s="59">
        <v>6.7000000000000002E-3</v>
      </c>
      <c r="D63" s="47"/>
      <c r="E63" s="58">
        <v>42736</v>
      </c>
      <c r="F63" s="59">
        <v>8.2000000000000007E-3</v>
      </c>
      <c r="G63" s="59">
        <v>-4.0000000000000001E-3</v>
      </c>
      <c r="H63" s="47"/>
      <c r="I63" s="58">
        <v>42736</v>
      </c>
      <c r="J63" s="59">
        <v>2.6100000000000002E-2</v>
      </c>
      <c r="K63" s="59">
        <v>-4.5999999999999999E-3</v>
      </c>
      <c r="L63" s="35"/>
      <c r="M63" s="35"/>
      <c r="N63" s="35"/>
      <c r="O63" s="35"/>
      <c r="P63" s="35"/>
      <c r="Q63" s="35"/>
      <c r="R63" s="35"/>
      <c r="S63" s="35"/>
    </row>
    <row r="64" spans="1:19" s="38" customFormat="1" x14ac:dyDescent="0.2">
      <c r="A64" s="58">
        <v>43101</v>
      </c>
      <c r="B64" s="59">
        <v>2.81E-2</v>
      </c>
      <c r="C64" s="59">
        <v>7.7999999999999996E-3</v>
      </c>
      <c r="D64" s="47"/>
      <c r="E64" s="58">
        <v>43101</v>
      </c>
      <c r="F64" s="59">
        <v>1.17E-2</v>
      </c>
      <c r="G64" s="59">
        <v>-3.7000000000000002E-3</v>
      </c>
      <c r="H64" s="47"/>
      <c r="I64" s="58">
        <v>43101</v>
      </c>
      <c r="J64" s="59">
        <v>3.5299999999999998E-2</v>
      </c>
      <c r="K64" s="59">
        <v>-5.3E-3</v>
      </c>
      <c r="L64" s="35"/>
      <c r="M64" s="35"/>
      <c r="N64" s="35"/>
      <c r="O64" s="35"/>
      <c r="P64" s="35"/>
      <c r="Q64" s="35"/>
      <c r="R64" s="35"/>
      <c r="S64" s="35"/>
    </row>
    <row r="65" spans="1:19" s="38" customFormat="1" x14ac:dyDescent="0.2">
      <c r="A65" s="58">
        <v>43466</v>
      </c>
      <c r="B65" s="59">
        <v>2.7199999999999998E-2</v>
      </c>
      <c r="C65" s="59">
        <v>5.1000000000000004E-3</v>
      </c>
      <c r="D65" s="47"/>
      <c r="E65" s="58">
        <v>43466</v>
      </c>
      <c r="F65" s="59">
        <v>2.2599999999999999E-2</v>
      </c>
      <c r="G65" s="59">
        <v>-2E-3</v>
      </c>
      <c r="H65" s="47"/>
      <c r="I65" s="58">
        <v>43466</v>
      </c>
      <c r="J65" s="59">
        <v>6.2600000000000003E-2</v>
      </c>
      <c r="K65" s="59">
        <v>-4.4000000000000003E-3</v>
      </c>
      <c r="L65" s="35"/>
      <c r="M65" s="35"/>
      <c r="N65" s="35"/>
      <c r="O65" s="35"/>
      <c r="P65" s="35"/>
      <c r="Q65" s="35"/>
      <c r="R65" s="35"/>
      <c r="S65" s="35"/>
    </row>
    <row r="66" spans="1:19" s="38" customFormat="1" x14ac:dyDescent="0.2">
      <c r="A66" s="58">
        <v>43831</v>
      </c>
      <c r="B66" s="59">
        <v>2.2100000000000002E-2</v>
      </c>
      <c r="C66" s="59">
        <v>-5.0000000000000001E-4</v>
      </c>
      <c r="D66" s="47"/>
      <c r="E66" s="58">
        <v>43831</v>
      </c>
      <c r="F66" s="59">
        <v>2.3599999999999999E-2</v>
      </c>
      <c r="G66" s="59">
        <v>-1.1000000000000001E-3</v>
      </c>
      <c r="H66" s="47"/>
      <c r="I66" s="58">
        <v>43831</v>
      </c>
      <c r="J66" s="59">
        <v>3.5099999999999999E-2</v>
      </c>
      <c r="K66" s="59">
        <v>-3.3E-3</v>
      </c>
      <c r="L66" s="35"/>
      <c r="M66" s="35"/>
      <c r="N66" s="35"/>
      <c r="O66" s="35"/>
      <c r="P66" s="35"/>
      <c r="Q66" s="35"/>
      <c r="R66" s="35"/>
      <c r="S66" s="35"/>
    </row>
    <row r="67" spans="1:19" ht="16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10"/>
      <c r="M67" s="10"/>
      <c r="N67" s="10"/>
      <c r="O67" s="10"/>
      <c r="P67" s="10"/>
      <c r="Q67" s="10"/>
      <c r="R67" s="10"/>
      <c r="S67" s="10"/>
    </row>
    <row r="68" spans="1:19" ht="16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10"/>
      <c r="M68" s="10"/>
      <c r="N68" s="10"/>
      <c r="O68" s="10"/>
      <c r="P68" s="10"/>
      <c r="Q68" s="10"/>
      <c r="R68" s="10"/>
      <c r="S68" s="10"/>
    </row>
    <row r="69" spans="1:19" ht="16" x14ac:dyDescent="0.2">
      <c r="A69" s="4" t="s">
        <v>66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10"/>
      <c r="M69" s="10"/>
      <c r="N69" s="10"/>
      <c r="O69" s="10"/>
      <c r="P69" s="10"/>
      <c r="Q69" s="10"/>
      <c r="R69" s="10"/>
      <c r="S69" s="10"/>
    </row>
    <row r="70" spans="1:19" ht="16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1:19" ht="16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 ht="16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</sheetData>
  <sheetProtection algorithmName="SHA-512" hashValue="3M996J+/ktRVqi8Hx/KVRhwSHStruOi87Hx1+lr0x3kJnR9zZ0DGWiawxDgGa9uf+pxSvyFV62EMhDDNJRzRGw==" saltValue="mgxE8ipwN1yuONq0F6ru9g==" spinCount="100000" sheet="1" objects="1" scenario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38EC-E577-46E6-96C3-245BF7A9DDE0}">
  <dimension ref="A1:M39"/>
  <sheetViews>
    <sheetView zoomScaleNormal="100" workbookViewId="0">
      <selection activeCell="A9" sqref="A9"/>
    </sheetView>
  </sheetViews>
  <sheetFormatPr baseColWidth="10" defaultColWidth="8.796875" defaultRowHeight="14" x14ac:dyDescent="0.2"/>
  <cols>
    <col min="1" max="1" width="8.796875" style="1" customWidth="1"/>
    <col min="2" max="3" width="18.796875" style="1" customWidth="1"/>
    <col min="4" max="4" width="18.19921875" style="1" customWidth="1"/>
    <col min="5" max="5" width="10.59765625" style="1" customWidth="1"/>
    <col min="6" max="6" width="13.3984375" style="1" customWidth="1"/>
    <col min="7" max="16384" width="8.796875" style="1"/>
  </cols>
  <sheetData>
    <row r="1" spans="1:13" x14ac:dyDescent="0.2">
      <c r="A1" s="4"/>
      <c r="B1" s="4"/>
      <c r="C1" s="5" t="s">
        <v>122</v>
      </c>
      <c r="H1" s="7"/>
      <c r="I1" s="8"/>
      <c r="J1" s="8"/>
      <c r="K1" s="8"/>
      <c r="L1" s="8"/>
      <c r="M1" s="8"/>
    </row>
    <row r="2" spans="1:13" x14ac:dyDescent="0.2">
      <c r="A2" s="4"/>
      <c r="B2" s="4"/>
      <c r="C2" s="4"/>
      <c r="H2" s="9"/>
      <c r="I2" s="8"/>
      <c r="J2" s="8"/>
      <c r="K2" s="8"/>
      <c r="L2" s="8"/>
      <c r="M2" s="8"/>
    </row>
    <row r="3" spans="1:13" x14ac:dyDescent="0.2">
      <c r="A3" s="4"/>
      <c r="B3" s="4"/>
      <c r="C3" s="4"/>
      <c r="H3" s="9"/>
      <c r="I3" s="8"/>
      <c r="J3" s="8"/>
      <c r="K3" s="8"/>
      <c r="L3" s="8"/>
      <c r="M3" s="8"/>
    </row>
    <row r="4" spans="1:13" x14ac:dyDescent="0.2">
      <c r="A4" s="4"/>
      <c r="B4" s="4"/>
      <c r="C4" s="4"/>
      <c r="H4" s="9"/>
      <c r="I4" s="8"/>
      <c r="J4" s="8"/>
      <c r="K4" s="8"/>
      <c r="L4" s="8"/>
      <c r="M4" s="8"/>
    </row>
    <row r="5" spans="1:13" x14ac:dyDescent="0.2">
      <c r="A5" s="4"/>
      <c r="B5" s="4"/>
      <c r="C5" s="4"/>
      <c r="H5" s="8"/>
      <c r="I5" s="8"/>
      <c r="J5" s="8"/>
      <c r="K5" s="8"/>
      <c r="L5" s="8"/>
      <c r="M5" s="8"/>
    </row>
    <row r="6" spans="1:13" x14ac:dyDescent="0.2">
      <c r="A6" s="4"/>
      <c r="B6" s="4"/>
      <c r="C6" s="4"/>
      <c r="D6" s="4"/>
      <c r="E6" s="4"/>
      <c r="F6" s="4"/>
    </row>
    <row r="7" spans="1:13" x14ac:dyDescent="0.2">
      <c r="A7" s="4"/>
      <c r="B7" s="4"/>
      <c r="C7" s="4"/>
      <c r="D7" s="4"/>
      <c r="E7" s="4"/>
      <c r="F7" s="4"/>
    </row>
    <row r="8" spans="1:13" ht="19" x14ac:dyDescent="0.25">
      <c r="A8" s="11" t="s">
        <v>0</v>
      </c>
      <c r="B8" s="11"/>
      <c r="C8" s="4"/>
      <c r="D8" s="4"/>
      <c r="E8" s="4"/>
      <c r="F8" s="4"/>
    </row>
    <row r="9" spans="1:13" ht="16" x14ac:dyDescent="0.2">
      <c r="A9" s="12" t="s">
        <v>5</v>
      </c>
      <c r="B9" s="13"/>
      <c r="C9" s="4"/>
      <c r="D9" s="4"/>
      <c r="E9" s="4"/>
      <c r="F9" s="4"/>
    </row>
    <row r="10" spans="1:13" x14ac:dyDescent="0.2">
      <c r="A10" s="4"/>
      <c r="B10" s="4"/>
      <c r="C10" s="4"/>
      <c r="D10" s="4"/>
      <c r="E10" s="4"/>
      <c r="F10" s="4"/>
    </row>
    <row r="11" spans="1:13" x14ac:dyDescent="0.2">
      <c r="A11" s="4"/>
      <c r="B11" s="4"/>
      <c r="C11" s="4"/>
      <c r="D11" s="4"/>
      <c r="E11" s="4"/>
      <c r="F11" s="4"/>
    </row>
    <row r="12" spans="1:13" ht="15" x14ac:dyDescent="0.2">
      <c r="A12" s="14" t="str">
        <f>'Economic and Population Data'!B13</f>
        <v>Palȍmϊnϊa</v>
      </c>
      <c r="B12" s="4"/>
      <c r="C12" s="4"/>
      <c r="D12" s="4"/>
      <c r="E12" s="4"/>
      <c r="F12" s="4"/>
    </row>
    <row r="13" spans="1:13" ht="75" x14ac:dyDescent="0.2">
      <c r="A13" s="15" t="s">
        <v>6</v>
      </c>
      <c r="B13" s="15" t="s">
        <v>7</v>
      </c>
      <c r="C13" s="15" t="s">
        <v>8</v>
      </c>
      <c r="D13" s="15" t="s">
        <v>9</v>
      </c>
      <c r="E13" s="15" t="s">
        <v>10</v>
      </c>
      <c r="F13" s="15" t="s">
        <v>11</v>
      </c>
    </row>
    <row r="14" spans="1:13" x14ac:dyDescent="0.2">
      <c r="A14" s="4" t="s">
        <v>12</v>
      </c>
      <c r="B14" s="22"/>
      <c r="C14" s="22"/>
      <c r="D14" s="22"/>
      <c r="E14" s="22"/>
      <c r="F14" s="23">
        <v>0.14599999999999999</v>
      </c>
    </row>
    <row r="15" spans="1:13" x14ac:dyDescent="0.2">
      <c r="A15" s="4" t="s">
        <v>13</v>
      </c>
      <c r="B15" s="22">
        <v>0.872</v>
      </c>
      <c r="C15" s="22">
        <v>7.5999999999999998E-2</v>
      </c>
      <c r="D15" s="22">
        <v>0</v>
      </c>
      <c r="E15" s="22">
        <v>5.2000000000000046E-2</v>
      </c>
      <c r="F15" s="23">
        <v>0.125</v>
      </c>
    </row>
    <row r="16" spans="1:13" x14ac:dyDescent="0.2">
      <c r="A16" s="4" t="s">
        <v>14</v>
      </c>
      <c r="B16" s="22">
        <v>0.107</v>
      </c>
      <c r="C16" s="22">
        <v>0.622</v>
      </c>
      <c r="D16" s="22">
        <v>0.26700000000000002</v>
      </c>
      <c r="E16" s="22">
        <v>4.0000000000000036E-3</v>
      </c>
      <c r="F16" s="23">
        <v>0.13900000000000001</v>
      </c>
    </row>
    <row r="17" spans="1:6" x14ac:dyDescent="0.2">
      <c r="A17" s="4" t="s">
        <v>15</v>
      </c>
      <c r="B17" s="22">
        <v>7.8E-2</v>
      </c>
      <c r="C17" s="22">
        <v>0.54400000000000004</v>
      </c>
      <c r="D17" s="22">
        <v>0.375</v>
      </c>
      <c r="E17" s="22">
        <v>3.0000000000000027E-3</v>
      </c>
      <c r="F17" s="23">
        <v>0.16200000000000001</v>
      </c>
    </row>
    <row r="18" spans="1:6" x14ac:dyDescent="0.2">
      <c r="A18" s="4" t="s">
        <v>16</v>
      </c>
      <c r="B18" s="22">
        <v>7.5999999999999998E-2</v>
      </c>
      <c r="C18" s="22">
        <v>0.63700000000000001</v>
      </c>
      <c r="D18" s="22">
        <v>0.28499999999999998</v>
      </c>
      <c r="E18" s="22">
        <v>2.0000000000000018E-3</v>
      </c>
      <c r="F18" s="23">
        <v>0.14399999999999999</v>
      </c>
    </row>
    <row r="19" spans="1:6" x14ac:dyDescent="0.2">
      <c r="A19" s="4" t="s">
        <v>17</v>
      </c>
      <c r="B19" s="22">
        <v>9.9000000000000005E-2</v>
      </c>
      <c r="C19" s="22">
        <v>0.66700000000000004</v>
      </c>
      <c r="D19" s="22">
        <v>0.23200000000000001</v>
      </c>
      <c r="E19" s="22">
        <v>2.0000000000000018E-3</v>
      </c>
      <c r="F19" s="23">
        <v>0.11600000000000001</v>
      </c>
    </row>
    <row r="20" spans="1:6" x14ac:dyDescent="0.2">
      <c r="A20" s="4" t="s">
        <v>18</v>
      </c>
      <c r="B20" s="22">
        <v>0.17799999999999999</v>
      </c>
      <c r="C20" s="22">
        <v>0.625</v>
      </c>
      <c r="D20" s="22">
        <v>0.19500000000000001</v>
      </c>
      <c r="E20" s="22">
        <v>2.0000000000000018E-3</v>
      </c>
      <c r="F20" s="23">
        <v>9.7000000000000003E-2</v>
      </c>
    </row>
    <row r="21" spans="1:6" x14ac:dyDescent="0.2">
      <c r="A21" s="4" t="s">
        <v>19</v>
      </c>
      <c r="B21" s="22">
        <v>0.26200000000000001</v>
      </c>
      <c r="C21" s="22">
        <v>0.56299999999999994</v>
      </c>
      <c r="D21" s="22">
        <v>0.17299999999999999</v>
      </c>
      <c r="E21" s="22">
        <v>2.0000000000000018E-3</v>
      </c>
      <c r="F21" s="23">
        <v>4.9000000000000002E-2</v>
      </c>
    </row>
    <row r="22" spans="1:6" x14ac:dyDescent="0.2">
      <c r="A22" s="4" t="s">
        <v>20</v>
      </c>
      <c r="B22" s="22">
        <v>0.40799999999999997</v>
      </c>
      <c r="C22" s="22">
        <v>0.45600000000000002</v>
      </c>
      <c r="D22" s="22">
        <v>0.13400000000000001</v>
      </c>
      <c r="E22" s="22">
        <v>2.0000000000000018E-3</v>
      </c>
      <c r="F22" s="23">
        <v>0.02</v>
      </c>
    </row>
    <row r="23" spans="1:6" x14ac:dyDescent="0.2">
      <c r="A23" s="4" t="s">
        <v>21</v>
      </c>
      <c r="B23" s="22">
        <v>0.47399999999999998</v>
      </c>
      <c r="C23" s="22">
        <v>0.41499999999999998</v>
      </c>
      <c r="D23" s="22">
        <v>0.107</v>
      </c>
      <c r="E23" s="22">
        <v>4.0000000000000036E-3</v>
      </c>
      <c r="F23" s="24">
        <v>2E-3</v>
      </c>
    </row>
    <row r="24" spans="1:6" x14ac:dyDescent="0.2">
      <c r="A24" s="4"/>
      <c r="B24" s="4"/>
      <c r="C24" s="4"/>
      <c r="D24" s="4"/>
      <c r="E24" s="4"/>
      <c r="F24" s="23">
        <f>SUM(F14:F23)</f>
        <v>1</v>
      </c>
    </row>
    <row r="25" spans="1:6" ht="15" x14ac:dyDescent="0.2">
      <c r="A25" s="14" t="str">
        <f>'Economic and Population Data'!C13</f>
        <v>Ambernϊa</v>
      </c>
      <c r="B25" s="4"/>
      <c r="C25" s="4"/>
      <c r="D25" s="4"/>
      <c r="E25" s="4"/>
      <c r="F25" s="4"/>
    </row>
    <row r="26" spans="1:6" ht="75" x14ac:dyDescent="0.2">
      <c r="A26" s="15" t="s">
        <v>6</v>
      </c>
      <c r="B26" s="15" t="s">
        <v>7</v>
      </c>
      <c r="C26" s="15" t="s">
        <v>8</v>
      </c>
      <c r="D26" s="15" t="s">
        <v>9</v>
      </c>
      <c r="E26" s="15" t="s">
        <v>10</v>
      </c>
      <c r="F26" s="15" t="s">
        <v>11</v>
      </c>
    </row>
    <row r="27" spans="1:6" x14ac:dyDescent="0.2">
      <c r="A27" s="4" t="s">
        <v>12</v>
      </c>
      <c r="B27" s="25"/>
      <c r="C27" s="25"/>
      <c r="D27" s="25"/>
      <c r="E27" s="25"/>
      <c r="F27" s="23">
        <v>0.113</v>
      </c>
    </row>
    <row r="28" spans="1:6" x14ac:dyDescent="0.2">
      <c r="A28" s="4" t="s">
        <v>13</v>
      </c>
      <c r="B28" s="22">
        <v>0.57899999999999996</v>
      </c>
      <c r="C28" s="22">
        <v>8.2000000000000003E-2</v>
      </c>
      <c r="D28" s="22">
        <v>0</v>
      </c>
      <c r="E28" s="22">
        <v>0.33900000000000008</v>
      </c>
      <c r="F28" s="23">
        <v>0.115</v>
      </c>
    </row>
    <row r="29" spans="1:6" x14ac:dyDescent="0.2">
      <c r="A29" s="4" t="s">
        <v>14</v>
      </c>
      <c r="B29" s="22">
        <v>0.17299999999999999</v>
      </c>
      <c r="C29" s="22">
        <v>0.52400000000000002</v>
      </c>
      <c r="D29" s="22">
        <v>0.25</v>
      </c>
      <c r="E29" s="22">
        <v>5.2999999999999999E-2</v>
      </c>
      <c r="F29" s="23">
        <v>0.12999999999999998</v>
      </c>
    </row>
    <row r="30" spans="1:6" x14ac:dyDescent="0.2">
      <c r="A30" s="4" t="s">
        <v>15</v>
      </c>
      <c r="B30" s="22">
        <v>0.155</v>
      </c>
      <c r="C30" s="22">
        <v>0.35499999999999998</v>
      </c>
      <c r="D30" s="22">
        <v>0.438</v>
      </c>
      <c r="E30" s="22">
        <v>5.2000000000000046E-2</v>
      </c>
      <c r="F30" s="23">
        <v>0.128</v>
      </c>
    </row>
    <row r="31" spans="1:6" x14ac:dyDescent="0.2">
      <c r="A31" s="4" t="s">
        <v>16</v>
      </c>
      <c r="B31" s="22">
        <v>0.14499999999999999</v>
      </c>
      <c r="C31" s="22">
        <v>0.40500000000000003</v>
      </c>
      <c r="D31" s="22">
        <v>0.42099999999999999</v>
      </c>
      <c r="E31" s="22">
        <v>2.9000000000000001E-2</v>
      </c>
      <c r="F31" s="23">
        <v>0.128</v>
      </c>
    </row>
    <row r="32" spans="1:6" x14ac:dyDescent="0.2">
      <c r="A32" s="4" t="s">
        <v>17</v>
      </c>
      <c r="B32" s="22">
        <v>0.18</v>
      </c>
      <c r="C32" s="22">
        <v>0.46800000000000003</v>
      </c>
      <c r="D32" s="22">
        <v>0.33600000000000002</v>
      </c>
      <c r="E32" s="22">
        <v>1.6000000000000014E-2</v>
      </c>
      <c r="F32" s="23">
        <v>0.13100000000000001</v>
      </c>
    </row>
    <row r="33" spans="1:6" x14ac:dyDescent="0.2">
      <c r="A33" s="4" t="s">
        <v>18</v>
      </c>
      <c r="B33" s="22">
        <v>0.246</v>
      </c>
      <c r="C33" s="22">
        <v>0.442</v>
      </c>
      <c r="D33" s="22">
        <v>0.30199999999999999</v>
      </c>
      <c r="E33" s="22">
        <v>1.0000000000000009E-2</v>
      </c>
      <c r="F33" s="23">
        <v>0.11399999999999999</v>
      </c>
    </row>
    <row r="34" spans="1:6" x14ac:dyDescent="0.2">
      <c r="A34" s="4" t="s">
        <v>19</v>
      </c>
      <c r="B34" s="22">
        <v>0.35099999999999998</v>
      </c>
      <c r="C34" s="22">
        <v>0.39100000000000001</v>
      </c>
      <c r="D34" s="22">
        <v>0.247</v>
      </c>
      <c r="E34" s="22">
        <v>1.100000000000001E-2</v>
      </c>
      <c r="F34" s="23">
        <v>9.1999999999999971E-2</v>
      </c>
    </row>
    <row r="35" spans="1:6" x14ac:dyDescent="0.2">
      <c r="A35" s="4" t="s">
        <v>20</v>
      </c>
      <c r="B35" s="22">
        <v>0.503</v>
      </c>
      <c r="C35" s="22">
        <v>0.311</v>
      </c>
      <c r="D35" s="22">
        <v>0.17299999999999999</v>
      </c>
      <c r="E35" s="22">
        <v>1.2999999999999999E-2</v>
      </c>
      <c r="F35" s="23">
        <v>4.0000000000000036E-2</v>
      </c>
    </row>
    <row r="36" spans="1:6" x14ac:dyDescent="0.2">
      <c r="A36" s="4" t="s">
        <v>21</v>
      </c>
      <c r="B36" s="22">
        <v>0.57999999999999996</v>
      </c>
      <c r="C36" s="22">
        <v>0.27100000000000002</v>
      </c>
      <c r="D36" s="22">
        <v>0.127</v>
      </c>
      <c r="E36" s="22">
        <v>2.200000000000002E-2</v>
      </c>
      <c r="F36" s="24">
        <v>8.9999999999999993E-3</v>
      </c>
    </row>
    <row r="37" spans="1:6" x14ac:dyDescent="0.2">
      <c r="A37" s="4"/>
      <c r="B37" s="4"/>
      <c r="C37" s="4"/>
      <c r="D37" s="4"/>
      <c r="E37" s="4"/>
      <c r="F37" s="23">
        <f>SUM(F27:F36)</f>
        <v>1</v>
      </c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 t="s">
        <v>66</v>
      </c>
      <c r="B39" s="4"/>
      <c r="C39" s="4"/>
      <c r="D39" s="4"/>
      <c r="E39" s="4"/>
      <c r="F39" s="4"/>
    </row>
  </sheetData>
  <sheetProtection algorithmName="SHA-512" hashValue="sziJH9cjwZnNTtfNe7mOINkQhV2nEqLAM52PFOdkGC3g7qY3gydKLNfRhondmGAEt+H02mpRqF7e9WgVeMVZ/g==" saltValue="g3h5bg/yvQXzT152FU4ynA==" spinCount="100000" sheet="1" objects="1" scenario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1C5F-B771-46B8-8FAF-031E6F66BBD5}">
  <dimension ref="A1:AA142"/>
  <sheetViews>
    <sheetView topLeftCell="A3" zoomScale="130" zoomScaleNormal="130" workbookViewId="0">
      <selection activeCell="H21" sqref="H21"/>
    </sheetView>
  </sheetViews>
  <sheetFormatPr baseColWidth="10" defaultColWidth="8.796875" defaultRowHeight="14" x14ac:dyDescent="0.2"/>
  <cols>
    <col min="1" max="1" width="19.3984375" style="4" customWidth="1"/>
    <col min="2" max="2" width="4.796875" style="4" customWidth="1"/>
    <col min="3" max="9" width="11.796875" style="4" customWidth="1"/>
    <col min="10" max="10" width="4.796875" style="4" customWidth="1"/>
    <col min="11" max="17" width="11.796875" style="4" customWidth="1"/>
    <col min="18" max="16384" width="8.796875" style="4"/>
  </cols>
  <sheetData>
    <row r="1" spans="1:27" x14ac:dyDescent="0.2">
      <c r="C1" s="5" t="s">
        <v>122</v>
      </c>
      <c r="E1" s="65"/>
      <c r="F1" s="65"/>
      <c r="K1" s="4" t="s">
        <v>66</v>
      </c>
    </row>
    <row r="2" spans="1:27" x14ac:dyDescent="0.2">
      <c r="E2" s="65"/>
      <c r="F2" s="65"/>
    </row>
    <row r="3" spans="1:27" x14ac:dyDescent="0.2">
      <c r="E3" s="65"/>
      <c r="F3" s="65"/>
    </row>
    <row r="4" spans="1:27" x14ac:dyDescent="0.2">
      <c r="E4" s="65"/>
      <c r="F4" s="65"/>
    </row>
    <row r="5" spans="1:27" x14ac:dyDescent="0.2">
      <c r="E5" s="65"/>
      <c r="F5" s="65"/>
    </row>
    <row r="8" spans="1:27" ht="19" x14ac:dyDescent="0.25">
      <c r="A8" s="11" t="s">
        <v>0</v>
      </c>
      <c r="B8" s="11"/>
    </row>
    <row r="9" spans="1:27" ht="16" x14ac:dyDescent="0.2">
      <c r="A9" s="12" t="s">
        <v>70</v>
      </c>
      <c r="B9" s="13"/>
    </row>
    <row r="10" spans="1:27" s="66" customFormat="1" x14ac:dyDescent="0.2"/>
    <row r="11" spans="1:27" s="66" customFormat="1" x14ac:dyDescent="0.2"/>
    <row r="12" spans="1:27" s="66" customFormat="1" x14ac:dyDescent="0.2">
      <c r="A12" s="45"/>
      <c r="B12" s="46"/>
      <c r="C12" s="46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s="66" customFormat="1" ht="15" x14ac:dyDescent="0.2">
      <c r="A13" s="60" t="s">
        <v>71</v>
      </c>
    </row>
    <row r="14" spans="1:27" s="50" customFormat="1" ht="15" x14ac:dyDescent="0.2">
      <c r="C14" s="62" t="s">
        <v>58</v>
      </c>
      <c r="D14" s="62"/>
      <c r="E14" s="62"/>
      <c r="F14" s="62"/>
      <c r="G14" s="67"/>
      <c r="K14" s="61" t="s">
        <v>57</v>
      </c>
      <c r="L14" s="61"/>
      <c r="M14" s="61"/>
      <c r="N14" s="61"/>
    </row>
    <row r="15" spans="1:27" s="66" customFormat="1" ht="30" x14ac:dyDescent="0.2">
      <c r="A15" s="68" t="s">
        <v>6</v>
      </c>
      <c r="C15" s="69" t="s">
        <v>106</v>
      </c>
      <c r="D15" s="69" t="s">
        <v>107</v>
      </c>
      <c r="E15" s="69" t="s">
        <v>108</v>
      </c>
      <c r="F15" s="69" t="s">
        <v>109</v>
      </c>
      <c r="G15" s="70"/>
      <c r="K15" s="69" t="s">
        <v>106</v>
      </c>
      <c r="L15" s="69" t="s">
        <v>107</v>
      </c>
      <c r="M15" s="69" t="s">
        <v>108</v>
      </c>
      <c r="N15" s="69" t="s">
        <v>109</v>
      </c>
    </row>
    <row r="16" spans="1:27" s="66" customFormat="1" x14ac:dyDescent="0.2">
      <c r="A16" s="71" t="s">
        <v>98</v>
      </c>
      <c r="C16" s="72">
        <v>0.86829999999999996</v>
      </c>
      <c r="D16" s="72">
        <v>8.0500000000000002E-2</v>
      </c>
      <c r="E16" s="72">
        <v>5.0999999999999997E-2</v>
      </c>
      <c r="F16" s="72">
        <v>0.13150000000000001</v>
      </c>
      <c r="G16" s="73"/>
      <c r="K16" s="74">
        <v>0.84950000000000003</v>
      </c>
      <c r="L16" s="74">
        <v>5.9700000000000003E-2</v>
      </c>
      <c r="M16" s="74">
        <v>9.0800000000000006E-2</v>
      </c>
      <c r="N16" s="74">
        <v>0.15050000000000002</v>
      </c>
    </row>
    <row r="17" spans="1:17" s="66" customFormat="1" x14ac:dyDescent="0.2">
      <c r="A17" s="71" t="s">
        <v>99</v>
      </c>
      <c r="C17" s="72">
        <v>0.68049999999999999</v>
      </c>
      <c r="D17" s="72">
        <v>0.24329999999999999</v>
      </c>
      <c r="E17" s="72">
        <v>7.5999999999999998E-2</v>
      </c>
      <c r="F17" s="72">
        <v>0.31929999999999997</v>
      </c>
      <c r="G17" s="73"/>
      <c r="K17" s="74">
        <v>0.72519999999999996</v>
      </c>
      <c r="L17" s="74">
        <v>0.14649999999999999</v>
      </c>
      <c r="M17" s="74">
        <v>0.1283</v>
      </c>
      <c r="N17" s="74">
        <v>0.27479999999999999</v>
      </c>
    </row>
    <row r="18" spans="1:17" s="66" customFormat="1" x14ac:dyDescent="0.2">
      <c r="A18" s="71" t="s">
        <v>100</v>
      </c>
      <c r="C18" s="72">
        <v>0.60829999999999995</v>
      </c>
      <c r="D18" s="72">
        <v>0.31850000000000001</v>
      </c>
      <c r="E18" s="72">
        <v>7.2999999999999995E-2</v>
      </c>
      <c r="F18" s="72">
        <v>0.39150000000000001</v>
      </c>
      <c r="G18" s="73"/>
      <c r="K18" s="74">
        <v>0.76170000000000004</v>
      </c>
      <c r="L18" s="74">
        <v>0.13270000000000001</v>
      </c>
      <c r="M18" s="74">
        <v>0.1055</v>
      </c>
      <c r="N18" s="74">
        <v>0.23820000000000002</v>
      </c>
    </row>
    <row r="19" spans="1:17" s="66" customFormat="1" x14ac:dyDescent="0.2">
      <c r="A19" s="71" t="s">
        <v>101</v>
      </c>
      <c r="C19" s="72">
        <v>0.61450000000000005</v>
      </c>
      <c r="D19" s="72">
        <v>0.32129999999999997</v>
      </c>
      <c r="E19" s="72">
        <v>6.4000000000000001E-2</v>
      </c>
      <c r="F19" s="72">
        <v>0.38529999999999998</v>
      </c>
      <c r="G19" s="73"/>
      <c r="K19" s="74">
        <v>0.79249999999999998</v>
      </c>
      <c r="L19" s="74">
        <v>0.12720000000000001</v>
      </c>
      <c r="M19" s="74">
        <v>8.0299999999999996E-2</v>
      </c>
      <c r="N19" s="74">
        <v>0.20750000000000002</v>
      </c>
    </row>
    <row r="20" spans="1:17" s="66" customFormat="1" x14ac:dyDescent="0.2">
      <c r="A20" s="71" t="s">
        <v>102</v>
      </c>
      <c r="C20" s="72">
        <v>0.61429999999999996</v>
      </c>
      <c r="D20" s="72">
        <v>0.33129999999999998</v>
      </c>
      <c r="E20" s="72">
        <v>5.45E-2</v>
      </c>
      <c r="F20" s="72">
        <v>0.38579999999999998</v>
      </c>
      <c r="G20" s="73"/>
      <c r="K20" s="74">
        <v>0.7853</v>
      </c>
      <c r="L20" s="74">
        <v>0.1605</v>
      </c>
      <c r="M20" s="74">
        <v>5.4300000000000001E-2</v>
      </c>
      <c r="N20" s="74">
        <v>0.21479999999999999</v>
      </c>
    </row>
    <row r="21" spans="1:17" s="66" customFormat="1" x14ac:dyDescent="0.2">
      <c r="A21" s="71" t="s">
        <v>103</v>
      </c>
      <c r="C21" s="72">
        <v>0.71399999999999997</v>
      </c>
      <c r="D21" s="72">
        <v>0.2445</v>
      </c>
      <c r="E21" s="72">
        <v>4.1500000000000002E-2</v>
      </c>
      <c r="F21" s="72">
        <v>0.28599999999999998</v>
      </c>
      <c r="G21" s="73"/>
      <c r="K21" s="74">
        <v>0.79020000000000001</v>
      </c>
      <c r="L21" s="74">
        <v>0.16270000000000001</v>
      </c>
      <c r="M21" s="74">
        <v>4.7199999999999999E-2</v>
      </c>
      <c r="N21" s="74">
        <v>0.2099</v>
      </c>
    </row>
    <row r="22" spans="1:17" s="66" customFormat="1" x14ac:dyDescent="0.2">
      <c r="A22" s="71" t="s">
        <v>104</v>
      </c>
      <c r="C22" s="72">
        <v>0.84699999999999998</v>
      </c>
      <c r="D22" s="72">
        <v>0.12479999999999999</v>
      </c>
      <c r="E22" s="72">
        <v>2.8500000000000001E-2</v>
      </c>
      <c r="F22" s="72">
        <v>0.15329999999999999</v>
      </c>
      <c r="G22" s="73"/>
      <c r="K22" s="74">
        <v>0.85299999999999998</v>
      </c>
      <c r="L22" s="74">
        <v>0.115</v>
      </c>
      <c r="M22" s="74">
        <v>3.2000000000000001E-2</v>
      </c>
      <c r="N22" s="74">
        <v>0.14700000000000002</v>
      </c>
    </row>
    <row r="23" spans="1:17" s="66" customFormat="1" x14ac:dyDescent="0.2">
      <c r="A23" s="71" t="s">
        <v>72</v>
      </c>
      <c r="C23" s="72">
        <v>0.94550000000000001</v>
      </c>
      <c r="D23" s="72">
        <v>4.2000000000000003E-2</v>
      </c>
      <c r="E23" s="72">
        <v>1.2500000000000001E-2</v>
      </c>
      <c r="F23" s="72">
        <v>5.4500000000000007E-2</v>
      </c>
      <c r="G23" s="73"/>
      <c r="K23" s="74">
        <v>0.91600000000000004</v>
      </c>
      <c r="L23" s="74">
        <v>7.0699999999999999E-2</v>
      </c>
      <c r="M23" s="74">
        <v>1.35E-2</v>
      </c>
      <c r="N23" s="74">
        <v>8.4199999999999997E-2</v>
      </c>
    </row>
    <row r="24" spans="1:17" s="66" customFormat="1" x14ac:dyDescent="0.2">
      <c r="A24" s="71"/>
      <c r="C24" s="72"/>
      <c r="D24" s="72"/>
      <c r="E24" s="72"/>
      <c r="F24" s="72"/>
      <c r="G24" s="73"/>
      <c r="K24" s="74"/>
      <c r="L24" s="74"/>
      <c r="M24" s="74"/>
      <c r="N24" s="74"/>
    </row>
    <row r="25" spans="1:17" s="66" customFormat="1" x14ac:dyDescent="0.2">
      <c r="A25" s="75"/>
    </row>
    <row r="26" spans="1:17" s="50" customFormat="1" ht="15" x14ac:dyDescent="0.2">
      <c r="A26" s="60" t="s">
        <v>73</v>
      </c>
    </row>
    <row r="27" spans="1:17" s="66" customFormat="1" ht="15" x14ac:dyDescent="0.2">
      <c r="A27" s="75"/>
      <c r="C27" s="62" t="s">
        <v>58</v>
      </c>
      <c r="D27" s="62"/>
      <c r="E27" s="62"/>
      <c r="F27" s="62"/>
      <c r="G27" s="67"/>
      <c r="H27" s="50"/>
      <c r="I27" s="81"/>
      <c r="J27" s="50"/>
      <c r="K27" s="61" t="s">
        <v>57</v>
      </c>
      <c r="L27" s="61"/>
      <c r="M27" s="61"/>
      <c r="N27" s="61"/>
      <c r="O27" s="50"/>
      <c r="P27" s="50"/>
      <c r="Q27" s="50"/>
    </row>
    <row r="28" spans="1:17" s="66" customFormat="1" ht="60" x14ac:dyDescent="0.2">
      <c r="A28" s="68" t="s">
        <v>6</v>
      </c>
      <c r="C28" s="69" t="s">
        <v>110</v>
      </c>
      <c r="D28" s="69" t="s">
        <v>111</v>
      </c>
      <c r="E28" s="69" t="s">
        <v>112</v>
      </c>
      <c r="F28" s="69" t="s">
        <v>113</v>
      </c>
      <c r="G28" s="69" t="s">
        <v>114</v>
      </c>
      <c r="H28" s="69" t="s">
        <v>74</v>
      </c>
      <c r="I28" s="69" t="s">
        <v>123</v>
      </c>
      <c r="K28" s="69" t="s">
        <v>110</v>
      </c>
      <c r="L28" s="69" t="s">
        <v>111</v>
      </c>
      <c r="M28" s="69" t="s">
        <v>112</v>
      </c>
      <c r="N28" s="69" t="s">
        <v>113</v>
      </c>
      <c r="O28" s="69" t="s">
        <v>114</v>
      </c>
      <c r="P28" s="69" t="s">
        <v>74</v>
      </c>
      <c r="Q28" s="69" t="s">
        <v>123</v>
      </c>
    </row>
    <row r="29" spans="1:17" s="66" customFormat="1" x14ac:dyDescent="0.2">
      <c r="A29" s="71" t="s">
        <v>98</v>
      </c>
      <c r="C29" s="73">
        <v>2.5000000000000001E-3</v>
      </c>
      <c r="D29" s="73">
        <v>3.3500000000000002E-2</v>
      </c>
      <c r="E29" s="73">
        <v>0.1053</v>
      </c>
      <c r="F29" s="73">
        <v>0.10349999999999999</v>
      </c>
      <c r="G29" s="73">
        <v>0.1</v>
      </c>
      <c r="H29" s="73">
        <v>0.6552</v>
      </c>
      <c r="I29" s="73">
        <v>0.75519999999999998</v>
      </c>
      <c r="J29" s="71"/>
      <c r="K29" s="73">
        <v>4.0000000000000001E-3</v>
      </c>
      <c r="L29" s="73">
        <v>0.12970000000000001</v>
      </c>
      <c r="M29" s="73">
        <v>0.3513</v>
      </c>
      <c r="N29" s="73">
        <v>0.1288</v>
      </c>
      <c r="O29" s="73">
        <v>7.9200000000000007E-2</v>
      </c>
      <c r="P29" s="73">
        <v>0.307</v>
      </c>
      <c r="Q29" s="73">
        <v>0.38619999999999999</v>
      </c>
    </row>
    <row r="30" spans="1:17" s="66" customFormat="1" x14ac:dyDescent="0.2">
      <c r="A30" s="71" t="s">
        <v>99</v>
      </c>
      <c r="C30" s="73">
        <v>1.4500000000000001E-2</v>
      </c>
      <c r="D30" s="73">
        <v>0.1225</v>
      </c>
      <c r="E30" s="73">
        <v>0.25750000000000001</v>
      </c>
      <c r="F30" s="73">
        <v>0.14929999999999999</v>
      </c>
      <c r="G30" s="73">
        <v>9.8799999999999999E-2</v>
      </c>
      <c r="H30" s="73">
        <v>0.3574</v>
      </c>
      <c r="I30" s="73">
        <v>0.45619999999999999</v>
      </c>
      <c r="J30" s="71"/>
      <c r="K30" s="73">
        <v>3.8E-3</v>
      </c>
      <c r="L30" s="73">
        <v>0.2823</v>
      </c>
      <c r="M30" s="73">
        <v>0.44969999999999999</v>
      </c>
      <c r="N30" s="73">
        <v>0.14349999999999999</v>
      </c>
      <c r="O30" s="73">
        <v>5.1499999999999997E-2</v>
      </c>
      <c r="P30" s="73">
        <v>6.9200000000000012E-2</v>
      </c>
      <c r="Q30" s="73">
        <v>0.1207</v>
      </c>
    </row>
    <row r="31" spans="1:17" s="66" customFormat="1" x14ac:dyDescent="0.2">
      <c r="A31" s="71" t="s">
        <v>100</v>
      </c>
      <c r="C31" s="73">
        <v>3.1300000000000001E-2</v>
      </c>
      <c r="D31" s="73">
        <v>0.1615</v>
      </c>
      <c r="E31" s="73">
        <v>0.27250000000000002</v>
      </c>
      <c r="F31" s="73">
        <v>0.14829999999999999</v>
      </c>
      <c r="G31" s="73">
        <v>0.1113</v>
      </c>
      <c r="H31" s="73">
        <v>0.27510000000000001</v>
      </c>
      <c r="I31" s="73">
        <v>0.38640000000000002</v>
      </c>
      <c r="J31" s="71"/>
      <c r="K31" s="73">
        <v>1.18E-2</v>
      </c>
      <c r="L31" s="73">
        <v>0.31719999999999998</v>
      </c>
      <c r="M31" s="73">
        <v>0.39479999999999998</v>
      </c>
      <c r="N31" s="73">
        <v>0.15279999999999999</v>
      </c>
      <c r="O31" s="73">
        <v>6.2E-2</v>
      </c>
      <c r="P31" s="73">
        <v>6.1399999999999996E-2</v>
      </c>
      <c r="Q31" s="73">
        <v>0.1234</v>
      </c>
    </row>
    <row r="32" spans="1:17" s="66" customFormat="1" x14ac:dyDescent="0.2">
      <c r="A32" s="71" t="s">
        <v>101</v>
      </c>
      <c r="C32" s="73">
        <v>3.7999999999999999E-2</v>
      </c>
      <c r="D32" s="73">
        <v>0.17199999999999999</v>
      </c>
      <c r="E32" s="73">
        <v>0.26079999999999998</v>
      </c>
      <c r="F32" s="73">
        <v>0.14349999999999999</v>
      </c>
      <c r="G32" s="73">
        <v>0.115</v>
      </c>
      <c r="H32" s="73">
        <v>0.2707</v>
      </c>
      <c r="I32" s="73">
        <v>0.38569999999999999</v>
      </c>
      <c r="J32" s="71"/>
      <c r="K32" s="73">
        <v>2.6499999999999999E-2</v>
      </c>
      <c r="L32" s="73">
        <v>0.36449999999999999</v>
      </c>
      <c r="M32" s="73">
        <v>0.35930000000000001</v>
      </c>
      <c r="N32" s="73">
        <v>0.1293</v>
      </c>
      <c r="O32" s="73">
        <v>6.3799999999999996E-2</v>
      </c>
      <c r="P32" s="73">
        <v>5.6600000000000004E-2</v>
      </c>
      <c r="Q32" s="73">
        <v>0.12040000000000001</v>
      </c>
    </row>
    <row r="33" spans="1:17" s="66" customFormat="1" x14ac:dyDescent="0.2">
      <c r="A33" s="71" t="s">
        <v>102</v>
      </c>
      <c r="C33" s="73">
        <v>5.4300000000000001E-2</v>
      </c>
      <c r="D33" s="73">
        <v>0.17480000000000001</v>
      </c>
      <c r="E33" s="73">
        <v>0.23130000000000001</v>
      </c>
      <c r="F33" s="73">
        <v>0.15</v>
      </c>
      <c r="G33" s="73">
        <v>0.1268</v>
      </c>
      <c r="H33" s="73">
        <v>0.26279999999999998</v>
      </c>
      <c r="I33" s="73">
        <v>0.38959999999999995</v>
      </c>
      <c r="J33" s="71"/>
      <c r="K33" s="73">
        <v>4.0500000000000001E-2</v>
      </c>
      <c r="L33" s="73">
        <v>0.42280000000000001</v>
      </c>
      <c r="M33" s="73">
        <v>0.31280000000000002</v>
      </c>
      <c r="N33" s="73">
        <v>0.10199999999999999</v>
      </c>
      <c r="O33" s="73">
        <v>5.7500000000000002E-2</v>
      </c>
      <c r="P33" s="73">
        <v>6.4399999999999999E-2</v>
      </c>
      <c r="Q33" s="73">
        <v>0.12190000000000001</v>
      </c>
    </row>
    <row r="34" spans="1:17" s="66" customFormat="1" x14ac:dyDescent="0.2">
      <c r="A34" s="71" t="s">
        <v>103</v>
      </c>
      <c r="C34" s="73">
        <v>5.33E-2</v>
      </c>
      <c r="D34" s="73">
        <v>0.1343</v>
      </c>
      <c r="E34" s="73">
        <v>0.20480000000000001</v>
      </c>
      <c r="F34" s="73">
        <v>0.14599999999999999</v>
      </c>
      <c r="G34" s="73">
        <v>0.17849999999999999</v>
      </c>
      <c r="H34" s="73">
        <v>0.28309999999999996</v>
      </c>
      <c r="I34" s="73">
        <v>0.46159999999999995</v>
      </c>
      <c r="J34" s="71"/>
      <c r="K34" s="73">
        <v>7.4999999999999997E-2</v>
      </c>
      <c r="L34" s="73">
        <v>0.438</v>
      </c>
      <c r="M34" s="73">
        <v>0.26029999999999998</v>
      </c>
      <c r="N34" s="73">
        <v>8.6499999999999994E-2</v>
      </c>
      <c r="O34" s="73">
        <v>7.4800000000000005E-2</v>
      </c>
      <c r="P34" s="73">
        <v>6.54E-2</v>
      </c>
      <c r="Q34" s="73">
        <v>0.14019999999999999</v>
      </c>
    </row>
    <row r="35" spans="1:17" s="66" customFormat="1" x14ac:dyDescent="0.2">
      <c r="A35" s="71" t="s">
        <v>104</v>
      </c>
      <c r="C35" s="73">
        <v>3.9300000000000002E-2</v>
      </c>
      <c r="D35" s="73">
        <v>9.5799999999999996E-2</v>
      </c>
      <c r="E35" s="73">
        <v>0.1588</v>
      </c>
      <c r="F35" s="73">
        <v>0.13880000000000001</v>
      </c>
      <c r="G35" s="73">
        <v>0.23480000000000001</v>
      </c>
      <c r="H35" s="73">
        <v>0.33249999999999996</v>
      </c>
      <c r="I35" s="73">
        <v>0.56729999999999992</v>
      </c>
      <c r="J35" s="71"/>
      <c r="K35" s="73">
        <v>0.1143</v>
      </c>
      <c r="L35" s="73">
        <v>0.38969999999999999</v>
      </c>
      <c r="M35" s="73">
        <v>0.23699999999999999</v>
      </c>
      <c r="N35" s="73">
        <v>8.7499999999999994E-2</v>
      </c>
      <c r="O35" s="73">
        <v>8.48E-2</v>
      </c>
      <c r="P35" s="73">
        <v>8.6699999999999999E-2</v>
      </c>
      <c r="Q35" s="73">
        <v>0.17149999999999999</v>
      </c>
    </row>
    <row r="36" spans="1:17" s="66" customFormat="1" x14ac:dyDescent="0.2">
      <c r="A36" s="71" t="s">
        <v>72</v>
      </c>
      <c r="C36" s="73">
        <v>2.4299999999999999E-2</v>
      </c>
      <c r="D36" s="73">
        <v>5.1999999999999998E-2</v>
      </c>
      <c r="E36" s="73">
        <v>0.1095</v>
      </c>
      <c r="F36" s="73">
        <v>0.105</v>
      </c>
      <c r="G36" s="73">
        <v>0.30149999999999999</v>
      </c>
      <c r="H36" s="73">
        <v>0.40770000000000001</v>
      </c>
      <c r="I36" s="73">
        <v>0.70920000000000005</v>
      </c>
      <c r="J36" s="71"/>
      <c r="K36" s="73">
        <v>0.106</v>
      </c>
      <c r="L36" s="73">
        <v>0.2475</v>
      </c>
      <c r="M36" s="73">
        <v>0.20499999999999999</v>
      </c>
      <c r="N36" s="73">
        <v>9.6299999999999997E-2</v>
      </c>
      <c r="O36" s="73">
        <v>0.16020000000000001</v>
      </c>
      <c r="P36" s="73">
        <v>0.185</v>
      </c>
      <c r="Q36" s="73">
        <v>0.34520000000000001</v>
      </c>
    </row>
    <row r="37" spans="1:17" s="66" customFormat="1" x14ac:dyDescent="0.2">
      <c r="A37" s="71"/>
      <c r="C37" s="74"/>
      <c r="D37" s="74"/>
      <c r="E37" s="74"/>
      <c r="F37" s="74"/>
      <c r="G37" s="74"/>
      <c r="H37" s="74"/>
      <c r="I37" s="74"/>
      <c r="K37" s="74"/>
      <c r="L37" s="74"/>
      <c r="M37" s="74"/>
      <c r="N37" s="74"/>
      <c r="O37" s="74"/>
      <c r="P37" s="74"/>
      <c r="Q37" s="74"/>
    </row>
    <row r="38" spans="1:17" s="66" customFormat="1" x14ac:dyDescent="0.2">
      <c r="A38" s="75"/>
    </row>
    <row r="39" spans="1:17" s="50" customFormat="1" ht="15" x14ac:dyDescent="0.2">
      <c r="A39" s="60" t="s">
        <v>127</v>
      </c>
    </row>
    <row r="40" spans="1:17" s="66" customFormat="1" ht="15" x14ac:dyDescent="0.2">
      <c r="A40" s="75"/>
      <c r="C40" s="62" t="s">
        <v>58</v>
      </c>
      <c r="D40" s="62"/>
      <c r="E40" s="62"/>
      <c r="F40" s="62"/>
      <c r="G40" s="67"/>
      <c r="H40" s="50"/>
      <c r="I40" s="50"/>
      <c r="J40" s="50"/>
      <c r="K40" s="61" t="s">
        <v>57</v>
      </c>
      <c r="L40" s="61"/>
      <c r="M40" s="61"/>
      <c r="N40" s="61"/>
      <c r="O40" s="50"/>
      <c r="P40" s="50"/>
      <c r="Q40" s="50"/>
    </row>
    <row r="41" spans="1:17" s="66" customFormat="1" ht="30" x14ac:dyDescent="0.2">
      <c r="A41" s="68" t="s">
        <v>6</v>
      </c>
      <c r="C41" s="69" t="s">
        <v>75</v>
      </c>
      <c r="D41" s="69" t="s">
        <v>76</v>
      </c>
      <c r="E41" s="69" t="s">
        <v>115</v>
      </c>
      <c r="F41" s="69" t="s">
        <v>128</v>
      </c>
      <c r="K41" s="69" t="s">
        <v>75</v>
      </c>
      <c r="L41" s="69" t="s">
        <v>76</v>
      </c>
      <c r="M41" s="69" t="s">
        <v>115</v>
      </c>
      <c r="N41" s="69" t="s">
        <v>128</v>
      </c>
      <c r="O41" s="76"/>
      <c r="P41" s="76"/>
      <c r="Q41" s="76"/>
    </row>
    <row r="42" spans="1:17" s="66" customFormat="1" x14ac:dyDescent="0.2">
      <c r="A42" s="71" t="s">
        <v>98</v>
      </c>
      <c r="C42" s="73">
        <v>0.1273</v>
      </c>
      <c r="D42" s="73">
        <v>0.74250000000000005</v>
      </c>
      <c r="E42" s="73">
        <v>0.112</v>
      </c>
      <c r="F42" s="73">
        <v>1.8200000000000001E-2</v>
      </c>
      <c r="G42" s="71"/>
      <c r="H42" s="71"/>
      <c r="I42" s="71"/>
      <c r="J42" s="71"/>
      <c r="K42" s="73">
        <v>9.8500000000000004E-2</v>
      </c>
      <c r="L42" s="73">
        <v>0.7248</v>
      </c>
      <c r="M42" s="73">
        <v>0.1318</v>
      </c>
      <c r="N42" s="73">
        <v>4.4900000000000002E-2</v>
      </c>
    </row>
    <row r="43" spans="1:17" s="66" customFormat="1" x14ac:dyDescent="0.2">
      <c r="A43" s="71" t="s">
        <v>99</v>
      </c>
      <c r="C43" s="73">
        <v>6.2300000000000001E-2</v>
      </c>
      <c r="D43" s="73">
        <v>0.69899999999999995</v>
      </c>
      <c r="E43" s="73">
        <v>0.20130000000000001</v>
      </c>
      <c r="F43" s="73">
        <v>3.7400000000000003E-2</v>
      </c>
      <c r="G43" s="71"/>
      <c r="H43" s="71"/>
      <c r="I43" s="71"/>
      <c r="J43" s="71"/>
      <c r="K43" s="73">
        <v>4.1500000000000002E-2</v>
      </c>
      <c r="L43" s="73">
        <v>0.63880000000000003</v>
      </c>
      <c r="M43" s="73">
        <v>0.2273</v>
      </c>
      <c r="N43" s="73">
        <v>9.2399999999999996E-2</v>
      </c>
    </row>
    <row r="44" spans="1:17" s="66" customFormat="1" x14ac:dyDescent="0.2">
      <c r="A44" s="71" t="s">
        <v>100</v>
      </c>
      <c r="C44" s="73">
        <v>3.3799999999999997E-2</v>
      </c>
      <c r="D44" s="73">
        <v>0.57050000000000001</v>
      </c>
      <c r="E44" s="73">
        <v>0.31850000000000001</v>
      </c>
      <c r="F44" s="73">
        <v>7.7199999999999991E-2</v>
      </c>
      <c r="G44" s="71"/>
      <c r="H44" s="71"/>
      <c r="I44" s="71"/>
      <c r="J44" s="71"/>
      <c r="K44" s="73">
        <v>2.6499999999999999E-2</v>
      </c>
      <c r="L44" s="73">
        <v>0.55620000000000003</v>
      </c>
      <c r="M44" s="73">
        <v>0.29480000000000001</v>
      </c>
      <c r="N44" s="73">
        <v>0.1225</v>
      </c>
    </row>
    <row r="45" spans="1:17" s="66" customFormat="1" x14ac:dyDescent="0.2">
      <c r="A45" s="71" t="s">
        <v>101</v>
      </c>
      <c r="C45" s="73">
        <v>1.6500000000000001E-2</v>
      </c>
      <c r="D45" s="73">
        <v>0.43080000000000002</v>
      </c>
      <c r="E45" s="73">
        <v>0.41199999999999998</v>
      </c>
      <c r="F45" s="73">
        <v>0.14069999999999999</v>
      </c>
      <c r="G45" s="71"/>
      <c r="H45" s="71"/>
      <c r="I45" s="71"/>
      <c r="J45" s="71"/>
      <c r="K45" s="73">
        <v>1.2800000000000001E-2</v>
      </c>
      <c r="L45" s="73">
        <v>0.4617</v>
      </c>
      <c r="M45" s="73">
        <v>0.36170000000000002</v>
      </c>
      <c r="N45" s="73">
        <v>0.1638</v>
      </c>
    </row>
    <row r="46" spans="1:17" s="66" customFormat="1" x14ac:dyDescent="0.2">
      <c r="A46" s="71" t="s">
        <v>102</v>
      </c>
      <c r="C46" s="73">
        <v>7.4999999999999997E-3</v>
      </c>
      <c r="D46" s="73">
        <v>0.32379999999999998</v>
      </c>
      <c r="E46" s="73">
        <v>0.46350000000000002</v>
      </c>
      <c r="F46" s="73">
        <v>0.20519999999999999</v>
      </c>
      <c r="G46" s="71"/>
      <c r="H46" s="71"/>
      <c r="I46" s="71"/>
      <c r="J46" s="71"/>
      <c r="K46" s="73">
        <v>8.8000000000000005E-3</v>
      </c>
      <c r="L46" s="73">
        <v>0.40799999999999997</v>
      </c>
      <c r="M46" s="73">
        <v>0.3952</v>
      </c>
      <c r="N46" s="73">
        <v>0.188</v>
      </c>
    </row>
    <row r="47" spans="1:17" s="66" customFormat="1" x14ac:dyDescent="0.2">
      <c r="A47" s="71" t="s">
        <v>103</v>
      </c>
      <c r="C47" s="73">
        <v>9.2999999999999992E-3</v>
      </c>
      <c r="D47" s="73">
        <v>0.28699999999999998</v>
      </c>
      <c r="E47" s="73">
        <v>0.46050000000000002</v>
      </c>
      <c r="F47" s="73">
        <v>0.2432</v>
      </c>
      <c r="G47" s="71"/>
      <c r="H47" s="71"/>
      <c r="I47" s="71"/>
      <c r="J47" s="71"/>
      <c r="K47" s="73">
        <v>1.0999999999999999E-2</v>
      </c>
      <c r="L47" s="73">
        <v>0.38119999999999998</v>
      </c>
      <c r="M47" s="73">
        <v>0.40949999999999998</v>
      </c>
      <c r="N47" s="73">
        <v>0.1983</v>
      </c>
    </row>
    <row r="48" spans="1:17" s="66" customFormat="1" x14ac:dyDescent="0.2">
      <c r="A48" s="71" t="s">
        <v>104</v>
      </c>
      <c r="C48" s="73">
        <v>8.5000000000000006E-3</v>
      </c>
      <c r="D48" s="73">
        <v>0.29249999999999998</v>
      </c>
      <c r="E48" s="73">
        <v>0.46100000000000002</v>
      </c>
      <c r="F48" s="73">
        <v>0.23800000000000002</v>
      </c>
      <c r="G48" s="71"/>
      <c r="H48" s="71"/>
      <c r="I48" s="71"/>
      <c r="J48" s="71"/>
      <c r="K48" s="73">
        <v>1.3299999999999999E-2</v>
      </c>
      <c r="L48" s="73">
        <v>0.38300000000000001</v>
      </c>
      <c r="M48" s="73">
        <v>0.41849999999999998</v>
      </c>
      <c r="N48" s="73">
        <v>0.1852</v>
      </c>
    </row>
    <row r="49" spans="1:17" s="66" customFormat="1" x14ac:dyDescent="0.2">
      <c r="A49" s="71" t="s">
        <v>72</v>
      </c>
      <c r="C49" s="73">
        <v>2.0299999999999999E-2</v>
      </c>
      <c r="D49" s="73">
        <v>0.38779999999999998</v>
      </c>
      <c r="E49" s="73">
        <v>0.42080000000000001</v>
      </c>
      <c r="F49" s="73">
        <v>0.1711</v>
      </c>
      <c r="G49" s="71"/>
      <c r="H49" s="71"/>
      <c r="I49" s="71"/>
      <c r="J49" s="71"/>
      <c r="K49" s="73">
        <v>2.6499999999999999E-2</v>
      </c>
      <c r="L49" s="73">
        <v>0.44069999999999998</v>
      </c>
      <c r="M49" s="73">
        <v>0.37930000000000003</v>
      </c>
      <c r="N49" s="73">
        <v>0.1535</v>
      </c>
    </row>
    <row r="50" spans="1:17" s="66" customFormat="1" x14ac:dyDescent="0.2">
      <c r="A50" s="71"/>
      <c r="C50" s="74"/>
      <c r="D50" s="74"/>
      <c r="E50" s="74"/>
      <c r="F50" s="74"/>
      <c r="K50" s="74"/>
      <c r="L50" s="74"/>
      <c r="M50" s="74"/>
      <c r="N50" s="74"/>
    </row>
    <row r="51" spans="1:17" s="66" customFormat="1" x14ac:dyDescent="0.2">
      <c r="A51" s="75"/>
    </row>
    <row r="52" spans="1:17" s="50" customFormat="1" ht="15" x14ac:dyDescent="0.2">
      <c r="A52" s="60" t="s">
        <v>77</v>
      </c>
    </row>
    <row r="53" spans="1:17" s="66" customFormat="1" ht="15" x14ac:dyDescent="0.2">
      <c r="A53" s="75"/>
      <c r="C53" s="62" t="s">
        <v>58</v>
      </c>
      <c r="D53" s="62"/>
      <c r="E53" s="62"/>
      <c r="F53" s="62"/>
      <c r="G53" s="67"/>
      <c r="H53" s="50"/>
      <c r="I53" s="50"/>
      <c r="J53" s="50"/>
      <c r="K53" s="61" t="s">
        <v>57</v>
      </c>
      <c r="L53" s="61"/>
      <c r="M53" s="61"/>
      <c r="N53" s="61"/>
      <c r="O53" s="50"/>
      <c r="P53" s="50"/>
      <c r="Q53" s="50"/>
    </row>
    <row r="54" spans="1:17" s="66" customFormat="1" ht="30" x14ac:dyDescent="0.2">
      <c r="A54" s="76" t="s">
        <v>78</v>
      </c>
      <c r="C54" s="69" t="s">
        <v>79</v>
      </c>
      <c r="D54" s="69" t="s">
        <v>80</v>
      </c>
      <c r="E54" s="69" t="s">
        <v>81</v>
      </c>
      <c r="F54" s="69" t="s">
        <v>82</v>
      </c>
      <c r="K54" s="69" t="s">
        <v>79</v>
      </c>
      <c r="L54" s="69" t="s">
        <v>80</v>
      </c>
      <c r="M54" s="69" t="s">
        <v>81</v>
      </c>
      <c r="N54" s="69" t="s">
        <v>82</v>
      </c>
    </row>
    <row r="55" spans="1:17" s="66" customFormat="1" x14ac:dyDescent="0.2">
      <c r="A55" s="71">
        <v>2011</v>
      </c>
      <c r="C55" s="83">
        <v>132.19999999999999</v>
      </c>
      <c r="D55" s="83">
        <v>81.7</v>
      </c>
      <c r="E55" s="83">
        <v>126.5</v>
      </c>
      <c r="F55" s="83">
        <v>79.2</v>
      </c>
      <c r="G55" s="71"/>
      <c r="H55" s="71"/>
      <c r="I55" s="71"/>
      <c r="J55" s="71"/>
      <c r="K55" s="83">
        <v>130.4</v>
      </c>
      <c r="L55" s="83">
        <v>78.7</v>
      </c>
      <c r="M55" s="83">
        <v>121.3</v>
      </c>
      <c r="N55" s="83">
        <v>74.599999999999994</v>
      </c>
    </row>
    <row r="56" spans="1:17" s="66" customFormat="1" x14ac:dyDescent="0.2">
      <c r="A56" s="71">
        <v>2012</v>
      </c>
      <c r="C56" s="83">
        <v>132.30000000000001</v>
      </c>
      <c r="D56" s="83">
        <v>81.7</v>
      </c>
      <c r="E56" s="83">
        <v>126.3</v>
      </c>
      <c r="F56" s="83">
        <v>79.099999999999994</v>
      </c>
      <c r="G56" s="71"/>
      <c r="H56" s="71"/>
      <c r="I56" s="71"/>
      <c r="J56" s="71"/>
      <c r="K56" s="83">
        <v>130.19999999999999</v>
      </c>
      <c r="L56" s="83">
        <v>78.5</v>
      </c>
      <c r="M56" s="83">
        <v>121</v>
      </c>
      <c r="N56" s="83">
        <v>74.5</v>
      </c>
    </row>
    <row r="57" spans="1:17" s="66" customFormat="1" x14ac:dyDescent="0.2">
      <c r="A57" s="71">
        <v>2013</v>
      </c>
      <c r="C57" s="83">
        <v>132.4</v>
      </c>
      <c r="D57" s="83">
        <v>81.599999999999994</v>
      </c>
      <c r="E57" s="83">
        <v>126.2</v>
      </c>
      <c r="F57" s="83">
        <v>79</v>
      </c>
      <c r="G57" s="71"/>
      <c r="H57" s="71"/>
      <c r="I57" s="71"/>
      <c r="J57" s="71"/>
      <c r="K57" s="83">
        <v>129.9</v>
      </c>
      <c r="L57" s="83">
        <v>78.400000000000006</v>
      </c>
      <c r="M57" s="83">
        <v>120.6</v>
      </c>
      <c r="N57" s="83">
        <v>74.3</v>
      </c>
    </row>
    <row r="58" spans="1:17" s="66" customFormat="1" x14ac:dyDescent="0.2">
      <c r="A58" s="71">
        <v>2014</v>
      </c>
      <c r="C58" s="83">
        <v>132.4</v>
      </c>
      <c r="D58" s="83">
        <v>81.599999999999994</v>
      </c>
      <c r="E58" s="83">
        <v>126</v>
      </c>
      <c r="F58" s="83">
        <v>79</v>
      </c>
      <c r="G58" s="71"/>
      <c r="H58" s="71"/>
      <c r="I58" s="71"/>
      <c r="J58" s="71"/>
      <c r="K58" s="83">
        <v>129.6</v>
      </c>
      <c r="L58" s="83">
        <v>78.3</v>
      </c>
      <c r="M58" s="83">
        <v>120.3</v>
      </c>
      <c r="N58" s="83">
        <v>74.2</v>
      </c>
    </row>
    <row r="59" spans="1:17" s="66" customFormat="1" x14ac:dyDescent="0.2">
      <c r="A59" s="71">
        <v>2015</v>
      </c>
      <c r="C59" s="83">
        <v>132.5</v>
      </c>
      <c r="D59" s="83">
        <v>81.599999999999994</v>
      </c>
      <c r="E59" s="83">
        <v>125.8</v>
      </c>
      <c r="F59" s="83">
        <v>78.900000000000006</v>
      </c>
      <c r="G59" s="71"/>
      <c r="H59" s="71"/>
      <c r="I59" s="71"/>
      <c r="J59" s="71"/>
      <c r="K59" s="83">
        <v>129.30000000000001</v>
      </c>
      <c r="L59" s="83">
        <v>78.2</v>
      </c>
      <c r="M59" s="83">
        <v>120</v>
      </c>
      <c r="N59" s="83">
        <v>74.099999999999994</v>
      </c>
    </row>
    <row r="60" spans="1:17" s="66" customFormat="1" x14ac:dyDescent="0.2">
      <c r="A60" s="71">
        <v>2016</v>
      </c>
      <c r="C60" s="83">
        <v>132.6</v>
      </c>
      <c r="D60" s="83">
        <v>81.5</v>
      </c>
      <c r="E60" s="83">
        <v>125.6</v>
      </c>
      <c r="F60" s="83">
        <v>78.8</v>
      </c>
      <c r="G60" s="71"/>
      <c r="H60" s="71"/>
      <c r="I60" s="71"/>
      <c r="J60" s="71"/>
      <c r="K60" s="83">
        <v>129</v>
      </c>
      <c r="L60" s="83">
        <v>78</v>
      </c>
      <c r="M60" s="83">
        <v>119.6</v>
      </c>
      <c r="N60" s="83">
        <v>74</v>
      </c>
    </row>
    <row r="61" spans="1:17" s="66" customFormat="1" x14ac:dyDescent="0.2">
      <c r="A61" s="71">
        <v>2017</v>
      </c>
      <c r="C61" s="83">
        <v>132.69999999999999</v>
      </c>
      <c r="D61" s="83">
        <v>81.5</v>
      </c>
      <c r="E61" s="83">
        <v>125.4</v>
      </c>
      <c r="F61" s="83">
        <v>78.8</v>
      </c>
      <c r="G61" s="71"/>
      <c r="H61" s="71"/>
      <c r="I61" s="71"/>
      <c r="J61" s="71"/>
      <c r="K61" s="83">
        <v>128.69999999999999</v>
      </c>
      <c r="L61" s="83">
        <v>77.900000000000006</v>
      </c>
      <c r="M61" s="83">
        <v>119.3</v>
      </c>
      <c r="N61" s="83">
        <v>73.900000000000006</v>
      </c>
    </row>
    <row r="62" spans="1:17" s="66" customFormat="1" x14ac:dyDescent="0.2">
      <c r="A62" s="71">
        <v>2018</v>
      </c>
      <c r="C62" s="83">
        <v>132.80000000000001</v>
      </c>
      <c r="D62" s="83">
        <v>81.5</v>
      </c>
      <c r="E62" s="83">
        <v>125.2</v>
      </c>
      <c r="F62" s="83">
        <v>78.7</v>
      </c>
      <c r="G62" s="71"/>
      <c r="H62" s="71"/>
      <c r="I62" s="71"/>
      <c r="J62" s="71"/>
      <c r="K62" s="83">
        <v>128.4</v>
      </c>
      <c r="L62" s="83">
        <v>77.8</v>
      </c>
      <c r="M62" s="83">
        <v>119</v>
      </c>
      <c r="N62" s="83">
        <v>73.8</v>
      </c>
    </row>
    <row r="63" spans="1:17" s="66" customFormat="1" x14ac:dyDescent="0.2">
      <c r="A63" s="71">
        <v>2019</v>
      </c>
      <c r="C63" s="83">
        <v>132.9</v>
      </c>
      <c r="D63" s="83">
        <v>81.400000000000006</v>
      </c>
      <c r="E63" s="83">
        <v>125</v>
      </c>
      <c r="F63" s="83">
        <v>78.599999999999994</v>
      </c>
      <c r="G63" s="71"/>
      <c r="H63" s="71"/>
      <c r="I63" s="71"/>
      <c r="J63" s="71"/>
      <c r="K63" s="83">
        <v>128.1</v>
      </c>
      <c r="L63" s="83">
        <v>77.7</v>
      </c>
      <c r="M63" s="83">
        <v>118.6</v>
      </c>
      <c r="N63" s="83">
        <v>73.7</v>
      </c>
    </row>
    <row r="64" spans="1:17" s="66" customFormat="1" x14ac:dyDescent="0.2">
      <c r="A64" s="71">
        <v>2020</v>
      </c>
      <c r="C64" s="83">
        <v>132.9</v>
      </c>
      <c r="D64" s="83">
        <v>81.400000000000006</v>
      </c>
      <c r="E64" s="83">
        <v>124.7</v>
      </c>
      <c r="F64" s="83">
        <v>78.599999999999994</v>
      </c>
      <c r="G64" s="71"/>
      <c r="H64" s="71"/>
      <c r="I64" s="71"/>
      <c r="J64" s="71"/>
      <c r="K64" s="83">
        <v>127.7</v>
      </c>
      <c r="L64" s="83">
        <v>77.5</v>
      </c>
      <c r="M64" s="83">
        <v>118.3</v>
      </c>
      <c r="N64" s="83">
        <v>73.599999999999994</v>
      </c>
    </row>
    <row r="65" spans="1:17" s="66" customFormat="1" x14ac:dyDescent="0.2">
      <c r="A65" s="71"/>
      <c r="C65" s="77"/>
      <c r="D65" s="77"/>
      <c r="E65" s="77"/>
      <c r="F65" s="77"/>
      <c r="K65" s="77"/>
      <c r="L65" s="77"/>
      <c r="M65" s="77"/>
      <c r="N65" s="77"/>
    </row>
    <row r="66" spans="1:17" s="66" customFormat="1" x14ac:dyDescent="0.2">
      <c r="A66" s="75"/>
      <c r="G66" s="47"/>
    </row>
    <row r="67" spans="1:17" s="50" customFormat="1" ht="15" x14ac:dyDescent="0.2">
      <c r="A67" s="60" t="s">
        <v>83</v>
      </c>
    </row>
    <row r="68" spans="1:17" s="66" customFormat="1" ht="15" x14ac:dyDescent="0.2">
      <c r="A68" s="75"/>
      <c r="C68" s="62" t="s">
        <v>58</v>
      </c>
      <c r="D68" s="62"/>
      <c r="E68" s="62"/>
      <c r="F68" s="62"/>
      <c r="G68" s="67"/>
      <c r="H68" s="50"/>
      <c r="I68" s="50"/>
      <c r="J68" s="50"/>
      <c r="K68" s="61" t="s">
        <v>57</v>
      </c>
      <c r="L68" s="61"/>
      <c r="M68" s="61"/>
      <c r="N68" s="61"/>
      <c r="O68" s="50"/>
      <c r="P68" s="50"/>
      <c r="Q68" s="50"/>
    </row>
    <row r="69" spans="1:17" s="66" customFormat="1" ht="15" x14ac:dyDescent="0.2">
      <c r="A69" s="76" t="s">
        <v>78</v>
      </c>
      <c r="C69" s="69" t="s">
        <v>84</v>
      </c>
      <c r="D69" s="69" t="s">
        <v>85</v>
      </c>
      <c r="E69" s="76"/>
      <c r="K69" s="69" t="s">
        <v>84</v>
      </c>
      <c r="L69" s="69" t="s">
        <v>85</v>
      </c>
    </row>
    <row r="70" spans="1:17" s="66" customFormat="1" x14ac:dyDescent="0.2">
      <c r="A70" s="71">
        <v>2011</v>
      </c>
      <c r="C70" s="73">
        <v>7.1499999999999994E-2</v>
      </c>
      <c r="D70" s="73">
        <v>7.0000000000000007E-2</v>
      </c>
      <c r="E70" s="73"/>
      <c r="F70" s="71"/>
      <c r="G70" s="71"/>
      <c r="H70" s="71"/>
      <c r="I70" s="71"/>
      <c r="J70" s="71"/>
      <c r="K70" s="73">
        <v>6.3E-2</v>
      </c>
      <c r="L70" s="73">
        <v>4.0300000000000002E-2</v>
      </c>
    </row>
    <row r="71" spans="1:17" s="66" customFormat="1" x14ac:dyDescent="0.2">
      <c r="A71" s="71">
        <v>2012</v>
      </c>
      <c r="C71" s="73">
        <v>7.2999999999999995E-2</v>
      </c>
      <c r="D71" s="73">
        <v>7.0900000000000005E-2</v>
      </c>
      <c r="E71" s="73"/>
      <c r="F71" s="71"/>
      <c r="G71" s="71"/>
      <c r="H71" s="71"/>
      <c r="I71" s="71"/>
      <c r="J71" s="71"/>
      <c r="K71" s="73">
        <v>6.3100000000000003E-2</v>
      </c>
      <c r="L71" s="73">
        <v>4.0099999999999997E-2</v>
      </c>
    </row>
    <row r="72" spans="1:17" s="66" customFormat="1" x14ac:dyDescent="0.2">
      <c r="A72" s="71">
        <v>2013</v>
      </c>
      <c r="C72" s="73">
        <v>7.46E-2</v>
      </c>
      <c r="D72" s="73">
        <v>7.1800000000000003E-2</v>
      </c>
      <c r="E72" s="73"/>
      <c r="F72" s="71"/>
      <c r="G72" s="71"/>
      <c r="H72" s="71"/>
      <c r="I72" s="71"/>
      <c r="J72" s="71"/>
      <c r="K72" s="73">
        <v>6.3200000000000006E-2</v>
      </c>
      <c r="L72" s="73">
        <v>3.9800000000000002E-2</v>
      </c>
    </row>
    <row r="73" spans="1:17" s="66" customFormat="1" x14ac:dyDescent="0.2">
      <c r="A73" s="71">
        <v>2014</v>
      </c>
      <c r="C73" s="73">
        <v>7.6100000000000001E-2</v>
      </c>
      <c r="D73" s="73">
        <v>7.2700000000000001E-2</v>
      </c>
      <c r="E73" s="73"/>
      <c r="F73" s="71"/>
      <c r="G73" s="71"/>
      <c r="H73" s="71"/>
      <c r="I73" s="71"/>
      <c r="J73" s="71"/>
      <c r="K73" s="73">
        <v>6.3299999999999995E-2</v>
      </c>
      <c r="L73" s="73">
        <v>3.9600000000000003E-2</v>
      </c>
    </row>
    <row r="74" spans="1:17" s="66" customFormat="1" x14ac:dyDescent="0.2">
      <c r="A74" s="71">
        <v>2015</v>
      </c>
      <c r="C74" s="73">
        <v>7.7600000000000002E-2</v>
      </c>
      <c r="D74" s="73">
        <v>7.3499999999999996E-2</v>
      </c>
      <c r="E74" s="73"/>
      <c r="F74" s="71"/>
      <c r="G74" s="71"/>
      <c r="H74" s="71"/>
      <c r="I74" s="71"/>
      <c r="J74" s="71"/>
      <c r="K74" s="73">
        <v>6.3200000000000006E-2</v>
      </c>
      <c r="L74" s="73">
        <v>3.9399999999999998E-2</v>
      </c>
    </row>
    <row r="75" spans="1:17" s="66" customFormat="1" x14ac:dyDescent="0.2">
      <c r="A75" s="71">
        <v>2016</v>
      </c>
      <c r="C75" s="73">
        <v>7.9100000000000004E-2</v>
      </c>
      <c r="D75" s="73">
        <v>7.4399999999999994E-2</v>
      </c>
      <c r="E75" s="73"/>
      <c r="F75" s="71"/>
      <c r="G75" s="71"/>
      <c r="H75" s="71"/>
      <c r="I75" s="71"/>
      <c r="J75" s="71"/>
      <c r="K75" s="73">
        <v>6.3299999999999995E-2</v>
      </c>
      <c r="L75" s="73">
        <v>3.9199999999999999E-2</v>
      </c>
    </row>
    <row r="76" spans="1:17" s="66" customFormat="1" x14ac:dyDescent="0.2">
      <c r="A76" s="71">
        <v>2017</v>
      </c>
      <c r="C76" s="73">
        <v>8.0600000000000005E-2</v>
      </c>
      <c r="D76" s="73">
        <v>7.5300000000000006E-2</v>
      </c>
      <c r="E76" s="73"/>
      <c r="F76" s="71"/>
      <c r="G76" s="71"/>
      <c r="H76" s="71"/>
      <c r="I76" s="71"/>
      <c r="J76" s="71"/>
      <c r="K76" s="73">
        <v>6.3299999999999995E-2</v>
      </c>
      <c r="L76" s="73">
        <v>3.9100000000000003E-2</v>
      </c>
    </row>
    <row r="77" spans="1:17" s="66" customFormat="1" x14ac:dyDescent="0.2">
      <c r="A77" s="71">
        <v>2018</v>
      </c>
      <c r="C77" s="73">
        <v>8.2100000000000006E-2</v>
      </c>
      <c r="D77" s="73">
        <v>7.6200000000000004E-2</v>
      </c>
      <c r="E77" s="73"/>
      <c r="F77" s="71"/>
      <c r="G77" s="71"/>
      <c r="H77" s="71"/>
      <c r="I77" s="71"/>
      <c r="J77" s="71"/>
      <c r="K77" s="73">
        <v>6.3399999999999998E-2</v>
      </c>
      <c r="L77" s="73">
        <v>3.8899999999999997E-2</v>
      </c>
    </row>
    <row r="78" spans="1:17" s="66" customFormat="1" x14ac:dyDescent="0.2">
      <c r="A78" s="71">
        <v>2019</v>
      </c>
      <c r="C78" s="73">
        <v>8.3699999999999997E-2</v>
      </c>
      <c r="D78" s="73">
        <v>7.7100000000000002E-2</v>
      </c>
      <c r="E78" s="73"/>
      <c r="F78" s="71"/>
      <c r="G78" s="71"/>
      <c r="H78" s="71"/>
      <c r="I78" s="71"/>
      <c r="J78" s="71"/>
      <c r="K78" s="73">
        <v>6.3600000000000004E-2</v>
      </c>
      <c r="L78" s="73">
        <v>3.8800000000000001E-2</v>
      </c>
    </row>
    <row r="79" spans="1:17" s="66" customFormat="1" x14ac:dyDescent="0.2">
      <c r="A79" s="71">
        <v>2020</v>
      </c>
      <c r="C79" s="73">
        <v>8.5300000000000001E-2</v>
      </c>
      <c r="D79" s="73">
        <v>7.8E-2</v>
      </c>
      <c r="E79" s="73"/>
      <c r="F79" s="71"/>
      <c r="G79" s="71"/>
      <c r="H79" s="71"/>
      <c r="I79" s="71"/>
      <c r="J79" s="71"/>
      <c r="K79" s="73">
        <v>6.3799999999999996E-2</v>
      </c>
      <c r="L79" s="73">
        <v>3.8800000000000001E-2</v>
      </c>
    </row>
    <row r="80" spans="1:17" s="66" customFormat="1" x14ac:dyDescent="0.2">
      <c r="A80" s="71"/>
      <c r="C80" s="74"/>
      <c r="D80" s="74"/>
      <c r="E80" s="74"/>
      <c r="K80" s="74"/>
      <c r="L80" s="73"/>
    </row>
    <row r="81" spans="1:17" s="66" customFormat="1" x14ac:dyDescent="0.2">
      <c r="A81" s="75"/>
      <c r="B81" s="71"/>
      <c r="C81" s="74"/>
      <c r="D81" s="74"/>
      <c r="E81" s="74"/>
      <c r="F81" s="74"/>
      <c r="G81" s="73"/>
    </row>
    <row r="82" spans="1:17" s="50" customFormat="1" ht="15" x14ac:dyDescent="0.2">
      <c r="A82" s="60" t="s">
        <v>131</v>
      </c>
    </row>
    <row r="83" spans="1:17" s="66" customFormat="1" ht="15" x14ac:dyDescent="0.2">
      <c r="A83" s="75"/>
      <c r="C83" s="62" t="s">
        <v>58</v>
      </c>
      <c r="D83" s="62"/>
      <c r="E83" s="62"/>
      <c r="F83" s="62"/>
      <c r="G83" s="67"/>
      <c r="H83" s="50"/>
      <c r="I83" s="50"/>
      <c r="J83" s="50"/>
      <c r="K83" s="61" t="s">
        <v>57</v>
      </c>
      <c r="L83" s="61"/>
      <c r="M83" s="61"/>
      <c r="N83" s="61"/>
      <c r="O83" s="50"/>
      <c r="P83" s="50"/>
      <c r="Q83" s="50"/>
    </row>
    <row r="84" spans="1:17" s="66" customFormat="1" ht="30" x14ac:dyDescent="0.2">
      <c r="A84" s="76" t="s">
        <v>78</v>
      </c>
      <c r="C84" s="69" t="s">
        <v>86</v>
      </c>
      <c r="D84" s="69" t="s">
        <v>87</v>
      </c>
      <c r="E84" s="69" t="s">
        <v>88</v>
      </c>
      <c r="F84" s="69" t="s">
        <v>89</v>
      </c>
      <c r="K84" s="69" t="s">
        <v>86</v>
      </c>
      <c r="L84" s="69" t="s">
        <v>87</v>
      </c>
      <c r="M84" s="69" t="s">
        <v>88</v>
      </c>
      <c r="N84" s="69" t="s">
        <v>89</v>
      </c>
    </row>
    <row r="85" spans="1:17" s="66" customFormat="1" x14ac:dyDescent="0.2">
      <c r="A85" s="71">
        <v>2011</v>
      </c>
      <c r="C85" s="83">
        <v>1.2685611715728184</v>
      </c>
      <c r="D85" s="83">
        <v>3.8331039874645456</v>
      </c>
      <c r="E85" s="83">
        <v>1.47152482699984</v>
      </c>
      <c r="F85" s="83">
        <v>3.6361546069338884</v>
      </c>
      <c r="G85" s="71"/>
      <c r="H85" s="71"/>
      <c r="I85" s="71"/>
      <c r="J85" s="71"/>
      <c r="K85" s="83">
        <v>1.2785929059702628</v>
      </c>
      <c r="L85" s="83">
        <v>3.7332371496580143</v>
      </c>
      <c r="M85" s="83">
        <v>1.5975788289675028</v>
      </c>
      <c r="N85" s="83">
        <v>3.4696811767029665</v>
      </c>
    </row>
    <row r="86" spans="1:17" s="66" customFormat="1" x14ac:dyDescent="0.2">
      <c r="A86" s="71">
        <v>2012</v>
      </c>
      <c r="C86" s="83">
        <v>1.2677310528994172</v>
      </c>
      <c r="D86" s="83">
        <v>3.8191670460785483</v>
      </c>
      <c r="E86" s="83">
        <v>1.4748479500798399</v>
      </c>
      <c r="F86" s="83">
        <v>3.6163202830995247</v>
      </c>
      <c r="G86" s="71"/>
      <c r="H86" s="71"/>
      <c r="I86" s="71"/>
      <c r="J86" s="71"/>
      <c r="K86" s="83">
        <v>1.2793258764603086</v>
      </c>
      <c r="L86" s="83">
        <v>3.6964064325671067</v>
      </c>
      <c r="M86" s="83">
        <v>1.6031297442348387</v>
      </c>
      <c r="N86" s="83">
        <v>3.4401812791013886</v>
      </c>
    </row>
    <row r="87" spans="1:17" s="66" customFormat="1" x14ac:dyDescent="0.2">
      <c r="A87" s="71">
        <v>2013</v>
      </c>
      <c r="C87" s="83">
        <v>1.2669251424738628</v>
      </c>
      <c r="D87" s="83">
        <v>3.8047788398480513</v>
      </c>
      <c r="E87" s="83">
        <v>1.4781145658469785</v>
      </c>
      <c r="F87" s="83">
        <v>3.5959286171451899</v>
      </c>
      <c r="G87" s="71"/>
      <c r="H87" s="71"/>
      <c r="I87" s="71"/>
      <c r="J87" s="71"/>
      <c r="K87" s="83">
        <v>1.2805516138298485</v>
      </c>
      <c r="L87" s="83">
        <v>3.660284436787824</v>
      </c>
      <c r="M87" s="83">
        <v>1.6091194283489487</v>
      </c>
      <c r="N87" s="83">
        <v>3.4110620982542916</v>
      </c>
    </row>
    <row r="88" spans="1:17" s="66" customFormat="1" x14ac:dyDescent="0.2">
      <c r="A88" s="71">
        <v>2014</v>
      </c>
      <c r="C88" s="83">
        <v>1.2661167852161899</v>
      </c>
      <c r="D88" s="83">
        <v>3.789499336471374</v>
      </c>
      <c r="E88" s="83">
        <v>1.4813260501854697</v>
      </c>
      <c r="F88" s="83">
        <v>3.5747260348593359</v>
      </c>
      <c r="G88" s="71"/>
      <c r="H88" s="71"/>
      <c r="I88" s="71"/>
      <c r="J88" s="71"/>
      <c r="K88" s="83">
        <v>1.2822020554473339</v>
      </c>
      <c r="L88" s="83">
        <v>3.6239947179991581</v>
      </c>
      <c r="M88" s="83">
        <v>1.6154860028243672</v>
      </c>
      <c r="N88" s="83">
        <v>3.3818797566433783</v>
      </c>
    </row>
    <row r="89" spans="1:17" s="66" customFormat="1" x14ac:dyDescent="0.2">
      <c r="A89" s="71">
        <v>2015</v>
      </c>
      <c r="C89" s="83">
        <v>1.2653253476416815</v>
      </c>
      <c r="D89" s="83">
        <v>3.7731003036248865</v>
      </c>
      <c r="E89" s="83">
        <v>1.4844521619387614</v>
      </c>
      <c r="F89" s="83">
        <v>3.5526491698358558</v>
      </c>
      <c r="G89" s="71"/>
      <c r="H89" s="71"/>
      <c r="I89" s="71"/>
      <c r="J89" s="71"/>
      <c r="K89" s="83">
        <v>1.2840502862714442</v>
      </c>
      <c r="L89" s="83">
        <v>3.5870695165422899</v>
      </c>
      <c r="M89" s="83">
        <v>1.6220312298173027</v>
      </c>
      <c r="N89" s="83">
        <v>3.352313238112747</v>
      </c>
    </row>
    <row r="90" spans="1:17" s="66" customFormat="1" x14ac:dyDescent="0.2">
      <c r="A90" s="71">
        <v>2016</v>
      </c>
      <c r="C90" s="83">
        <v>1.2645030067413099</v>
      </c>
      <c r="D90" s="83">
        <v>3.7555894969110541</v>
      </c>
      <c r="E90" s="83">
        <v>1.4875329426524744</v>
      </c>
      <c r="F90" s="83">
        <v>3.5298033851279227</v>
      </c>
      <c r="G90" s="71"/>
      <c r="H90" s="71"/>
      <c r="I90" s="71"/>
      <c r="J90" s="71"/>
      <c r="K90" s="83">
        <v>1.286015291653634</v>
      </c>
      <c r="L90" s="83">
        <v>3.5495036339014772</v>
      </c>
      <c r="M90" s="83">
        <v>1.6287046798645186</v>
      </c>
      <c r="N90" s="83">
        <v>3.32247215481837</v>
      </c>
    </row>
    <row r="91" spans="1:17" s="66" customFormat="1" x14ac:dyDescent="0.2">
      <c r="A91" s="71">
        <v>2017</v>
      </c>
      <c r="C91" s="83">
        <v>1.2636338853330755</v>
      </c>
      <c r="D91" s="83">
        <v>3.7368807292660824</v>
      </c>
      <c r="E91" s="83">
        <v>1.4905270017316243</v>
      </c>
      <c r="F91" s="83">
        <v>3.5063903583399187</v>
      </c>
      <c r="G91" s="71"/>
      <c r="H91" s="71"/>
      <c r="I91" s="71"/>
      <c r="J91" s="71"/>
      <c r="K91" s="83">
        <v>1.288047346969303</v>
      </c>
      <c r="L91" s="83">
        <v>3.511249420697109</v>
      </c>
      <c r="M91" s="83">
        <v>1.6354812627542372</v>
      </c>
      <c r="N91" s="83">
        <v>3.2922774132306571</v>
      </c>
    </row>
    <row r="92" spans="1:17" s="66" customFormat="1" x14ac:dyDescent="0.2">
      <c r="A92" s="71">
        <v>2018</v>
      </c>
      <c r="C92" s="83">
        <v>1.26280180043822</v>
      </c>
      <c r="D92" s="83">
        <v>3.7173425454953768</v>
      </c>
      <c r="E92" s="83">
        <v>1.4935744874655128</v>
      </c>
      <c r="F92" s="83">
        <v>3.4823322494830711</v>
      </c>
      <c r="G92" s="71"/>
      <c r="H92" s="71"/>
      <c r="I92" s="71"/>
      <c r="J92" s="71"/>
      <c r="K92" s="83">
        <v>1.2903173938612944</v>
      </c>
      <c r="L92" s="83">
        <v>3.4729301418100924</v>
      </c>
      <c r="M92" s="83">
        <v>1.642319260449683</v>
      </c>
      <c r="N92" s="83">
        <v>3.2620084286427811</v>
      </c>
    </row>
    <row r="93" spans="1:17" s="66" customFormat="1" x14ac:dyDescent="0.2">
      <c r="A93" s="71">
        <v>2019</v>
      </c>
      <c r="C93" s="83">
        <v>1.2621059476875829</v>
      </c>
      <c r="D93" s="83">
        <v>3.6972668340180301</v>
      </c>
      <c r="E93" s="83">
        <v>1.4967435526547541</v>
      </c>
      <c r="F93" s="83">
        <v>3.4578999138994901</v>
      </c>
      <c r="G93" s="71"/>
      <c r="H93" s="71"/>
      <c r="I93" s="71"/>
      <c r="J93" s="71"/>
      <c r="K93" s="83">
        <v>1.2928259189250428</v>
      </c>
      <c r="L93" s="83">
        <v>3.4345008210807655</v>
      </c>
      <c r="M93" s="83">
        <v>1.6492698879764742</v>
      </c>
      <c r="N93" s="83">
        <v>3.2317229820971245</v>
      </c>
    </row>
    <row r="94" spans="1:17" s="66" customFormat="1" x14ac:dyDescent="0.2">
      <c r="A94" s="71">
        <v>2020</v>
      </c>
      <c r="C94" s="83">
        <v>1.2615088860845145</v>
      </c>
      <c r="D94" s="83">
        <v>3.6769312126452505</v>
      </c>
      <c r="E94" s="83">
        <v>1.5000202720947016</v>
      </c>
      <c r="F94" s="83">
        <v>3.4331173040644445</v>
      </c>
      <c r="G94" s="71"/>
      <c r="H94" s="71"/>
      <c r="I94" s="71"/>
      <c r="J94" s="71"/>
      <c r="K94" s="83">
        <v>1.2954235712658499</v>
      </c>
      <c r="L94" s="83">
        <v>3.3958454596149279</v>
      </c>
      <c r="M94" s="83">
        <v>1.65625941733166</v>
      </c>
      <c r="N94" s="83">
        <v>3.2012620094770159</v>
      </c>
    </row>
    <row r="95" spans="1:17" s="66" customFormat="1" x14ac:dyDescent="0.2">
      <c r="A95" s="71"/>
      <c r="C95" s="77"/>
      <c r="D95" s="77"/>
      <c r="E95" s="77"/>
      <c r="F95" s="77"/>
      <c r="K95" s="77"/>
      <c r="L95" s="77"/>
      <c r="M95" s="77"/>
      <c r="N95" s="77"/>
    </row>
    <row r="96" spans="1:17" s="66" customFormat="1" x14ac:dyDescent="0.2">
      <c r="A96" s="75"/>
      <c r="B96" s="71"/>
      <c r="C96" s="74"/>
      <c r="D96" s="74"/>
      <c r="E96" s="74"/>
      <c r="F96" s="74"/>
      <c r="G96" s="47"/>
    </row>
    <row r="97" spans="1:17" s="50" customFormat="1" ht="15" x14ac:dyDescent="0.2">
      <c r="A97" s="60" t="s">
        <v>90</v>
      </c>
    </row>
    <row r="98" spans="1:17" s="66" customFormat="1" ht="15" x14ac:dyDescent="0.2">
      <c r="A98" s="75"/>
      <c r="C98" s="62" t="s">
        <v>58</v>
      </c>
      <c r="D98" s="62"/>
      <c r="E98" s="62"/>
      <c r="F98" s="62"/>
      <c r="G98" s="67"/>
      <c r="H98" s="50"/>
      <c r="I98" s="50"/>
      <c r="J98" s="50"/>
      <c r="K98" s="61" t="s">
        <v>57</v>
      </c>
      <c r="L98" s="61"/>
      <c r="M98" s="61"/>
      <c r="N98" s="61"/>
      <c r="O98" s="50"/>
      <c r="P98" s="50"/>
      <c r="Q98" s="50"/>
    </row>
    <row r="99" spans="1:17" s="66" customFormat="1" ht="45" x14ac:dyDescent="0.2">
      <c r="A99" s="76" t="s">
        <v>6</v>
      </c>
      <c r="C99" s="69" t="s">
        <v>116</v>
      </c>
      <c r="D99" s="69" t="s">
        <v>117</v>
      </c>
      <c r="E99" s="69" t="s">
        <v>118</v>
      </c>
      <c r="F99" s="69" t="s">
        <v>119</v>
      </c>
      <c r="K99" s="69" t="s">
        <v>116</v>
      </c>
      <c r="L99" s="69" t="s">
        <v>117</v>
      </c>
      <c r="M99" s="69" t="s">
        <v>118</v>
      </c>
      <c r="N99" s="69" t="s">
        <v>119</v>
      </c>
    </row>
    <row r="100" spans="1:17" s="66" customFormat="1" x14ac:dyDescent="0.2">
      <c r="A100" s="71" t="s">
        <v>98</v>
      </c>
      <c r="C100" s="73">
        <v>0.93079999999999996</v>
      </c>
      <c r="D100" s="73">
        <v>0.32029999999999997</v>
      </c>
      <c r="E100" s="73">
        <v>0.33200000000000002</v>
      </c>
      <c r="F100" s="73">
        <v>0.1928</v>
      </c>
      <c r="G100" s="71"/>
      <c r="H100" s="71"/>
      <c r="I100" s="71"/>
      <c r="J100" s="71"/>
      <c r="K100" s="73">
        <v>0.85829999999999995</v>
      </c>
      <c r="L100" s="73">
        <v>0.34399999999999997</v>
      </c>
      <c r="M100" s="73">
        <v>0.83320000000000005</v>
      </c>
      <c r="N100" s="73">
        <v>0.67130000000000001</v>
      </c>
    </row>
    <row r="101" spans="1:17" s="66" customFormat="1" x14ac:dyDescent="0.2">
      <c r="A101" s="71" t="s">
        <v>99</v>
      </c>
      <c r="C101" s="73">
        <v>0.90849999999999997</v>
      </c>
      <c r="D101" s="73">
        <v>0.18329999999999999</v>
      </c>
      <c r="E101" s="73">
        <v>0.24079999999999999</v>
      </c>
      <c r="F101" s="73">
        <v>0.14729999999999999</v>
      </c>
      <c r="G101" s="71"/>
      <c r="H101" s="71"/>
      <c r="I101" s="71"/>
      <c r="J101" s="71"/>
      <c r="K101" s="73">
        <v>0.82920000000000005</v>
      </c>
      <c r="L101" s="73">
        <v>0.26979999999999998</v>
      </c>
      <c r="M101" s="73">
        <v>0.73899999999999999</v>
      </c>
      <c r="N101" s="73">
        <v>0.59530000000000005</v>
      </c>
    </row>
    <row r="102" spans="1:17" s="66" customFormat="1" x14ac:dyDescent="0.2">
      <c r="A102" s="71" t="s">
        <v>100</v>
      </c>
      <c r="C102" s="73">
        <v>0.89900000000000002</v>
      </c>
      <c r="D102" s="73">
        <v>0.14680000000000001</v>
      </c>
      <c r="E102" s="73">
        <v>0.17330000000000001</v>
      </c>
      <c r="F102" s="73">
        <v>0.1018</v>
      </c>
      <c r="G102" s="71"/>
      <c r="H102" s="71"/>
      <c r="I102" s="71"/>
      <c r="J102" s="71"/>
      <c r="K102" s="73">
        <v>0.78979999999999995</v>
      </c>
      <c r="L102" s="73">
        <v>0.2792</v>
      </c>
      <c r="M102" s="73">
        <v>0.70799999999999996</v>
      </c>
      <c r="N102" s="73">
        <v>0.51280000000000003</v>
      </c>
    </row>
    <row r="103" spans="1:17" s="66" customFormat="1" x14ac:dyDescent="0.2">
      <c r="A103" s="71" t="s">
        <v>101</v>
      </c>
      <c r="C103" s="73">
        <v>0.89580000000000004</v>
      </c>
      <c r="D103" s="73">
        <v>0.13950000000000001</v>
      </c>
      <c r="E103" s="73">
        <v>0.12130000000000001</v>
      </c>
      <c r="F103" s="73">
        <v>6.5000000000000002E-2</v>
      </c>
      <c r="G103" s="71"/>
      <c r="H103" s="71"/>
      <c r="I103" s="71"/>
      <c r="J103" s="71"/>
      <c r="K103" s="73">
        <v>0.74229999999999996</v>
      </c>
      <c r="L103" s="73">
        <v>0.26779999999999998</v>
      </c>
      <c r="M103" s="73">
        <v>0.68400000000000005</v>
      </c>
      <c r="N103" s="73">
        <v>0.44469999999999998</v>
      </c>
    </row>
    <row r="104" spans="1:17" s="66" customFormat="1" x14ac:dyDescent="0.2">
      <c r="A104" s="71" t="s">
        <v>102</v>
      </c>
      <c r="C104" s="73">
        <v>0.89349999999999996</v>
      </c>
      <c r="D104" s="73">
        <v>0.1368</v>
      </c>
      <c r="E104" s="73">
        <v>7.2999999999999995E-2</v>
      </c>
      <c r="F104" s="73">
        <v>3.3799999999999997E-2</v>
      </c>
      <c r="G104" s="71"/>
      <c r="H104" s="71"/>
      <c r="I104" s="71"/>
      <c r="J104" s="71"/>
      <c r="K104" s="73">
        <v>0.73819999999999997</v>
      </c>
      <c r="L104" s="73">
        <v>0.2495</v>
      </c>
      <c r="M104" s="73">
        <v>0.6583</v>
      </c>
      <c r="N104" s="73">
        <v>0.4012</v>
      </c>
    </row>
    <row r="105" spans="1:17" s="66" customFormat="1" x14ac:dyDescent="0.2">
      <c r="A105" s="71" t="s">
        <v>103</v>
      </c>
      <c r="C105" s="73">
        <v>0.876</v>
      </c>
      <c r="D105" s="73">
        <v>0.1125</v>
      </c>
      <c r="E105" s="73">
        <v>4.7500000000000001E-2</v>
      </c>
      <c r="F105" s="73">
        <v>1.6299999999999999E-2</v>
      </c>
      <c r="G105" s="71"/>
      <c r="H105" s="71"/>
      <c r="I105" s="71"/>
      <c r="J105" s="71"/>
      <c r="K105" s="73">
        <v>0.75449999999999995</v>
      </c>
      <c r="L105" s="73">
        <v>0.23580000000000001</v>
      </c>
      <c r="M105" s="73">
        <v>0.62419999999999998</v>
      </c>
      <c r="N105" s="73">
        <v>0.35520000000000002</v>
      </c>
    </row>
    <row r="106" spans="1:17" s="66" customFormat="1" x14ac:dyDescent="0.2">
      <c r="A106" s="71" t="s">
        <v>104</v>
      </c>
      <c r="C106" s="73">
        <v>0.82299999999999995</v>
      </c>
      <c r="D106" s="73">
        <v>9.4299999999999995E-2</v>
      </c>
      <c r="E106" s="73">
        <v>3.6299999999999999E-2</v>
      </c>
      <c r="F106" s="73">
        <v>7.4999999999999997E-3</v>
      </c>
      <c r="G106" s="71"/>
      <c r="H106" s="71"/>
      <c r="I106" s="71"/>
      <c r="J106" s="71"/>
      <c r="K106" s="73">
        <v>0.76670000000000005</v>
      </c>
      <c r="L106" s="73">
        <v>0.2195</v>
      </c>
      <c r="M106" s="73">
        <v>0.58350000000000002</v>
      </c>
      <c r="N106" s="73">
        <v>0.34570000000000001</v>
      </c>
    </row>
    <row r="107" spans="1:17" s="66" customFormat="1" x14ac:dyDescent="0.2">
      <c r="A107" s="71" t="s">
        <v>72</v>
      </c>
      <c r="C107" s="73">
        <v>0.70079999999999998</v>
      </c>
      <c r="D107" s="73">
        <v>3.4299999999999997E-2</v>
      </c>
      <c r="E107" s="73">
        <v>1.7999999999999999E-2</v>
      </c>
      <c r="F107" s="73">
        <v>3.3E-3</v>
      </c>
      <c r="G107" s="71"/>
      <c r="H107" s="71"/>
      <c r="I107" s="71"/>
      <c r="J107" s="71"/>
      <c r="K107" s="73">
        <v>0.64870000000000005</v>
      </c>
      <c r="L107" s="73">
        <v>0.1053</v>
      </c>
      <c r="M107" s="73">
        <v>0.42399999999999999</v>
      </c>
      <c r="N107" s="73">
        <v>0.25629999999999997</v>
      </c>
    </row>
    <row r="108" spans="1:17" s="66" customFormat="1" x14ac:dyDescent="0.2">
      <c r="A108" s="71"/>
      <c r="C108" s="74"/>
      <c r="D108" s="74"/>
      <c r="E108" s="74"/>
      <c r="F108" s="74"/>
      <c r="K108" s="74"/>
      <c r="L108" s="74"/>
      <c r="M108" s="74"/>
      <c r="N108" s="74"/>
    </row>
    <row r="109" spans="1:17" s="66" customFormat="1" x14ac:dyDescent="0.2">
      <c r="A109" s="75"/>
    </row>
    <row r="110" spans="1:17" s="50" customFormat="1" ht="15" x14ac:dyDescent="0.2">
      <c r="A110" s="60" t="s">
        <v>91</v>
      </c>
    </row>
    <row r="111" spans="1:17" s="66" customFormat="1" ht="15" x14ac:dyDescent="0.2">
      <c r="A111" s="75"/>
      <c r="C111" s="62" t="s">
        <v>58</v>
      </c>
      <c r="D111" s="62"/>
      <c r="E111" s="62"/>
      <c r="F111" s="62"/>
      <c r="G111" s="67"/>
      <c r="H111" s="50"/>
      <c r="I111" s="50"/>
      <c r="J111" s="50"/>
      <c r="K111" s="61" t="s">
        <v>57</v>
      </c>
      <c r="L111" s="61"/>
      <c r="M111" s="61"/>
      <c r="N111" s="61"/>
      <c r="O111" s="50"/>
      <c r="P111" s="50"/>
      <c r="Q111" s="50"/>
    </row>
    <row r="112" spans="1:17" s="66" customFormat="1" x14ac:dyDescent="0.2">
      <c r="A112" s="75"/>
      <c r="C112" s="69">
        <v>2010</v>
      </c>
      <c r="D112" s="69">
        <v>2020</v>
      </c>
      <c r="F112" s="74"/>
      <c r="K112" s="69">
        <v>2010</v>
      </c>
      <c r="L112" s="69">
        <v>2020</v>
      </c>
    </row>
    <row r="113" spans="1:17" s="66" customFormat="1" x14ac:dyDescent="0.2">
      <c r="A113" s="66" t="s">
        <v>92</v>
      </c>
      <c r="C113" s="73">
        <v>0.89469999999999994</v>
      </c>
      <c r="D113" s="73">
        <v>0.85159999999999991</v>
      </c>
      <c r="E113" s="71"/>
      <c r="F113" s="73"/>
      <c r="G113" s="71"/>
      <c r="H113" s="71"/>
      <c r="I113" s="71"/>
      <c r="J113" s="71"/>
      <c r="K113" s="73">
        <v>0.93930000000000002</v>
      </c>
      <c r="L113" s="73">
        <v>0.89959999999999996</v>
      </c>
    </row>
    <row r="114" spans="1:17" s="66" customFormat="1" x14ac:dyDescent="0.2">
      <c r="A114" s="66" t="s">
        <v>93</v>
      </c>
      <c r="C114" s="73">
        <v>0.12</v>
      </c>
      <c r="D114" s="73">
        <v>0.13739999999999999</v>
      </c>
      <c r="E114" s="71"/>
      <c r="F114" s="73"/>
      <c r="G114" s="71"/>
      <c r="H114" s="71"/>
      <c r="I114" s="71"/>
      <c r="J114" s="71"/>
      <c r="K114" s="73">
        <v>0.18899999999999997</v>
      </c>
      <c r="L114" s="73">
        <v>0.32600000000000001</v>
      </c>
    </row>
    <row r="115" spans="1:17" s="66" customFormat="1" x14ac:dyDescent="0.2">
      <c r="A115" s="66" t="s">
        <v>94</v>
      </c>
      <c r="C115" s="73">
        <v>9.3699999999999992E-2</v>
      </c>
      <c r="D115" s="73">
        <v>0.14990000000000001</v>
      </c>
      <c r="E115" s="71"/>
      <c r="F115" s="73"/>
      <c r="G115" s="71"/>
      <c r="H115" s="71"/>
      <c r="I115" s="71"/>
      <c r="J115" s="71"/>
      <c r="K115" s="73">
        <v>0.11169999999999999</v>
      </c>
      <c r="L115" s="73">
        <v>0.19640000000000002</v>
      </c>
    </row>
    <row r="116" spans="1:17" s="66" customFormat="1" x14ac:dyDescent="0.2">
      <c r="A116" s="66" t="s">
        <v>95</v>
      </c>
      <c r="C116" s="73">
        <v>5.2000000000000005E-2</v>
      </c>
      <c r="D116" s="73">
        <v>5.9400000000000001E-2</v>
      </c>
      <c r="E116" s="71"/>
      <c r="F116" s="73"/>
      <c r="G116" s="71"/>
      <c r="H116" s="71"/>
      <c r="I116" s="71"/>
      <c r="J116" s="71"/>
      <c r="K116" s="73">
        <v>0.20699999999999999</v>
      </c>
      <c r="L116" s="73">
        <v>0.21340000000000001</v>
      </c>
    </row>
    <row r="117" spans="1:17" s="66" customFormat="1" x14ac:dyDescent="0.2">
      <c r="A117" s="66" t="s">
        <v>96</v>
      </c>
      <c r="C117" s="73">
        <v>6.4699999999999994E-2</v>
      </c>
      <c r="D117" s="73">
        <v>5.0900000000000001E-2</v>
      </c>
      <c r="E117" s="71"/>
      <c r="F117" s="73"/>
      <c r="G117" s="71"/>
      <c r="H117" s="71"/>
      <c r="I117" s="71"/>
      <c r="J117" s="71"/>
      <c r="K117" s="73">
        <v>0.1348</v>
      </c>
      <c r="L117" s="73">
        <v>0.11599999999999999</v>
      </c>
    </row>
    <row r="118" spans="1:17" s="66" customFormat="1" x14ac:dyDescent="0.2">
      <c r="A118" s="66" t="s">
        <v>97</v>
      </c>
      <c r="C118" s="73">
        <v>0.70209999999999995</v>
      </c>
      <c r="D118" s="73">
        <v>0.69310000000000005</v>
      </c>
      <c r="E118" s="71"/>
      <c r="F118" s="73"/>
      <c r="G118" s="71"/>
      <c r="H118" s="71"/>
      <c r="I118" s="71"/>
      <c r="J118" s="71"/>
      <c r="K118" s="73">
        <v>0.98150000000000004</v>
      </c>
      <c r="L118" s="73">
        <v>0.96510000000000007</v>
      </c>
    </row>
    <row r="119" spans="1:17" s="66" customFormat="1" x14ac:dyDescent="0.2">
      <c r="C119" s="74"/>
      <c r="D119" s="74"/>
      <c r="F119" s="74"/>
      <c r="K119" s="74"/>
      <c r="L119" s="74"/>
    </row>
    <row r="120" spans="1:17" s="66" customFormat="1" x14ac:dyDescent="0.2">
      <c r="A120" s="75"/>
    </row>
    <row r="121" spans="1:17" s="50" customFormat="1" ht="15" x14ac:dyDescent="0.2">
      <c r="A121" s="60" t="s">
        <v>105</v>
      </c>
    </row>
    <row r="122" spans="1:17" s="66" customFormat="1" ht="15" x14ac:dyDescent="0.2">
      <c r="A122" s="75"/>
      <c r="C122" s="62" t="s">
        <v>58</v>
      </c>
      <c r="D122" s="62"/>
      <c r="E122" s="62"/>
      <c r="F122" s="62"/>
      <c r="G122" s="67"/>
      <c r="H122" s="50"/>
      <c r="I122" s="50"/>
      <c r="J122" s="50"/>
      <c r="K122" s="61" t="s">
        <v>57</v>
      </c>
      <c r="L122" s="61"/>
      <c r="M122" s="61"/>
      <c r="N122" s="61"/>
      <c r="O122" s="50"/>
      <c r="P122" s="50"/>
      <c r="Q122" s="50"/>
    </row>
    <row r="123" spans="1:17" s="66" customFormat="1" ht="41.5" customHeight="1" x14ac:dyDescent="0.2">
      <c r="A123" s="76" t="s">
        <v>78</v>
      </c>
      <c r="C123" s="69" t="s">
        <v>120</v>
      </c>
      <c r="D123" s="69" t="s">
        <v>121</v>
      </c>
      <c r="K123" s="69" t="s">
        <v>120</v>
      </c>
      <c r="L123" s="69" t="s">
        <v>121</v>
      </c>
    </row>
    <row r="124" spans="1:17" s="66" customFormat="1" x14ac:dyDescent="0.2">
      <c r="A124" s="71">
        <v>2011</v>
      </c>
      <c r="C124" s="82">
        <v>24.57</v>
      </c>
      <c r="D124" s="82">
        <v>39.630000000000003</v>
      </c>
      <c r="E124" s="71"/>
      <c r="F124" s="71"/>
      <c r="G124" s="71"/>
      <c r="H124" s="82"/>
      <c r="I124" s="71"/>
      <c r="J124" s="71"/>
      <c r="K124" s="82">
        <v>10.67</v>
      </c>
      <c r="L124" s="82">
        <v>15.31</v>
      </c>
    </row>
    <row r="125" spans="1:17" s="66" customFormat="1" x14ac:dyDescent="0.2">
      <c r="A125" s="71">
        <v>2012</v>
      </c>
      <c r="C125" s="82">
        <v>26.9</v>
      </c>
      <c r="D125" s="82">
        <v>41</v>
      </c>
      <c r="E125" s="71"/>
      <c r="F125" s="71"/>
      <c r="G125" s="71"/>
      <c r="H125" s="82"/>
      <c r="I125" s="71"/>
      <c r="J125" s="71"/>
      <c r="K125" s="82">
        <v>10.7</v>
      </c>
      <c r="L125" s="82">
        <v>15.64</v>
      </c>
    </row>
    <row r="126" spans="1:17" s="66" customFormat="1" x14ac:dyDescent="0.2">
      <c r="A126" s="71">
        <v>2013</v>
      </c>
      <c r="C126" s="82">
        <v>29.47</v>
      </c>
      <c r="D126" s="82">
        <v>45.37</v>
      </c>
      <c r="E126" s="71"/>
      <c r="F126" s="71"/>
      <c r="G126" s="71"/>
      <c r="H126" s="82"/>
      <c r="I126" s="71"/>
      <c r="J126" s="71"/>
      <c r="K126" s="82">
        <v>10.28</v>
      </c>
      <c r="L126" s="82">
        <v>16.649999999999999</v>
      </c>
    </row>
    <row r="127" spans="1:17" s="66" customFormat="1" x14ac:dyDescent="0.2">
      <c r="A127" s="71">
        <v>2014</v>
      </c>
      <c r="C127" s="82">
        <v>25.23</v>
      </c>
      <c r="D127" s="82">
        <v>38.869999999999997</v>
      </c>
      <c r="E127" s="71"/>
      <c r="F127" s="71"/>
      <c r="G127" s="71"/>
      <c r="H127" s="82"/>
      <c r="I127" s="71"/>
      <c r="J127" s="71"/>
      <c r="K127" s="82">
        <v>8.68</v>
      </c>
      <c r="L127" s="82">
        <v>15.01</v>
      </c>
    </row>
    <row r="128" spans="1:17" s="66" customFormat="1" x14ac:dyDescent="0.2">
      <c r="A128" s="71">
        <v>2015</v>
      </c>
      <c r="C128" s="82">
        <v>22.43</v>
      </c>
      <c r="D128" s="82">
        <v>35.07</v>
      </c>
      <c r="E128" s="71"/>
      <c r="F128" s="71"/>
      <c r="G128" s="71"/>
      <c r="H128" s="82"/>
      <c r="I128" s="71"/>
      <c r="J128" s="71"/>
      <c r="K128" s="82">
        <v>9.77</v>
      </c>
      <c r="L128" s="82">
        <v>16.3</v>
      </c>
    </row>
    <row r="129" spans="1:12" s="66" customFormat="1" x14ac:dyDescent="0.2">
      <c r="A129" s="71">
        <v>2016</v>
      </c>
      <c r="C129" s="82">
        <v>22.03</v>
      </c>
      <c r="D129" s="82">
        <v>33.729999999999997</v>
      </c>
      <c r="E129" s="71"/>
      <c r="F129" s="71"/>
      <c r="G129" s="71"/>
      <c r="H129" s="82"/>
      <c r="I129" s="71"/>
      <c r="J129" s="71"/>
      <c r="K129" s="82">
        <v>9.7200000000000006</v>
      </c>
      <c r="L129" s="82">
        <v>16.62</v>
      </c>
    </row>
    <row r="130" spans="1:12" s="66" customFormat="1" x14ac:dyDescent="0.2">
      <c r="A130" s="71">
        <v>2017</v>
      </c>
      <c r="C130" s="82">
        <v>21.97</v>
      </c>
      <c r="D130" s="82">
        <v>32.299999999999997</v>
      </c>
      <c r="E130" s="71"/>
      <c r="F130" s="71"/>
      <c r="G130" s="71"/>
      <c r="H130" s="82"/>
      <c r="I130" s="71"/>
      <c r="J130" s="71"/>
      <c r="K130" s="82">
        <v>9.0399999999999991</v>
      </c>
      <c r="L130" s="82">
        <v>15.43</v>
      </c>
    </row>
    <row r="131" spans="1:12" s="66" customFormat="1" x14ac:dyDescent="0.2">
      <c r="A131" s="71">
        <v>2018</v>
      </c>
      <c r="C131" s="82">
        <v>20.23</v>
      </c>
      <c r="D131" s="82">
        <v>30.5</v>
      </c>
      <c r="E131" s="71"/>
      <c r="F131" s="71"/>
      <c r="G131" s="71"/>
      <c r="H131" s="82"/>
      <c r="I131" s="71"/>
      <c r="J131" s="71"/>
      <c r="K131" s="82">
        <v>8.7899999999999991</v>
      </c>
      <c r="L131" s="82">
        <v>14.34</v>
      </c>
    </row>
    <row r="132" spans="1:12" s="66" customFormat="1" x14ac:dyDescent="0.2">
      <c r="A132" s="71">
        <v>2019</v>
      </c>
      <c r="C132" s="82">
        <v>22.77</v>
      </c>
      <c r="D132" s="82">
        <v>31.97</v>
      </c>
      <c r="E132" s="71"/>
      <c r="F132" s="71"/>
      <c r="G132" s="71"/>
      <c r="H132" s="82"/>
      <c r="I132" s="71"/>
      <c r="J132" s="71"/>
      <c r="K132" s="82">
        <v>8.41</v>
      </c>
      <c r="L132" s="82">
        <v>14.71</v>
      </c>
    </row>
    <row r="133" spans="1:12" s="66" customFormat="1" x14ac:dyDescent="0.2">
      <c r="A133" s="71">
        <v>2020</v>
      </c>
      <c r="C133" s="82">
        <v>21.47</v>
      </c>
      <c r="D133" s="82">
        <v>31.13</v>
      </c>
      <c r="E133" s="71"/>
      <c r="F133" s="71"/>
      <c r="G133" s="71"/>
      <c r="H133" s="82"/>
      <c r="I133" s="71"/>
      <c r="J133" s="71"/>
      <c r="K133" s="82">
        <v>8.66</v>
      </c>
      <c r="L133" s="82">
        <v>15.14</v>
      </c>
    </row>
    <row r="134" spans="1:12" s="53" customFormat="1" x14ac:dyDescent="0.2">
      <c r="A134" s="45"/>
      <c r="B134" s="46"/>
      <c r="C134" s="46"/>
      <c r="D134" s="47"/>
      <c r="F134" s="47"/>
      <c r="G134" s="47"/>
      <c r="H134" s="47"/>
      <c r="I134" s="47"/>
      <c r="J134" s="47"/>
      <c r="K134" s="47"/>
      <c r="L134" s="47"/>
    </row>
    <row r="135" spans="1:12" s="53" customFormat="1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</row>
    <row r="136" spans="1:12" s="53" customFormat="1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</row>
    <row r="137" spans="1:12" s="53" customFormat="1" x14ac:dyDescent="0.2">
      <c r="A137" s="53" t="s">
        <v>66</v>
      </c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</row>
    <row r="138" spans="1:12" s="53" customFormat="1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</row>
    <row r="139" spans="1:12" s="53" customFormat="1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</row>
    <row r="140" spans="1:12" s="53" customFormat="1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</row>
    <row r="141" spans="1:12" s="53" customFormat="1" x14ac:dyDescent="0.2"/>
    <row r="142" spans="1:12" s="53" customFormat="1" x14ac:dyDescent="0.2"/>
  </sheetData>
  <sheetProtection algorithmName="SHA-512" hashValue="6+nmixlXsrGYfbnuzMvggewbWxJaAZxKBKFqxYmLnhsKOX6gCmrYP05VPSDiUl35qSOg+MJP23zzDEefofeQqg==" saltValue="oFhFhc6kPBI9d4ZKgNRlSQ==" spinCount="100000" sheet="1" objects="1" scenarios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52CC-D7FC-4946-88BF-A8CEF8D936ED}">
  <dimension ref="A1:M52"/>
  <sheetViews>
    <sheetView topLeftCell="A3" zoomScale="117" workbookViewId="0">
      <selection activeCell="B24" sqref="B24"/>
    </sheetView>
  </sheetViews>
  <sheetFormatPr baseColWidth="10" defaultColWidth="8.796875" defaultRowHeight="14" x14ac:dyDescent="0.2"/>
  <cols>
    <col min="1" max="1" width="38.19921875" style="1" customWidth="1"/>
    <col min="2" max="2" width="11.796875" style="1" customWidth="1"/>
    <col min="3" max="3" width="12.59765625" style="1" customWidth="1"/>
    <col min="4" max="5" width="8.796875" style="1"/>
    <col min="6" max="6" width="13.3984375" style="1" customWidth="1"/>
    <col min="7" max="16384" width="8.796875" style="1"/>
  </cols>
  <sheetData>
    <row r="1" spans="1:13" x14ac:dyDescent="0.2">
      <c r="A1" s="4"/>
      <c r="B1" s="5" t="s">
        <v>122</v>
      </c>
      <c r="H1" s="7"/>
      <c r="I1" s="8"/>
      <c r="J1" s="8"/>
      <c r="K1" s="8"/>
      <c r="L1" s="8"/>
      <c r="M1" s="8"/>
    </row>
    <row r="2" spans="1:13" x14ac:dyDescent="0.2">
      <c r="A2" s="4"/>
      <c r="B2" s="4"/>
      <c r="C2" s="4"/>
      <c r="H2" s="9"/>
      <c r="I2" s="8"/>
      <c r="J2" s="8"/>
      <c r="K2" s="8"/>
      <c r="L2" s="8"/>
      <c r="M2" s="8"/>
    </row>
    <row r="3" spans="1:13" x14ac:dyDescent="0.2">
      <c r="A3" s="4"/>
      <c r="B3" s="4"/>
      <c r="C3" s="4"/>
      <c r="H3" s="9"/>
      <c r="I3" s="8"/>
      <c r="J3" s="8"/>
      <c r="K3" s="8"/>
      <c r="L3" s="8"/>
      <c r="M3" s="8"/>
    </row>
    <row r="4" spans="1:13" x14ac:dyDescent="0.2">
      <c r="A4" s="4"/>
      <c r="B4" s="4"/>
      <c r="C4" s="4"/>
      <c r="H4" s="9"/>
      <c r="I4" s="8"/>
      <c r="J4" s="8"/>
      <c r="K4" s="8"/>
      <c r="L4" s="8"/>
      <c r="M4" s="8"/>
    </row>
    <row r="5" spans="1:13" x14ac:dyDescent="0.2">
      <c r="A5" s="4"/>
      <c r="B5" s="4"/>
      <c r="C5" s="4"/>
      <c r="H5" s="8"/>
      <c r="I5" s="8"/>
      <c r="J5" s="8"/>
      <c r="K5" s="8"/>
      <c r="L5" s="8"/>
      <c r="M5" s="8"/>
    </row>
    <row r="6" spans="1:13" x14ac:dyDescent="0.2">
      <c r="A6" s="4"/>
      <c r="B6" s="4"/>
      <c r="C6" s="4"/>
    </row>
    <row r="7" spans="1:13" x14ac:dyDescent="0.2">
      <c r="A7" s="4"/>
      <c r="B7" s="4"/>
      <c r="C7" s="4"/>
    </row>
    <row r="8" spans="1:13" ht="19" x14ac:dyDescent="0.25">
      <c r="A8" s="11" t="s">
        <v>0</v>
      </c>
      <c r="B8" s="11"/>
      <c r="C8" s="4"/>
    </row>
    <row r="9" spans="1:13" ht="16" x14ac:dyDescent="0.2">
      <c r="A9" s="12" t="s">
        <v>56</v>
      </c>
      <c r="B9" s="13"/>
      <c r="C9" s="4"/>
    </row>
    <row r="10" spans="1:13" x14ac:dyDescent="0.2">
      <c r="A10" s="4"/>
      <c r="B10" s="4"/>
      <c r="C10" s="4"/>
    </row>
    <row r="11" spans="1:13" x14ac:dyDescent="0.2">
      <c r="A11" s="4"/>
      <c r="B11" s="4"/>
      <c r="C11" s="4"/>
    </row>
    <row r="12" spans="1:13" ht="15" x14ac:dyDescent="0.2">
      <c r="A12" s="14" t="s">
        <v>67</v>
      </c>
      <c r="B12" s="14"/>
      <c r="C12" s="4"/>
    </row>
    <row r="13" spans="1:13" x14ac:dyDescent="0.2">
      <c r="A13" s="4" t="s">
        <v>22</v>
      </c>
      <c r="B13" s="4"/>
      <c r="C13" s="4"/>
    </row>
    <row r="14" spans="1:13" x14ac:dyDescent="0.2">
      <c r="A14" s="4" t="s">
        <v>23</v>
      </c>
      <c r="B14" s="4"/>
      <c r="C14" s="4"/>
    </row>
    <row r="15" spans="1:13" x14ac:dyDescent="0.2">
      <c r="A15" s="4"/>
      <c r="B15" s="15">
        <v>2020</v>
      </c>
      <c r="C15" s="15">
        <v>2019</v>
      </c>
    </row>
    <row r="16" spans="1:13" x14ac:dyDescent="0.2">
      <c r="A16" s="4"/>
      <c r="B16" s="4"/>
      <c r="C16" s="4"/>
    </row>
    <row r="17" spans="1:3" x14ac:dyDescent="0.2">
      <c r="A17" s="16" t="s">
        <v>24</v>
      </c>
      <c r="B17" s="4"/>
      <c r="C17" s="4"/>
    </row>
    <row r="18" spans="1:3" x14ac:dyDescent="0.2">
      <c r="A18" s="17" t="s">
        <v>25</v>
      </c>
      <c r="B18" s="26">
        <v>14565</v>
      </c>
      <c r="C18" s="26">
        <v>14022</v>
      </c>
    </row>
    <row r="19" spans="1:3" x14ac:dyDescent="0.2">
      <c r="A19" s="27" t="s">
        <v>26</v>
      </c>
      <c r="B19" s="28">
        <v>1475</v>
      </c>
      <c r="C19" s="28">
        <v>1633</v>
      </c>
    </row>
    <row r="20" spans="1:3" x14ac:dyDescent="0.2">
      <c r="A20" s="4"/>
      <c r="B20" s="29"/>
      <c r="C20" s="29"/>
    </row>
    <row r="21" spans="1:3" x14ac:dyDescent="0.2">
      <c r="A21" s="17" t="s">
        <v>27</v>
      </c>
      <c r="B21" s="26">
        <f>B18-B19</f>
        <v>13090</v>
      </c>
      <c r="C21" s="26">
        <f>C18-C19</f>
        <v>12389</v>
      </c>
    </row>
    <row r="22" spans="1:3" x14ac:dyDescent="0.2">
      <c r="A22" s="27" t="s">
        <v>126</v>
      </c>
      <c r="B22" s="28">
        <v>-448</v>
      </c>
      <c r="C22" s="28">
        <v>-407</v>
      </c>
    </row>
    <row r="23" spans="1:3" x14ac:dyDescent="0.2">
      <c r="A23" s="4"/>
      <c r="B23" s="29"/>
      <c r="C23" s="29"/>
    </row>
    <row r="24" spans="1:3" x14ac:dyDescent="0.2">
      <c r="A24" s="17" t="s">
        <v>28</v>
      </c>
      <c r="B24" s="30">
        <f>B21+B22</f>
        <v>12642</v>
      </c>
      <c r="C24" s="30">
        <f>C21+C22</f>
        <v>11982</v>
      </c>
    </row>
    <row r="25" spans="1:3" x14ac:dyDescent="0.2">
      <c r="A25" s="4"/>
      <c r="B25" s="29"/>
      <c r="C25" s="29"/>
    </row>
    <row r="26" spans="1:3" x14ac:dyDescent="0.2">
      <c r="A26" s="16" t="s">
        <v>29</v>
      </c>
      <c r="B26" s="29"/>
      <c r="C26" s="29"/>
    </row>
    <row r="27" spans="1:3" x14ac:dyDescent="0.2">
      <c r="A27" s="17" t="s">
        <v>30</v>
      </c>
      <c r="B27" s="26">
        <v>5227</v>
      </c>
      <c r="C27" s="26">
        <v>4564</v>
      </c>
    </row>
    <row r="28" spans="1:3" x14ac:dyDescent="0.2">
      <c r="A28" s="17" t="s">
        <v>31</v>
      </c>
      <c r="B28" s="31">
        <v>1495</v>
      </c>
      <c r="C28" s="31">
        <v>956</v>
      </c>
    </row>
    <row r="29" spans="1:3" x14ac:dyDescent="0.2">
      <c r="A29" s="17" t="s">
        <v>32</v>
      </c>
      <c r="B29" s="31">
        <v>1318</v>
      </c>
      <c r="C29" s="31">
        <v>1237</v>
      </c>
    </row>
    <row r="30" spans="1:3" x14ac:dyDescent="0.2">
      <c r="A30" s="17" t="s">
        <v>33</v>
      </c>
      <c r="B30" s="31">
        <v>1511</v>
      </c>
      <c r="C30" s="31">
        <v>1076</v>
      </c>
    </row>
    <row r="31" spans="1:3" x14ac:dyDescent="0.2">
      <c r="A31" s="17" t="s">
        <v>34</v>
      </c>
      <c r="B31" s="31">
        <v>145</v>
      </c>
      <c r="C31" s="31">
        <v>41</v>
      </c>
    </row>
    <row r="32" spans="1:3" x14ac:dyDescent="0.2">
      <c r="A32" s="17" t="s">
        <v>35</v>
      </c>
      <c r="B32" s="31">
        <v>62</v>
      </c>
      <c r="C32" s="31">
        <v>83</v>
      </c>
    </row>
    <row r="33" spans="1:3" x14ac:dyDescent="0.2">
      <c r="A33" s="17" t="s">
        <v>36</v>
      </c>
      <c r="B33" s="28">
        <v>1183</v>
      </c>
      <c r="C33" s="28">
        <v>1000</v>
      </c>
    </row>
    <row r="34" spans="1:3" x14ac:dyDescent="0.2">
      <c r="A34" s="4"/>
      <c r="B34" s="29"/>
      <c r="C34" s="29"/>
    </row>
    <row r="35" spans="1:3" x14ac:dyDescent="0.2">
      <c r="A35" s="4"/>
      <c r="B35" s="28">
        <f>SUM(B27:B33)</f>
        <v>10941</v>
      </c>
      <c r="C35" s="28">
        <f>SUM(C27:C33)</f>
        <v>8957</v>
      </c>
    </row>
    <row r="36" spans="1:3" x14ac:dyDescent="0.2">
      <c r="A36" s="4"/>
      <c r="B36" s="29"/>
      <c r="C36" s="29"/>
    </row>
    <row r="37" spans="1:3" x14ac:dyDescent="0.2">
      <c r="A37" s="32" t="s">
        <v>37</v>
      </c>
      <c r="B37" s="30">
        <f>B24-B35</f>
        <v>1701</v>
      </c>
      <c r="C37" s="30">
        <f>C24-C35</f>
        <v>3025</v>
      </c>
    </row>
    <row r="38" spans="1:3" x14ac:dyDescent="0.2">
      <c r="A38" s="16"/>
      <c r="B38" s="29"/>
      <c r="C38" s="29"/>
    </row>
    <row r="39" spans="1:3" x14ac:dyDescent="0.2">
      <c r="A39" s="32" t="s">
        <v>38</v>
      </c>
      <c r="B39" s="29"/>
      <c r="C39" s="29"/>
    </row>
    <row r="40" spans="1:3" x14ac:dyDescent="0.2">
      <c r="A40" s="17" t="s">
        <v>39</v>
      </c>
      <c r="B40" s="31">
        <v>3272</v>
      </c>
      <c r="C40" s="31">
        <v>2778</v>
      </c>
    </row>
    <row r="41" spans="1:3" x14ac:dyDescent="0.2">
      <c r="A41" s="17" t="s">
        <v>40</v>
      </c>
      <c r="B41" s="28">
        <v>155</v>
      </c>
      <c r="C41" s="28">
        <v>7</v>
      </c>
    </row>
    <row r="42" spans="1:3" x14ac:dyDescent="0.2">
      <c r="A42" s="17"/>
      <c r="B42" s="29"/>
      <c r="C42" s="29"/>
    </row>
    <row r="43" spans="1:3" x14ac:dyDescent="0.2">
      <c r="A43" s="17"/>
      <c r="B43" s="30">
        <f>B40+B41</f>
        <v>3427</v>
      </c>
      <c r="C43" s="30">
        <f>C40+C41</f>
        <v>2785</v>
      </c>
    </row>
    <row r="44" spans="1:3" x14ac:dyDescent="0.2">
      <c r="A44" s="17"/>
      <c r="B44" s="29"/>
      <c r="C44" s="29"/>
    </row>
    <row r="45" spans="1:3" x14ac:dyDescent="0.2">
      <c r="A45" s="32" t="s">
        <v>41</v>
      </c>
      <c r="B45" s="26">
        <f>B37+B43</f>
        <v>5128</v>
      </c>
      <c r="C45" s="26">
        <f>C37+C43</f>
        <v>5810</v>
      </c>
    </row>
    <row r="46" spans="1:3" x14ac:dyDescent="0.2">
      <c r="A46" s="16"/>
      <c r="B46" s="29"/>
      <c r="C46" s="29"/>
    </row>
    <row r="47" spans="1:3" x14ac:dyDescent="0.2">
      <c r="A47" s="32" t="s">
        <v>42</v>
      </c>
      <c r="B47" s="31">
        <v>-1313</v>
      </c>
      <c r="C47" s="31">
        <v>-1488</v>
      </c>
    </row>
    <row r="48" spans="1:3" x14ac:dyDescent="0.2">
      <c r="A48" s="16"/>
      <c r="B48" s="29"/>
      <c r="C48" s="29"/>
    </row>
    <row r="49" spans="1:3" ht="15" thickBot="1" x14ac:dyDescent="0.25">
      <c r="A49" s="16" t="s">
        <v>43</v>
      </c>
      <c r="B49" s="21">
        <f>B45+B47</f>
        <v>3815</v>
      </c>
      <c r="C49" s="21">
        <f>C45+C47</f>
        <v>4322</v>
      </c>
    </row>
    <row r="50" spans="1:3" ht="15" thickTop="1" x14ac:dyDescent="0.2">
      <c r="A50" s="4"/>
      <c r="B50" s="4"/>
      <c r="C50" s="4"/>
    </row>
    <row r="51" spans="1:3" x14ac:dyDescent="0.2">
      <c r="A51" s="4"/>
      <c r="B51" s="4"/>
      <c r="C51" s="4"/>
    </row>
    <row r="52" spans="1:3" x14ac:dyDescent="0.2">
      <c r="A52" s="4" t="s">
        <v>66</v>
      </c>
      <c r="B52" s="4"/>
      <c r="C52" s="4"/>
    </row>
  </sheetData>
  <sheetProtection algorithmName="SHA-512" hashValue="0LmO0oW3gNqIINSuthrDcWbI9wgPv8iLygrfZ4xJTWeFDCmsTV8Kx1OdPvZa6oUzBipM6XePTvHlbbd1gDOy+Q==" saltValue="YDzvW/Pg5hsQRYw5mi1GbA==" spinCount="100000" sheet="1" objects="1" scenarios="1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43AA-2D1A-4CF7-8135-FDE0232FE555}">
  <dimension ref="A1:M39"/>
  <sheetViews>
    <sheetView workbookViewId="0">
      <selection activeCell="A12" sqref="A12"/>
    </sheetView>
  </sheetViews>
  <sheetFormatPr baseColWidth="10" defaultColWidth="8.796875" defaultRowHeight="14" x14ac:dyDescent="0.2"/>
  <cols>
    <col min="1" max="1" width="35.3984375" style="1" customWidth="1"/>
    <col min="2" max="3" width="10.3984375" style="1" bestFit="1" customWidth="1"/>
    <col min="4" max="5" width="8.796875" style="1"/>
    <col min="6" max="6" width="13.3984375" style="1" customWidth="1"/>
    <col min="7" max="16384" width="8.796875" style="1"/>
  </cols>
  <sheetData>
    <row r="1" spans="1:13" x14ac:dyDescent="0.2">
      <c r="A1" s="4"/>
      <c r="B1" s="5" t="s">
        <v>122</v>
      </c>
      <c r="H1" s="7"/>
      <c r="I1" s="8"/>
      <c r="J1" s="8"/>
      <c r="K1" s="8"/>
      <c r="L1" s="8"/>
      <c r="M1" s="8"/>
    </row>
    <row r="2" spans="1:13" x14ac:dyDescent="0.2">
      <c r="A2" s="4"/>
      <c r="B2" s="4"/>
      <c r="C2" s="4"/>
      <c r="H2" s="9"/>
      <c r="I2" s="8"/>
      <c r="J2" s="8"/>
      <c r="K2" s="8"/>
      <c r="L2" s="8"/>
      <c r="M2" s="8"/>
    </row>
    <row r="3" spans="1:13" x14ac:dyDescent="0.2">
      <c r="A3" s="4"/>
      <c r="B3" s="4"/>
      <c r="C3" s="4"/>
      <c r="H3" s="9"/>
      <c r="I3" s="8"/>
      <c r="J3" s="8"/>
      <c r="K3" s="8"/>
      <c r="L3" s="8"/>
      <c r="M3" s="8"/>
    </row>
    <row r="4" spans="1:13" x14ac:dyDescent="0.2">
      <c r="A4" s="4"/>
      <c r="B4" s="4"/>
      <c r="C4" s="4"/>
      <c r="H4" s="9"/>
      <c r="I4" s="8"/>
      <c r="J4" s="8"/>
      <c r="K4" s="8"/>
      <c r="L4" s="8"/>
      <c r="M4" s="8"/>
    </row>
    <row r="5" spans="1:13" x14ac:dyDescent="0.2">
      <c r="A5" s="4"/>
      <c r="B5" s="4"/>
      <c r="C5" s="4"/>
      <c r="H5" s="8"/>
      <c r="I5" s="8"/>
      <c r="J5" s="8"/>
      <c r="K5" s="8"/>
      <c r="L5" s="8"/>
      <c r="M5" s="8"/>
    </row>
    <row r="6" spans="1:13" x14ac:dyDescent="0.2">
      <c r="A6" s="4"/>
      <c r="B6" s="4"/>
      <c r="C6" s="4"/>
    </row>
    <row r="7" spans="1:13" x14ac:dyDescent="0.2">
      <c r="A7" s="4"/>
      <c r="B7" s="4"/>
      <c r="C7" s="4"/>
    </row>
    <row r="8" spans="1:13" ht="19" x14ac:dyDescent="0.25">
      <c r="A8" s="11" t="s">
        <v>0</v>
      </c>
      <c r="B8" s="11"/>
      <c r="C8" s="4"/>
    </row>
    <row r="9" spans="1:13" ht="16" x14ac:dyDescent="0.2">
      <c r="A9" s="12" t="s">
        <v>56</v>
      </c>
      <c r="B9" s="13"/>
      <c r="C9" s="4"/>
    </row>
    <row r="10" spans="1:13" x14ac:dyDescent="0.2">
      <c r="A10" s="4"/>
      <c r="B10" s="4"/>
      <c r="C10" s="4"/>
    </row>
    <row r="11" spans="1:13" x14ac:dyDescent="0.2">
      <c r="A11" s="4"/>
      <c r="B11" s="4"/>
      <c r="C11" s="4"/>
    </row>
    <row r="12" spans="1:13" ht="15" x14ac:dyDescent="0.2">
      <c r="A12" s="14" t="s">
        <v>44</v>
      </c>
      <c r="B12" s="14"/>
      <c r="C12" s="4"/>
    </row>
    <row r="13" spans="1:13" x14ac:dyDescent="0.2">
      <c r="A13" s="4" t="s">
        <v>22</v>
      </c>
      <c r="B13" s="4"/>
      <c r="C13" s="4"/>
    </row>
    <row r="14" spans="1:13" x14ac:dyDescent="0.2">
      <c r="A14" s="4" t="s">
        <v>23</v>
      </c>
      <c r="B14" s="4"/>
      <c r="C14" s="4"/>
    </row>
    <row r="15" spans="1:13" x14ac:dyDescent="0.2">
      <c r="A15" s="4"/>
      <c r="B15" s="15">
        <v>2020</v>
      </c>
      <c r="C15" s="15">
        <v>2019</v>
      </c>
    </row>
    <row r="16" spans="1:13" x14ac:dyDescent="0.2">
      <c r="A16" s="4"/>
      <c r="B16" s="4"/>
      <c r="C16" s="4"/>
    </row>
    <row r="17" spans="1:3" x14ac:dyDescent="0.2">
      <c r="A17" s="16" t="s">
        <v>45</v>
      </c>
      <c r="B17" s="4"/>
      <c r="C17" s="4"/>
    </row>
    <row r="18" spans="1:3" x14ac:dyDescent="0.2">
      <c r="A18" s="17" t="s">
        <v>46</v>
      </c>
      <c r="B18" s="18">
        <v>2891</v>
      </c>
      <c r="C18" s="18">
        <v>5351</v>
      </c>
    </row>
    <row r="19" spans="1:3" x14ac:dyDescent="0.2">
      <c r="A19" s="17" t="s">
        <v>47</v>
      </c>
      <c r="B19" s="19">
        <v>52264</v>
      </c>
      <c r="C19" s="19">
        <v>48089</v>
      </c>
    </row>
    <row r="20" spans="1:3" x14ac:dyDescent="0.2">
      <c r="A20" s="17" t="s">
        <v>48</v>
      </c>
      <c r="B20" s="19">
        <v>17</v>
      </c>
      <c r="C20" s="19">
        <v>333</v>
      </c>
    </row>
    <row r="21" spans="1:3" x14ac:dyDescent="0.2">
      <c r="A21" s="17" t="s">
        <v>49</v>
      </c>
      <c r="B21" s="19">
        <v>978</v>
      </c>
      <c r="C21" s="19">
        <v>939</v>
      </c>
    </row>
    <row r="22" spans="1:3" x14ac:dyDescent="0.2">
      <c r="A22" s="17" t="s">
        <v>50</v>
      </c>
      <c r="B22" s="19">
        <v>7558</v>
      </c>
      <c r="C22" s="19">
        <v>7122</v>
      </c>
    </row>
    <row r="23" spans="1:3" x14ac:dyDescent="0.2">
      <c r="A23" s="17" t="s">
        <v>51</v>
      </c>
      <c r="B23" s="20">
        <v>69</v>
      </c>
      <c r="C23" s="20">
        <v>85</v>
      </c>
    </row>
    <row r="24" spans="1:3" x14ac:dyDescent="0.2">
      <c r="A24" s="17"/>
      <c r="B24" s="19"/>
      <c r="C24" s="19"/>
    </row>
    <row r="25" spans="1:3" ht="15" thickBot="1" x14ac:dyDescent="0.25">
      <c r="A25" s="4"/>
      <c r="B25" s="21">
        <f xml:space="preserve"> SUM(B18:B23)</f>
        <v>63777</v>
      </c>
      <c r="C25" s="21">
        <f xml:space="preserve"> SUM(C18:C23)</f>
        <v>61919</v>
      </c>
    </row>
    <row r="26" spans="1:3" ht="15" thickTop="1" x14ac:dyDescent="0.2">
      <c r="A26" s="4"/>
      <c r="B26" s="19"/>
      <c r="C26" s="19"/>
    </row>
    <row r="27" spans="1:3" x14ac:dyDescent="0.2">
      <c r="A27" s="16" t="s">
        <v>52</v>
      </c>
      <c r="B27" s="19"/>
      <c r="C27" s="19"/>
    </row>
    <row r="28" spans="1:3" x14ac:dyDescent="0.2">
      <c r="A28" s="17" t="s">
        <v>129</v>
      </c>
      <c r="B28" s="19">
        <v>79</v>
      </c>
      <c r="C28" s="19">
        <v>717</v>
      </c>
    </row>
    <row r="29" spans="1:3" x14ac:dyDescent="0.2">
      <c r="A29" s="17" t="s">
        <v>53</v>
      </c>
      <c r="B29" s="19">
        <v>7454</v>
      </c>
      <c r="C29" s="19">
        <v>6996</v>
      </c>
    </row>
    <row r="30" spans="1:3" x14ac:dyDescent="0.2">
      <c r="A30" s="17" t="s">
        <v>54</v>
      </c>
      <c r="B30" s="20">
        <v>16651</v>
      </c>
      <c r="C30" s="20">
        <v>17839</v>
      </c>
    </row>
    <row r="31" spans="1:3" x14ac:dyDescent="0.2">
      <c r="A31" s="17"/>
      <c r="B31" s="19"/>
      <c r="C31" s="19"/>
    </row>
    <row r="32" spans="1:3" ht="15" thickBot="1" x14ac:dyDescent="0.25">
      <c r="A32" s="4"/>
      <c r="B32" s="21">
        <f xml:space="preserve"> SUM(B28:B30)</f>
        <v>24184</v>
      </c>
      <c r="C32" s="21">
        <f xml:space="preserve"> SUM(C28:C30)</f>
        <v>25552</v>
      </c>
    </row>
    <row r="33" spans="1:3" ht="15" thickTop="1" x14ac:dyDescent="0.2">
      <c r="A33" s="17"/>
      <c r="B33" s="19"/>
      <c r="C33" s="19"/>
    </row>
    <row r="34" spans="1:3" ht="15" thickBot="1" x14ac:dyDescent="0.25">
      <c r="A34" s="16" t="s">
        <v>55</v>
      </c>
      <c r="B34" s="21">
        <f xml:space="preserve"> B25 - B32</f>
        <v>39593</v>
      </c>
      <c r="C34" s="21">
        <f xml:space="preserve"> C25 - C32</f>
        <v>36367</v>
      </c>
    </row>
    <row r="35" spans="1:3" ht="15" thickTop="1" x14ac:dyDescent="0.2">
      <c r="A35" s="17"/>
      <c r="B35" s="19"/>
      <c r="C35" s="19"/>
    </row>
    <row r="36" spans="1:3" ht="15" thickBot="1" x14ac:dyDescent="0.25">
      <c r="A36" s="16" t="s">
        <v>130</v>
      </c>
      <c r="B36" s="21">
        <f xml:space="preserve"> B32 + B34</f>
        <v>63777</v>
      </c>
      <c r="C36" s="21">
        <f xml:space="preserve"> C32 + C34</f>
        <v>61919</v>
      </c>
    </row>
    <row r="37" spans="1:3" ht="15" thickTop="1" x14ac:dyDescent="0.2">
      <c r="A37" s="4"/>
      <c r="B37" s="4"/>
      <c r="C37" s="4"/>
    </row>
    <row r="38" spans="1:3" x14ac:dyDescent="0.2">
      <c r="A38" s="4"/>
      <c r="B38" s="4"/>
      <c r="C38" s="4"/>
    </row>
    <row r="39" spans="1:3" x14ac:dyDescent="0.2">
      <c r="A39" s="4" t="s">
        <v>66</v>
      </c>
      <c r="B39" s="4"/>
      <c r="C39" s="4"/>
    </row>
  </sheetData>
  <sheetProtection algorithmName="SHA-512" hashValue="EM86OKxyNTxojrBiUVOyJGgpVNU2IuY7ZTmduJ3JYCrxonRc7SjDjO2zomuySfteg2FblSCrGkeOwFSPLTEcJg==" saltValue="5OGK2ifzfnp8WOGQx/na5A==" spinCount="100000" sheet="1" objects="1" scenario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Economic and Population Data</vt:lpstr>
      <vt:lpstr>Educational Attainment</vt:lpstr>
      <vt:lpstr>Triggers</vt:lpstr>
      <vt:lpstr>NEW.WORLD Income Statement</vt:lpstr>
      <vt:lpstr>NEW.WORLD 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Schilling</dc:creator>
  <cp:lastModifiedBy>Microsoft Office User</cp:lastModifiedBy>
  <dcterms:created xsi:type="dcterms:W3CDTF">2020-11-20T17:08:34Z</dcterms:created>
  <dcterms:modified xsi:type="dcterms:W3CDTF">2021-02-10T05:21:49Z</dcterms:modified>
</cp:coreProperties>
</file>