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rxiv\Desktop\咖啡杯测\咖啡第三期杯测\"/>
    </mc:Choice>
  </mc:AlternateContent>
  <xr:revisionPtr revIDLastSave="0" documentId="13_ncr:1_{02BFD7F2-2312-40C9-A814-8D97BD5FB907}" xr6:coauthVersionLast="47" xr6:coauthVersionMax="47" xr10:uidLastSave="{00000000-0000-0000-0000-000000000000}"/>
  <bookViews>
    <workbookView xWindow="-110" yWindow="-110" windowWidth="25820" windowHeight="15500" tabRatio="832" firstSheet="11" activeTab="22" xr2:uid="{00000000-000D-0000-FFFF-FFFF00000000}"/>
  </bookViews>
  <sheets>
    <sheet name="晚收甜白" sheetId="8" r:id="rId1"/>
    <sheet name="果丁丁" sheetId="9" r:id="rId2"/>
    <sheet name="瑰夏村竞标" sheetId="10" r:id="rId3"/>
    <sheet name="瑰夏村金标" sheetId="25" r:id="rId4"/>
    <sheet name="花魁7.0" sheetId="11" r:id="rId5"/>
    <sheet name="白兰花" sheetId="12" r:id="rId6"/>
    <sheet name="TOH日晒（初吾）" sheetId="13" r:id="rId7"/>
    <sheet name="TOH水洗" sheetId="14" r:id="rId8"/>
    <sheet name="TOH蜜处理" sheetId="15" r:id="rId9"/>
    <sheet name="TOH日晒" sheetId="16" r:id="rId10"/>
    <sheet name="TOH日晒（尽力而为）" sheetId="17" r:id="rId11"/>
    <sheet name="TOH水洗(尽力而为)" sheetId="18" r:id="rId12"/>
    <sheet name="TOH日晒(启程拓殖)" sheetId="20" r:id="rId13"/>
    <sheet name="如目达摩" sheetId="19" r:id="rId14"/>
    <sheet name="阿洛水洗" sheetId="21" r:id="rId15"/>
    <sheet name="阿洛日晒" sheetId="22" r:id="rId16"/>
    <sheet name="埃托水洗" sheetId="23" r:id="rId17"/>
    <sheet name="埃托日晒" sheetId="24" r:id="rId18"/>
    <sheet name="Duwancho" sheetId="26" r:id="rId19"/>
    <sheet name="Tatesa" sheetId="27" r:id="rId20"/>
    <sheet name="Morke" sheetId="28" r:id="rId21"/>
    <sheet name="Karamo" sheetId="29" r:id="rId22"/>
    <sheet name="凤凰单丛" sheetId="30" r:id="rId23"/>
    <sheet name="贡珠贝" sheetId="31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" i="30" l="1"/>
  <c r="P20" i="30"/>
  <c r="P19" i="30"/>
  <c r="O21" i="30"/>
  <c r="O20" i="30"/>
  <c r="O19" i="30"/>
  <c r="G19" i="30"/>
  <c r="H19" i="30"/>
  <c r="I19" i="30"/>
  <c r="J19" i="30"/>
  <c r="K19" i="30"/>
  <c r="L19" i="30"/>
  <c r="M19" i="30"/>
  <c r="N19" i="30"/>
  <c r="G20" i="30"/>
  <c r="H20" i="30"/>
  <c r="I20" i="30"/>
  <c r="J20" i="30"/>
  <c r="K20" i="30"/>
  <c r="L20" i="30"/>
  <c r="M20" i="30"/>
  <c r="N20" i="30"/>
  <c r="G21" i="30"/>
  <c r="H21" i="30"/>
  <c r="I21" i="30"/>
  <c r="J21" i="30"/>
  <c r="K21" i="30"/>
  <c r="L21" i="30"/>
  <c r="M21" i="30"/>
  <c r="N21" i="30"/>
  <c r="F21" i="30"/>
  <c r="F20" i="30"/>
  <c r="F19" i="30"/>
  <c r="P19" i="29"/>
  <c r="P18" i="29"/>
  <c r="Q18" i="29" s="1"/>
  <c r="P17" i="29"/>
  <c r="O19" i="29"/>
  <c r="O18" i="29"/>
  <c r="O17" i="29"/>
  <c r="G17" i="29"/>
  <c r="H17" i="29"/>
  <c r="I17" i="29"/>
  <c r="J17" i="29"/>
  <c r="K17" i="29"/>
  <c r="L17" i="29"/>
  <c r="M17" i="29"/>
  <c r="N17" i="29"/>
  <c r="G18" i="29"/>
  <c r="H18" i="29"/>
  <c r="I18" i="29"/>
  <c r="J18" i="29"/>
  <c r="K18" i="29"/>
  <c r="L18" i="29"/>
  <c r="M18" i="29"/>
  <c r="N18" i="29"/>
  <c r="G19" i="29"/>
  <c r="H19" i="29"/>
  <c r="I19" i="29"/>
  <c r="J19" i="29"/>
  <c r="K19" i="29"/>
  <c r="L19" i="29"/>
  <c r="M19" i="29"/>
  <c r="N19" i="29"/>
  <c r="F19" i="29"/>
  <c r="F18" i="29"/>
  <c r="F17" i="29"/>
  <c r="P19" i="26"/>
  <c r="P18" i="26"/>
  <c r="P17" i="26"/>
  <c r="O19" i="26"/>
  <c r="O18" i="26"/>
  <c r="O17" i="26"/>
  <c r="G17" i="26"/>
  <c r="H17" i="26"/>
  <c r="I17" i="26"/>
  <c r="J17" i="26"/>
  <c r="K17" i="26"/>
  <c r="L17" i="26"/>
  <c r="M17" i="26"/>
  <c r="N17" i="26"/>
  <c r="G18" i="26"/>
  <c r="H18" i="26"/>
  <c r="I18" i="26"/>
  <c r="J18" i="26"/>
  <c r="K18" i="26"/>
  <c r="L18" i="26"/>
  <c r="M18" i="26"/>
  <c r="N18" i="26"/>
  <c r="G19" i="26"/>
  <c r="H19" i="26"/>
  <c r="I19" i="26"/>
  <c r="J19" i="26"/>
  <c r="K19" i="26"/>
  <c r="L19" i="26"/>
  <c r="M19" i="26"/>
  <c r="N19" i="26"/>
  <c r="F19" i="26"/>
  <c r="F18" i="26"/>
  <c r="F17" i="26"/>
  <c r="Q17" i="29"/>
  <c r="P18" i="27"/>
  <c r="O18" i="27"/>
  <c r="O17" i="27"/>
  <c r="F19" i="27"/>
  <c r="F18" i="27"/>
  <c r="F17" i="27"/>
  <c r="P18" i="28"/>
  <c r="P17" i="28"/>
  <c r="P16" i="28"/>
  <c r="O18" i="28"/>
  <c r="O17" i="28"/>
  <c r="O16" i="28"/>
  <c r="G16" i="28"/>
  <c r="H16" i="28"/>
  <c r="I16" i="28"/>
  <c r="J16" i="28"/>
  <c r="K16" i="28"/>
  <c r="L16" i="28"/>
  <c r="M16" i="28"/>
  <c r="N16" i="28"/>
  <c r="G17" i="28"/>
  <c r="H17" i="28"/>
  <c r="I17" i="28"/>
  <c r="J17" i="28"/>
  <c r="K17" i="28"/>
  <c r="L17" i="28"/>
  <c r="M17" i="28"/>
  <c r="N17" i="28"/>
  <c r="G18" i="28"/>
  <c r="H18" i="28"/>
  <c r="I18" i="28"/>
  <c r="J18" i="28"/>
  <c r="K18" i="28"/>
  <c r="L18" i="28"/>
  <c r="M18" i="28"/>
  <c r="N18" i="28"/>
  <c r="F18" i="28"/>
  <c r="F17" i="28"/>
  <c r="F16" i="28"/>
  <c r="Q20" i="30"/>
  <c r="Q19" i="30"/>
  <c r="O18" i="31"/>
  <c r="O17" i="31"/>
  <c r="F17" i="31"/>
  <c r="P19" i="31"/>
  <c r="Q19" i="31" s="1"/>
  <c r="O19" i="31"/>
  <c r="N19" i="31"/>
  <c r="M19" i="31"/>
  <c r="L19" i="31"/>
  <c r="K19" i="31"/>
  <c r="J19" i="31"/>
  <c r="I19" i="31"/>
  <c r="H19" i="31"/>
  <c r="G19" i="31"/>
  <c r="F19" i="31"/>
  <c r="D19" i="31"/>
  <c r="P18" i="31"/>
  <c r="Q18" i="31" s="1"/>
  <c r="N18" i="31"/>
  <c r="M18" i="31"/>
  <c r="L18" i="31"/>
  <c r="K18" i="31"/>
  <c r="J18" i="31"/>
  <c r="I18" i="31"/>
  <c r="H18" i="31"/>
  <c r="G18" i="31"/>
  <c r="F18" i="31"/>
  <c r="P17" i="31"/>
  <c r="Q17" i="31" s="1"/>
  <c r="N17" i="31"/>
  <c r="M17" i="31"/>
  <c r="L17" i="31"/>
  <c r="K17" i="31"/>
  <c r="J17" i="31"/>
  <c r="I17" i="31"/>
  <c r="H17" i="31"/>
  <c r="G17" i="31"/>
  <c r="D21" i="30"/>
  <c r="D19" i="29"/>
  <c r="D18" i="28"/>
  <c r="Q17" i="28"/>
  <c r="Q16" i="28"/>
  <c r="P19" i="27"/>
  <c r="Q19" i="27" s="1"/>
  <c r="O19" i="27"/>
  <c r="N19" i="27"/>
  <c r="M19" i="27"/>
  <c r="L19" i="27"/>
  <c r="K19" i="27"/>
  <c r="J19" i="27"/>
  <c r="I19" i="27"/>
  <c r="H19" i="27"/>
  <c r="G19" i="27"/>
  <c r="D19" i="27"/>
  <c r="Q18" i="27"/>
  <c r="N18" i="27"/>
  <c r="M18" i="27"/>
  <c r="L18" i="27"/>
  <c r="K18" i="27"/>
  <c r="J18" i="27"/>
  <c r="I18" i="27"/>
  <c r="H18" i="27"/>
  <c r="G18" i="27"/>
  <c r="P17" i="27"/>
  <c r="Q17" i="27" s="1"/>
  <c r="N17" i="27"/>
  <c r="M17" i="27"/>
  <c r="L17" i="27"/>
  <c r="K17" i="27"/>
  <c r="J17" i="27"/>
  <c r="I17" i="27"/>
  <c r="H17" i="27"/>
  <c r="G17" i="27"/>
  <c r="D19" i="26"/>
  <c r="Q18" i="26"/>
  <c r="Q17" i="26"/>
  <c r="P21" i="19"/>
  <c r="P20" i="19"/>
  <c r="O21" i="19"/>
  <c r="O20" i="19"/>
  <c r="G20" i="19"/>
  <c r="H20" i="19"/>
  <c r="I20" i="19"/>
  <c r="J20" i="19"/>
  <c r="K20" i="19"/>
  <c r="L20" i="19"/>
  <c r="M20" i="19"/>
  <c r="N20" i="19"/>
  <c r="G21" i="19"/>
  <c r="H21" i="19"/>
  <c r="I21" i="19"/>
  <c r="J21" i="19"/>
  <c r="K21" i="19"/>
  <c r="L21" i="19"/>
  <c r="M21" i="19"/>
  <c r="N21" i="19"/>
  <c r="F21" i="19"/>
  <c r="F20" i="19"/>
  <c r="P19" i="24"/>
  <c r="P18" i="24"/>
  <c r="P17" i="24"/>
  <c r="O19" i="24"/>
  <c r="O18" i="24"/>
  <c r="O17" i="24"/>
  <c r="G17" i="24"/>
  <c r="H17" i="24"/>
  <c r="I17" i="24"/>
  <c r="J17" i="24"/>
  <c r="K17" i="24"/>
  <c r="L17" i="24"/>
  <c r="M17" i="24"/>
  <c r="N17" i="24"/>
  <c r="G18" i="24"/>
  <c r="H18" i="24"/>
  <c r="I18" i="24"/>
  <c r="J18" i="24"/>
  <c r="K18" i="24"/>
  <c r="L18" i="24"/>
  <c r="M18" i="24"/>
  <c r="N18" i="24"/>
  <c r="G19" i="24"/>
  <c r="H19" i="24"/>
  <c r="I19" i="24"/>
  <c r="J19" i="24"/>
  <c r="K19" i="24"/>
  <c r="L19" i="24"/>
  <c r="M19" i="24"/>
  <c r="N19" i="24"/>
  <c r="F19" i="24"/>
  <c r="F18" i="24"/>
  <c r="F17" i="24"/>
  <c r="D19" i="24"/>
  <c r="Q18" i="24"/>
  <c r="Q17" i="24"/>
  <c r="P20" i="23"/>
  <c r="P19" i="23"/>
  <c r="P18" i="23"/>
  <c r="O20" i="23"/>
  <c r="O19" i="23"/>
  <c r="O18" i="23"/>
  <c r="G18" i="23"/>
  <c r="H18" i="23"/>
  <c r="I18" i="23"/>
  <c r="J18" i="23"/>
  <c r="K18" i="23"/>
  <c r="L18" i="23"/>
  <c r="M18" i="23"/>
  <c r="N18" i="23"/>
  <c r="G19" i="23"/>
  <c r="H19" i="23"/>
  <c r="I19" i="23"/>
  <c r="J19" i="23"/>
  <c r="K19" i="23"/>
  <c r="L19" i="23"/>
  <c r="M19" i="23"/>
  <c r="N19" i="23"/>
  <c r="G20" i="23"/>
  <c r="H20" i="23"/>
  <c r="I20" i="23"/>
  <c r="J20" i="23"/>
  <c r="K20" i="23"/>
  <c r="L20" i="23"/>
  <c r="M20" i="23"/>
  <c r="N20" i="23"/>
  <c r="F20" i="23"/>
  <c r="F19" i="23"/>
  <c r="F18" i="23"/>
  <c r="D20" i="23"/>
  <c r="Q19" i="23"/>
  <c r="Q18" i="23"/>
  <c r="Q20" i="22"/>
  <c r="P22" i="22"/>
  <c r="P21" i="22"/>
  <c r="Q21" i="22" s="1"/>
  <c r="P20" i="22"/>
  <c r="O22" i="22"/>
  <c r="O21" i="22"/>
  <c r="O20" i="22"/>
  <c r="G20" i="22"/>
  <c r="H20" i="22"/>
  <c r="I20" i="22"/>
  <c r="J20" i="22"/>
  <c r="K20" i="22"/>
  <c r="L20" i="22"/>
  <c r="M20" i="22"/>
  <c r="N20" i="22"/>
  <c r="G21" i="22"/>
  <c r="H21" i="22"/>
  <c r="I21" i="22"/>
  <c r="J21" i="22"/>
  <c r="K21" i="22"/>
  <c r="L21" i="22"/>
  <c r="M21" i="22"/>
  <c r="N21" i="22"/>
  <c r="G22" i="22"/>
  <c r="H22" i="22"/>
  <c r="I22" i="22"/>
  <c r="J22" i="22"/>
  <c r="K22" i="22"/>
  <c r="L22" i="22"/>
  <c r="M22" i="22"/>
  <c r="N22" i="22"/>
  <c r="F22" i="22"/>
  <c r="F21" i="22"/>
  <c r="F20" i="22"/>
  <c r="D22" i="22"/>
  <c r="P17" i="21"/>
  <c r="P16" i="21"/>
  <c r="P15" i="21"/>
  <c r="O17" i="21"/>
  <c r="O16" i="21"/>
  <c r="O15" i="21"/>
  <c r="G15" i="21"/>
  <c r="H15" i="21"/>
  <c r="I15" i="21"/>
  <c r="J15" i="21"/>
  <c r="K15" i="21"/>
  <c r="L15" i="21"/>
  <c r="M15" i="21"/>
  <c r="N15" i="21"/>
  <c r="G16" i="21"/>
  <c r="H16" i="21"/>
  <c r="I16" i="21"/>
  <c r="J16" i="21"/>
  <c r="K16" i="21"/>
  <c r="L16" i="21"/>
  <c r="M16" i="21"/>
  <c r="N16" i="21"/>
  <c r="G17" i="21"/>
  <c r="H17" i="21"/>
  <c r="I17" i="21"/>
  <c r="J17" i="21"/>
  <c r="K17" i="21"/>
  <c r="L17" i="21"/>
  <c r="M17" i="21"/>
  <c r="N17" i="21"/>
  <c r="F17" i="21"/>
  <c r="F16" i="21"/>
  <c r="F15" i="21"/>
  <c r="D17" i="21"/>
  <c r="Q16" i="21"/>
  <c r="Q15" i="21"/>
  <c r="P23" i="20"/>
  <c r="P22" i="20"/>
  <c r="Q22" i="20" s="1"/>
  <c r="P21" i="20"/>
  <c r="O23" i="20"/>
  <c r="O22" i="20"/>
  <c r="O21" i="20"/>
  <c r="G21" i="20"/>
  <c r="H21" i="20"/>
  <c r="I21" i="20"/>
  <c r="J21" i="20"/>
  <c r="K21" i="20"/>
  <c r="L21" i="20"/>
  <c r="M21" i="20"/>
  <c r="N21" i="20"/>
  <c r="G22" i="20"/>
  <c r="H22" i="20"/>
  <c r="I22" i="20"/>
  <c r="J22" i="20"/>
  <c r="K22" i="20"/>
  <c r="L22" i="20"/>
  <c r="M22" i="20"/>
  <c r="N22" i="20"/>
  <c r="G23" i="20"/>
  <c r="H23" i="20"/>
  <c r="I23" i="20"/>
  <c r="J23" i="20"/>
  <c r="K23" i="20"/>
  <c r="L23" i="20"/>
  <c r="M23" i="20"/>
  <c r="N23" i="20"/>
  <c r="F23" i="20"/>
  <c r="F22" i="20"/>
  <c r="F21" i="20"/>
  <c r="Q21" i="20"/>
  <c r="D23" i="20"/>
  <c r="G19" i="19"/>
  <c r="H19" i="19"/>
  <c r="I19" i="19"/>
  <c r="J19" i="19"/>
  <c r="K19" i="19"/>
  <c r="L19" i="19"/>
  <c r="M19" i="19"/>
  <c r="N19" i="19"/>
  <c r="F19" i="19"/>
  <c r="D21" i="19"/>
  <c r="Q19" i="18"/>
  <c r="P19" i="18"/>
  <c r="O19" i="18"/>
  <c r="G19" i="18"/>
  <c r="H19" i="18"/>
  <c r="I19" i="18"/>
  <c r="J19" i="18"/>
  <c r="K19" i="18"/>
  <c r="L19" i="18"/>
  <c r="M19" i="18"/>
  <c r="N19" i="18"/>
  <c r="F19" i="18"/>
  <c r="Q18" i="18"/>
  <c r="Q17" i="18"/>
  <c r="P18" i="18"/>
  <c r="P17" i="18"/>
  <c r="O18" i="18"/>
  <c r="O17" i="18"/>
  <c r="G17" i="18"/>
  <c r="H17" i="18"/>
  <c r="I17" i="18"/>
  <c r="J17" i="18"/>
  <c r="K17" i="18"/>
  <c r="L17" i="18"/>
  <c r="M17" i="18"/>
  <c r="N17" i="18"/>
  <c r="G18" i="18"/>
  <c r="H18" i="18"/>
  <c r="I18" i="18"/>
  <c r="J18" i="18"/>
  <c r="K18" i="18"/>
  <c r="L18" i="18"/>
  <c r="M18" i="18"/>
  <c r="N18" i="18"/>
  <c r="F18" i="18"/>
  <c r="F17" i="18"/>
  <c r="D19" i="18"/>
  <c r="Q18" i="17"/>
  <c r="P18" i="17"/>
  <c r="O18" i="17"/>
  <c r="G18" i="17"/>
  <c r="H18" i="17"/>
  <c r="I18" i="17"/>
  <c r="J18" i="17"/>
  <c r="K18" i="17"/>
  <c r="L18" i="17"/>
  <c r="M18" i="17"/>
  <c r="N18" i="17"/>
  <c r="F18" i="17"/>
  <c r="Q17" i="17"/>
  <c r="Q16" i="17"/>
  <c r="P17" i="17"/>
  <c r="P16" i="17"/>
  <c r="O17" i="17"/>
  <c r="O16" i="17"/>
  <c r="G16" i="17"/>
  <c r="H16" i="17"/>
  <c r="I16" i="17"/>
  <c r="J16" i="17"/>
  <c r="K16" i="17"/>
  <c r="L16" i="17"/>
  <c r="M16" i="17"/>
  <c r="N16" i="17"/>
  <c r="G17" i="17"/>
  <c r="H17" i="17"/>
  <c r="I17" i="17"/>
  <c r="J17" i="17"/>
  <c r="K17" i="17"/>
  <c r="L17" i="17"/>
  <c r="M17" i="17"/>
  <c r="N17" i="17"/>
  <c r="F17" i="17"/>
  <c r="F16" i="17"/>
  <c r="D18" i="17"/>
  <c r="Q20" i="16"/>
  <c r="P20" i="16"/>
  <c r="O20" i="16"/>
  <c r="G20" i="16"/>
  <c r="H20" i="16"/>
  <c r="I20" i="16"/>
  <c r="J20" i="16"/>
  <c r="K20" i="16"/>
  <c r="L20" i="16"/>
  <c r="M20" i="16"/>
  <c r="N20" i="16"/>
  <c r="F20" i="16"/>
  <c r="Q19" i="16"/>
  <c r="Q18" i="16"/>
  <c r="P19" i="16"/>
  <c r="P18" i="16"/>
  <c r="M19" i="16"/>
  <c r="O19" i="16"/>
  <c r="O18" i="16"/>
  <c r="G18" i="16"/>
  <c r="H18" i="16"/>
  <c r="I18" i="16"/>
  <c r="J18" i="16"/>
  <c r="K18" i="16"/>
  <c r="L18" i="16"/>
  <c r="M18" i="16"/>
  <c r="N18" i="16"/>
  <c r="G19" i="16"/>
  <c r="H19" i="16"/>
  <c r="I19" i="16"/>
  <c r="J19" i="16"/>
  <c r="K19" i="16"/>
  <c r="L19" i="16"/>
  <c r="N19" i="16"/>
  <c r="F19" i="16"/>
  <c r="F18" i="16"/>
  <c r="D20" i="16"/>
  <c r="P19" i="14"/>
  <c r="O19" i="14"/>
  <c r="G19" i="14"/>
  <c r="H19" i="14"/>
  <c r="I19" i="14"/>
  <c r="J19" i="14"/>
  <c r="K19" i="14"/>
  <c r="L19" i="14"/>
  <c r="M19" i="14"/>
  <c r="N19" i="14"/>
  <c r="F19" i="14"/>
  <c r="Q18" i="14"/>
  <c r="Q17" i="14"/>
  <c r="P18" i="14"/>
  <c r="P17" i="14"/>
  <c r="O18" i="14"/>
  <c r="O17" i="14"/>
  <c r="G17" i="14"/>
  <c r="H17" i="14"/>
  <c r="I17" i="14"/>
  <c r="J17" i="14"/>
  <c r="K17" i="14"/>
  <c r="L17" i="14"/>
  <c r="M17" i="14"/>
  <c r="N17" i="14"/>
  <c r="G18" i="14"/>
  <c r="H18" i="14"/>
  <c r="I18" i="14"/>
  <c r="J18" i="14"/>
  <c r="K18" i="14"/>
  <c r="L18" i="14"/>
  <c r="M18" i="14"/>
  <c r="N18" i="14"/>
  <c r="F18" i="14"/>
  <c r="F17" i="14"/>
  <c r="D19" i="14"/>
  <c r="Q15" i="12"/>
  <c r="Q16" i="12"/>
  <c r="Q17" i="12"/>
  <c r="P17" i="12"/>
  <c r="J15" i="12"/>
  <c r="J16" i="12"/>
  <c r="F17" i="12"/>
  <c r="G17" i="12"/>
  <c r="H17" i="12"/>
  <c r="I17" i="12"/>
  <c r="J17" i="12"/>
  <c r="K17" i="12"/>
  <c r="L17" i="12"/>
  <c r="M17" i="12"/>
  <c r="N17" i="12"/>
  <c r="O17" i="12"/>
  <c r="Q17" i="11"/>
  <c r="P17" i="11"/>
  <c r="O17" i="11"/>
  <c r="Q16" i="8"/>
  <c r="O16" i="8"/>
  <c r="Q20" i="9"/>
  <c r="P20" i="9"/>
  <c r="O20" i="9"/>
  <c r="G20" i="9"/>
  <c r="H20" i="9"/>
  <c r="I20" i="9"/>
  <c r="J20" i="9"/>
  <c r="K20" i="9"/>
  <c r="L20" i="9"/>
  <c r="M20" i="9"/>
  <c r="N20" i="9"/>
  <c r="F20" i="9"/>
  <c r="F18" i="9"/>
  <c r="G17" i="11"/>
  <c r="H17" i="11"/>
  <c r="I17" i="11"/>
  <c r="J17" i="11"/>
  <c r="K17" i="11"/>
  <c r="L17" i="11"/>
  <c r="M17" i="11"/>
  <c r="N17" i="11"/>
  <c r="F17" i="11"/>
  <c r="O16" i="11"/>
  <c r="O15" i="11"/>
  <c r="O16" i="12"/>
  <c r="O15" i="12"/>
  <c r="F16" i="12"/>
  <c r="F15" i="12"/>
  <c r="D17" i="12"/>
  <c r="P16" i="12"/>
  <c r="N16" i="12"/>
  <c r="M16" i="12"/>
  <c r="L16" i="12"/>
  <c r="K16" i="12"/>
  <c r="I16" i="12"/>
  <c r="H16" i="12"/>
  <c r="G16" i="12"/>
  <c r="P15" i="12"/>
  <c r="N15" i="12"/>
  <c r="M15" i="12"/>
  <c r="L15" i="12"/>
  <c r="K15" i="12"/>
  <c r="I15" i="12"/>
  <c r="H15" i="12"/>
  <c r="G15" i="12"/>
  <c r="Q16" i="11"/>
  <c r="Q15" i="11"/>
  <c r="P16" i="11"/>
  <c r="P15" i="11"/>
  <c r="G15" i="11"/>
  <c r="H15" i="11"/>
  <c r="I15" i="11"/>
  <c r="J15" i="11"/>
  <c r="K15" i="11"/>
  <c r="L15" i="11"/>
  <c r="M15" i="11"/>
  <c r="N15" i="11"/>
  <c r="G16" i="11"/>
  <c r="H16" i="11"/>
  <c r="I16" i="11"/>
  <c r="J16" i="11"/>
  <c r="K16" i="11"/>
  <c r="L16" i="11"/>
  <c r="M16" i="11"/>
  <c r="N16" i="11"/>
  <c r="F16" i="11"/>
  <c r="F15" i="11"/>
  <c r="D17" i="11"/>
  <c r="Q19" i="9"/>
  <c r="Q18" i="9"/>
  <c r="P19" i="9"/>
  <c r="P18" i="9"/>
  <c r="O18" i="9"/>
  <c r="O19" i="9"/>
  <c r="N18" i="9"/>
  <c r="G18" i="9"/>
  <c r="H18" i="9"/>
  <c r="I18" i="9"/>
  <c r="J18" i="9"/>
  <c r="K18" i="9"/>
  <c r="L18" i="9"/>
  <c r="M18" i="9"/>
  <c r="G19" i="9"/>
  <c r="H19" i="9"/>
  <c r="I19" i="9"/>
  <c r="J19" i="9"/>
  <c r="K19" i="9"/>
  <c r="L19" i="9"/>
  <c r="M19" i="9"/>
  <c r="N19" i="9"/>
  <c r="F19" i="9"/>
  <c r="D20" i="9"/>
  <c r="P16" i="8"/>
  <c r="G16" i="8"/>
  <c r="H16" i="8"/>
  <c r="I16" i="8"/>
  <c r="J16" i="8"/>
  <c r="K16" i="8"/>
  <c r="L16" i="8"/>
  <c r="M16" i="8"/>
  <c r="N16" i="8"/>
  <c r="F16" i="8"/>
  <c r="D16" i="8"/>
  <c r="Q14" i="8"/>
  <c r="O11" i="19"/>
  <c r="O15" i="19"/>
  <c r="O10" i="19"/>
  <c r="O9" i="19"/>
  <c r="Q19" i="29" l="1"/>
  <c r="Q19" i="26"/>
  <c r="Q18" i="28"/>
  <c r="Q21" i="30"/>
  <c r="Q19" i="24"/>
  <c r="Q20" i="23"/>
  <c r="Q22" i="22"/>
  <c r="Q17" i="21"/>
  <c r="Q23" i="20"/>
  <c r="Q19" i="14"/>
  <c r="O8" i="19"/>
  <c r="O13" i="19" l="1"/>
  <c r="O14" i="19"/>
  <c r="O12" i="19"/>
  <c r="O7" i="19"/>
  <c r="O15" i="15"/>
  <c r="P12" i="15"/>
  <c r="P11" i="15"/>
  <c r="O12" i="15"/>
  <c r="M15" i="15" s="1"/>
  <c r="O11" i="15"/>
  <c r="G11" i="15"/>
  <c r="H11" i="15"/>
  <c r="I11" i="15"/>
  <c r="J11" i="15"/>
  <c r="K11" i="15"/>
  <c r="K14" i="15" s="1"/>
  <c r="L11" i="15"/>
  <c r="L14" i="15" s="1"/>
  <c r="M11" i="15"/>
  <c r="N11" i="15"/>
  <c r="G12" i="15"/>
  <c r="H12" i="15"/>
  <c r="I12" i="15"/>
  <c r="J12" i="15"/>
  <c r="K12" i="15"/>
  <c r="K15" i="15" s="1"/>
  <c r="L12" i="15"/>
  <c r="L15" i="15" s="1"/>
  <c r="M12" i="15"/>
  <c r="N12" i="15"/>
  <c r="F12" i="15"/>
  <c r="F15" i="15" s="1"/>
  <c r="F11" i="15"/>
  <c r="J15" i="15"/>
  <c r="I15" i="15"/>
  <c r="H15" i="15"/>
  <c r="E15" i="15"/>
  <c r="M14" i="15"/>
  <c r="J14" i="15"/>
  <c r="F14" i="15"/>
  <c r="E14" i="15"/>
  <c r="G15" i="15"/>
  <c r="I14" i="15"/>
  <c r="H14" i="15"/>
  <c r="G14" i="15"/>
  <c r="O14" i="18"/>
  <c r="O10" i="18"/>
  <c r="O11" i="14"/>
  <c r="O14" i="14"/>
  <c r="O13" i="18"/>
  <c r="O10" i="14"/>
  <c r="O9" i="18"/>
  <c r="O10" i="16"/>
  <c r="O11" i="16"/>
  <c r="P19" i="19" l="1"/>
  <c r="Q19" i="19" s="1"/>
  <c r="Q21" i="19"/>
  <c r="O19" i="19"/>
  <c r="Q20" i="19"/>
  <c r="N15" i="15"/>
  <c r="N14" i="15"/>
  <c r="O8" i="18"/>
  <c r="O10" i="17"/>
  <c r="O9" i="17"/>
  <c r="P12" i="13"/>
  <c r="P11" i="13"/>
  <c r="O12" i="13"/>
  <c r="O11" i="13"/>
  <c r="N11" i="13"/>
  <c r="N12" i="13"/>
  <c r="G11" i="13"/>
  <c r="H11" i="13"/>
  <c r="I11" i="13"/>
  <c r="J11" i="13"/>
  <c r="J14" i="13" s="1"/>
  <c r="K11" i="13"/>
  <c r="K14" i="13" s="1"/>
  <c r="L11" i="13"/>
  <c r="M11" i="13"/>
  <c r="G12" i="13"/>
  <c r="G15" i="13" s="1"/>
  <c r="H12" i="13"/>
  <c r="I12" i="13"/>
  <c r="J12" i="13"/>
  <c r="J15" i="13" s="1"/>
  <c r="K12" i="13"/>
  <c r="K15" i="13" s="1"/>
  <c r="L12" i="13"/>
  <c r="L15" i="13" s="1"/>
  <c r="M12" i="13"/>
  <c r="F12" i="13"/>
  <c r="F11" i="13"/>
  <c r="I15" i="13"/>
  <c r="H15" i="13"/>
  <c r="E15" i="13"/>
  <c r="M14" i="13"/>
  <c r="N15" i="13" s="1"/>
  <c r="L14" i="13"/>
  <c r="F14" i="13"/>
  <c r="E14" i="13"/>
  <c r="M15" i="13"/>
  <c r="F15" i="13"/>
  <c r="I14" i="13"/>
  <c r="H14" i="13"/>
  <c r="G14" i="13"/>
  <c r="O13" i="17"/>
  <c r="O12" i="18"/>
  <c r="O11" i="18"/>
  <c r="O15" i="16"/>
  <c r="O14" i="16"/>
  <c r="O11" i="9"/>
  <c r="O9" i="14"/>
  <c r="O9" i="16"/>
  <c r="O7" i="18"/>
  <c r="O8" i="17"/>
  <c r="O13" i="14"/>
  <c r="O13" i="16"/>
  <c r="O12" i="17"/>
  <c r="O11" i="17"/>
  <c r="O8" i="16"/>
  <c r="O7" i="17"/>
  <c r="O10" i="9"/>
  <c r="O8" i="14"/>
  <c r="O9" i="9"/>
  <c r="O15" i="9"/>
  <c r="O14" i="9"/>
  <c r="O12" i="16"/>
  <c r="O8" i="15"/>
  <c r="O7" i="16"/>
  <c r="O7" i="15"/>
  <c r="O7" i="14"/>
  <c r="O12" i="14"/>
  <c r="O8" i="13"/>
  <c r="O13" i="9"/>
  <c r="O7" i="13"/>
  <c r="O8" i="9"/>
  <c r="O8" i="11"/>
  <c r="O9" i="11"/>
  <c r="O11" i="11"/>
  <c r="O12" i="11"/>
  <c r="O12" i="12"/>
  <c r="O12" i="10"/>
  <c r="M15" i="10" s="1"/>
  <c r="O11" i="10"/>
  <c r="M14" i="10" s="1"/>
  <c r="G11" i="10"/>
  <c r="G14" i="10" s="1"/>
  <c r="H11" i="10"/>
  <c r="H14" i="10" s="1"/>
  <c r="I11" i="10"/>
  <c r="J11" i="10"/>
  <c r="K11" i="10"/>
  <c r="L11" i="10"/>
  <c r="M11" i="10"/>
  <c r="N11" i="10"/>
  <c r="G12" i="10"/>
  <c r="H12" i="10"/>
  <c r="I12" i="10"/>
  <c r="J12" i="10"/>
  <c r="J15" i="10" s="1"/>
  <c r="K12" i="10"/>
  <c r="K15" i="10" s="1"/>
  <c r="L12" i="10"/>
  <c r="L15" i="10" s="1"/>
  <c r="M12" i="10"/>
  <c r="N12" i="10"/>
  <c r="F12" i="10"/>
  <c r="F11" i="10"/>
  <c r="I15" i="10"/>
  <c r="H15" i="10"/>
  <c r="G15" i="10"/>
  <c r="F15" i="10"/>
  <c r="E15" i="10"/>
  <c r="E14" i="10"/>
  <c r="P11" i="10"/>
  <c r="L14" i="10"/>
  <c r="K14" i="10"/>
  <c r="J14" i="10"/>
  <c r="I14" i="10"/>
  <c r="F14" i="10"/>
  <c r="O9" i="12"/>
  <c r="O8" i="12"/>
  <c r="N14" i="13" l="1"/>
  <c r="O15" i="13" s="1"/>
  <c r="N15" i="10"/>
  <c r="N14" i="10"/>
  <c r="O11" i="12"/>
  <c r="O10" i="11"/>
  <c r="O10" i="12"/>
  <c r="P14" i="8"/>
  <c r="O14" i="8"/>
  <c r="F14" i="8"/>
  <c r="O15" i="10" l="1"/>
  <c r="O7" i="12" l="1"/>
  <c r="O7" i="11"/>
  <c r="N14" i="8"/>
  <c r="G14" i="8"/>
  <c r="H14" i="8"/>
  <c r="I14" i="8"/>
  <c r="J14" i="8"/>
  <c r="K14" i="8"/>
  <c r="L14" i="8"/>
  <c r="M14" i="8"/>
  <c r="O9" i="8"/>
  <c r="O10" i="8"/>
  <c r="O7" i="10"/>
  <c r="O8" i="8"/>
  <c r="O7" i="9"/>
  <c r="O8" i="10" l="1"/>
  <c r="O12" i="9"/>
  <c r="O7" i="8"/>
  <c r="O11" i="8" l="1"/>
</calcChain>
</file>

<file path=xl/sharedStrings.xml><?xml version="1.0" encoding="utf-8"?>
<sst xmlns="http://schemas.openxmlformats.org/spreadsheetml/2006/main" count="2771" uniqueCount="367">
  <si>
    <t>气味（0-5分）</t>
  </si>
  <si>
    <t>口味（0-5分）</t>
  </si>
  <si>
    <t>干香</t>
  </si>
  <si>
    <t>湿香</t>
  </si>
  <si>
    <t>前调</t>
  </si>
  <si>
    <t>中调</t>
  </si>
  <si>
    <t>后调</t>
  </si>
  <si>
    <t>余韵</t>
  </si>
  <si>
    <t>描述</t>
  </si>
  <si>
    <t>程度</t>
  </si>
  <si>
    <t>酸感</t>
  </si>
  <si>
    <t>苦感</t>
  </si>
  <si>
    <t>甜感</t>
  </si>
  <si>
    <t>方法</t>
    <phoneticPr fontId="1" type="noConversion"/>
  </si>
  <si>
    <t>测试者</t>
    <phoneticPr fontId="1" type="noConversion"/>
  </si>
  <si>
    <t>初始分</t>
  </si>
  <si>
    <t>香气</t>
  </si>
  <si>
    <t>醇厚感</t>
  </si>
  <si>
    <t>平衡感</t>
  </si>
  <si>
    <t>个人感觉</t>
  </si>
  <si>
    <t>干净度</t>
  </si>
  <si>
    <t>总分</t>
  </si>
  <si>
    <t>描述</t>
    <phoneticPr fontId="1" type="noConversion"/>
  </si>
  <si>
    <t>手冲</t>
    <phoneticPr fontId="1" type="noConversion"/>
  </si>
  <si>
    <t>笔者</t>
    <phoneticPr fontId="1" type="noConversion"/>
  </si>
  <si>
    <t>室友</t>
    <phoneticPr fontId="1" type="noConversion"/>
  </si>
  <si>
    <t>名称</t>
  </si>
  <si>
    <t>国家</t>
  </si>
  <si>
    <t>产区</t>
  </si>
  <si>
    <t>庄园</t>
  </si>
  <si>
    <t>豆种</t>
  </si>
  <si>
    <t>处理法</t>
  </si>
  <si>
    <t>烘焙程度</t>
  </si>
  <si>
    <t>水洗</t>
    <phoneticPr fontId="1" type="noConversion"/>
  </si>
  <si>
    <t>评分标准</t>
    <phoneticPr fontId="1" type="noConversion"/>
  </si>
  <si>
    <t>样本数</t>
    <phoneticPr fontId="1" type="noConversion"/>
  </si>
  <si>
    <t>总分</t>
    <phoneticPr fontId="1" type="noConversion"/>
  </si>
  <si>
    <t>标准差</t>
    <phoneticPr fontId="1" type="noConversion"/>
  </si>
  <si>
    <t>王氏</t>
    <phoneticPr fontId="1" type="noConversion"/>
  </si>
  <si>
    <t>汪氏</t>
    <phoneticPr fontId="1" type="noConversion"/>
  </si>
  <si>
    <t>风味减分</t>
    <phoneticPr fontId="1" type="noConversion"/>
  </si>
  <si>
    <t>王氏平均</t>
    <phoneticPr fontId="1" type="noConversion"/>
  </si>
  <si>
    <t>汪氏平均</t>
    <phoneticPr fontId="1" type="noConversion"/>
  </si>
  <si>
    <t>生产商</t>
    <phoneticPr fontId="1" type="noConversion"/>
  </si>
  <si>
    <t>浅度</t>
    <phoneticPr fontId="1" type="noConversion"/>
  </si>
  <si>
    <t>细则</t>
    <phoneticPr fontId="1" type="noConversion"/>
  </si>
  <si>
    <t>花香</t>
    <phoneticPr fontId="1" type="noConversion"/>
  </si>
  <si>
    <t>晚收甜白</t>
    <phoneticPr fontId="1" type="noConversion"/>
  </si>
  <si>
    <t>埃塞俄比亚</t>
    <phoneticPr fontId="1" type="noConversion"/>
  </si>
  <si>
    <t>塔拉苏咖啡店</t>
    <phoneticPr fontId="1" type="noConversion"/>
  </si>
  <si>
    <t>中后调微涩</t>
    <phoneticPr fontId="1" type="noConversion"/>
  </si>
  <si>
    <t>玫瑰，梨，柑橘</t>
    <phoneticPr fontId="1" type="noConversion"/>
  </si>
  <si>
    <t>玫瑰，甜杏，梨</t>
    <phoneticPr fontId="1" type="noConversion"/>
  </si>
  <si>
    <t>甜杏，梨，柑橘</t>
    <phoneticPr fontId="1" type="noConversion"/>
  </si>
  <si>
    <t>微醇，回甘悠长</t>
    <phoneticPr fontId="1" type="noConversion"/>
  </si>
  <si>
    <t>香甜感</t>
    <phoneticPr fontId="1" type="noConversion"/>
  </si>
  <si>
    <t>风味</t>
    <phoneticPr fontId="1" type="noConversion"/>
  </si>
  <si>
    <t>果丁丁</t>
    <phoneticPr fontId="1" type="noConversion"/>
  </si>
  <si>
    <t>柑橘，小白花，甜橙，莓果，杏桃，绿茶，甜度好，口感顺滑</t>
    <phoneticPr fontId="1" type="noConversion"/>
  </si>
  <si>
    <t>初吾咖啡</t>
    <phoneticPr fontId="1" type="noConversion"/>
  </si>
  <si>
    <t>瑰夏村竞标</t>
    <phoneticPr fontId="1" type="noConversion"/>
  </si>
  <si>
    <t>瑰夏村</t>
    <phoneticPr fontId="1" type="noConversion"/>
  </si>
  <si>
    <t>瑰夏</t>
    <phoneticPr fontId="1" type="noConversion"/>
  </si>
  <si>
    <t>六月花园咖啡店</t>
    <phoneticPr fontId="1" type="noConversion"/>
  </si>
  <si>
    <t>和谐明亮，优雅的高甜酸感，浓郁而生津，余韵荔枝感</t>
    <phoneticPr fontId="1" type="noConversion"/>
  </si>
  <si>
    <t>花香，微酸</t>
    <phoneticPr fontId="1" type="noConversion"/>
  </si>
  <si>
    <t>柑橘杏桃</t>
    <phoneticPr fontId="1" type="noConversion"/>
  </si>
  <si>
    <t>柑橘甜橙奶油</t>
    <phoneticPr fontId="1" type="noConversion"/>
  </si>
  <si>
    <t>奶油蜂蜜回甘</t>
    <phoneticPr fontId="1" type="noConversion"/>
  </si>
  <si>
    <t>刘评：层次非常丰富，就是与巴拿马的比还不够明亮</t>
    <phoneticPr fontId="1" type="noConversion"/>
  </si>
  <si>
    <t>余韵回甘，回醇较高</t>
    <phoneticPr fontId="1" type="noConversion"/>
  </si>
  <si>
    <t>甜杏，梨</t>
    <phoneticPr fontId="1" type="noConversion"/>
  </si>
  <si>
    <t>微醇微苦蜂蜜回甘</t>
    <phoneticPr fontId="1" type="noConversion"/>
  </si>
  <si>
    <t>香味较淡，酸感明亮澄澈，酸度淡雅至中等，整体风味变淡</t>
    <phoneticPr fontId="1" type="noConversion"/>
  </si>
  <si>
    <t>柑橘</t>
    <phoneticPr fontId="1" type="noConversion"/>
  </si>
  <si>
    <t>柑橘石榴</t>
    <phoneticPr fontId="1" type="noConversion"/>
  </si>
  <si>
    <t>蜜桃柑橘蜂蜜</t>
    <phoneticPr fontId="1" type="noConversion"/>
  </si>
  <si>
    <t>蜂蜜回甘强烈，蜜桃甜感突出</t>
    <phoneticPr fontId="1" type="noConversion"/>
  </si>
  <si>
    <t>西达摩</t>
    <phoneticPr fontId="1" type="noConversion"/>
  </si>
  <si>
    <t>阿贝果纳微产区</t>
    <phoneticPr fontId="1" type="noConversion"/>
  </si>
  <si>
    <t>甜杏果酱、洋槐蜜、秋月梨、甜白葡萄</t>
    <phoneticPr fontId="1" type="noConversion"/>
  </si>
  <si>
    <t>价格</t>
    <phoneticPr fontId="1" type="noConversion"/>
  </si>
  <si>
    <t>酸甜度更高，没有苦感</t>
    <phoneticPr fontId="1" type="noConversion"/>
  </si>
  <si>
    <t>中调柑橘感，后调坚果甘，余韵厚重隽永，巧克力、奶油、枫糖风味</t>
    <phoneticPr fontId="1" type="noConversion"/>
  </si>
  <si>
    <t>秋梨，甜杏</t>
    <phoneticPr fontId="1" type="noConversion"/>
  </si>
  <si>
    <t>秋梨，甜杏，柑橘</t>
    <phoneticPr fontId="1" type="noConversion"/>
  </si>
  <si>
    <t>秋梨，甜杏， 坚果</t>
    <phoneticPr fontId="1" type="noConversion"/>
  </si>
  <si>
    <t>微梨香，微醇</t>
    <phoneticPr fontId="1" type="noConversion"/>
  </si>
  <si>
    <t>巧克力微醇</t>
    <phoneticPr fontId="1" type="noConversion"/>
  </si>
  <si>
    <t>白兰花</t>
    <phoneticPr fontId="1" type="noConversion"/>
  </si>
  <si>
    <t>花魁7.0</t>
    <phoneticPr fontId="1" type="noConversion"/>
  </si>
  <si>
    <t>花香，烟</t>
    <phoneticPr fontId="1" type="noConversion"/>
  </si>
  <si>
    <t>柑橘蜜桃</t>
    <phoneticPr fontId="1" type="noConversion"/>
  </si>
  <si>
    <t>蜜桃乌龙回甘悠长</t>
    <phoneticPr fontId="1" type="noConversion"/>
  </si>
  <si>
    <t>花果香</t>
    <phoneticPr fontId="1" type="noConversion"/>
  </si>
  <si>
    <t>柑橘玫瑰莓果</t>
    <phoneticPr fontId="1" type="noConversion"/>
  </si>
  <si>
    <t>柑橘蜜桃玫瑰</t>
    <phoneticPr fontId="1" type="noConversion"/>
  </si>
  <si>
    <t>微醇微苦，玫瑰花香突出</t>
    <phoneticPr fontId="1" type="noConversion"/>
  </si>
  <si>
    <t>余韵白桃乌龙，酸感明亮</t>
    <phoneticPr fontId="1" type="noConversion"/>
  </si>
  <si>
    <t>26格</t>
    <phoneticPr fontId="1" type="noConversion"/>
  </si>
  <si>
    <t>埃塞式花香</t>
    <phoneticPr fontId="1" type="noConversion"/>
  </si>
  <si>
    <t>花香玉兰柑橘</t>
    <phoneticPr fontId="1" type="noConversion"/>
  </si>
  <si>
    <t>玉兰白桃</t>
    <phoneticPr fontId="1" type="noConversion"/>
  </si>
  <si>
    <t>白桃茶感</t>
    <phoneticPr fontId="1" type="noConversion"/>
  </si>
  <si>
    <t>微苦涩，蜜桃乌龙回甘</t>
    <phoneticPr fontId="1" type="noConversion"/>
  </si>
  <si>
    <t>玉兰蓝莓</t>
    <phoneticPr fontId="1" type="noConversion"/>
  </si>
  <si>
    <t>玉兰山竹</t>
    <phoneticPr fontId="1" type="noConversion"/>
  </si>
  <si>
    <t>奶油醇，悠长</t>
    <phoneticPr fontId="1" type="noConversion"/>
  </si>
  <si>
    <t>-</t>
    <phoneticPr fontId="1" type="noConversion"/>
  </si>
  <si>
    <t>原生种</t>
    <phoneticPr fontId="1" type="noConversion"/>
  </si>
  <si>
    <t>玉兰花，蜜饯，柑橘，甜感</t>
    <phoneticPr fontId="1" type="noConversion"/>
  </si>
  <si>
    <t>喵小雅</t>
    <phoneticPr fontId="1" type="noConversion"/>
  </si>
  <si>
    <t>古吉</t>
    <phoneticPr fontId="1" type="noConversion"/>
  </si>
  <si>
    <t>日晒</t>
    <phoneticPr fontId="1" type="noConversion"/>
  </si>
  <si>
    <t>玫瑰花、莓果、水蜜桃、黑醋栗、蜜瓜、水果糖浆</t>
    <phoneticPr fontId="1" type="noConversion"/>
  </si>
  <si>
    <t>玫瑰，桃</t>
    <phoneticPr fontId="1" type="noConversion"/>
  </si>
  <si>
    <t>坚果，微苦感</t>
    <phoneticPr fontId="1" type="noConversion"/>
  </si>
  <si>
    <t>花香板栗</t>
    <phoneticPr fontId="1" type="noConversion"/>
  </si>
  <si>
    <t>玫瑰，焦糖</t>
    <phoneticPr fontId="1" type="noConversion"/>
  </si>
  <si>
    <t>微苦味醇悠长</t>
    <phoneticPr fontId="1" type="noConversion"/>
  </si>
  <si>
    <t>余韵强而持久，放凉酸感更强，微涩感</t>
    <phoneticPr fontId="1" type="noConversion"/>
  </si>
  <si>
    <t>余韵有水蜜桃感</t>
    <phoneticPr fontId="1" type="noConversion"/>
  </si>
  <si>
    <t>酸感在中后调轻微，放凉后酸感升高，红醋栗之感</t>
    <phoneticPr fontId="1" type="noConversion"/>
  </si>
  <si>
    <t>2024TOH冠军日晒</t>
    <phoneticPr fontId="1" type="noConversion"/>
  </si>
  <si>
    <t>74110/74158</t>
    <phoneticPr fontId="1" type="noConversion"/>
  </si>
  <si>
    <t>初吾</t>
    <phoneticPr fontId="1" type="noConversion"/>
  </si>
  <si>
    <t>花香，奶油</t>
    <phoneticPr fontId="1" type="noConversion"/>
  </si>
  <si>
    <t>柑橘绿茶</t>
    <phoneticPr fontId="1" type="noConversion"/>
  </si>
  <si>
    <t>柑橘杏桃绿茶</t>
    <phoneticPr fontId="1" type="noConversion"/>
  </si>
  <si>
    <t>蔗糖奶油</t>
    <phoneticPr fontId="1" type="noConversion"/>
  </si>
  <si>
    <t>花香奶油</t>
    <phoneticPr fontId="1" type="noConversion"/>
  </si>
  <si>
    <t>花果香茉莉</t>
    <phoneticPr fontId="1" type="noConversion"/>
  </si>
  <si>
    <t>柑橘蓝莓</t>
    <phoneticPr fontId="1" type="noConversion"/>
  </si>
  <si>
    <t>柑橘白杏蓝莓</t>
    <phoneticPr fontId="1" type="noConversion"/>
  </si>
  <si>
    <t>柑橘白杏奶油</t>
    <phoneticPr fontId="1" type="noConversion"/>
  </si>
  <si>
    <t>奶油红茶</t>
    <phoneticPr fontId="1" type="noConversion"/>
  </si>
  <si>
    <t>无限福气</t>
    <phoneticPr fontId="1" type="noConversion"/>
  </si>
  <si>
    <t>蜜处理</t>
    <phoneticPr fontId="1" type="noConversion"/>
  </si>
  <si>
    <t>花蜜香</t>
    <phoneticPr fontId="1" type="noConversion"/>
  </si>
  <si>
    <t>柑橘青柠苹果</t>
    <phoneticPr fontId="1" type="noConversion"/>
  </si>
  <si>
    <t>青柠柑橘苹果</t>
    <phoneticPr fontId="1" type="noConversion"/>
  </si>
  <si>
    <t>青柠蜂蜜黄桃</t>
    <phoneticPr fontId="1" type="noConversion"/>
  </si>
  <si>
    <t>蜂蜜微奶油微醇</t>
    <phoneticPr fontId="1" type="noConversion"/>
  </si>
  <si>
    <t>余韵更轻更短，酸感更清亮一些</t>
    <phoneticPr fontId="1" type="noConversion"/>
  </si>
  <si>
    <t>酸感微厚重，不太清爽，口感饱满</t>
    <phoneticPr fontId="1" type="noConversion"/>
  </si>
  <si>
    <t>柑橘青柠</t>
    <phoneticPr fontId="1" type="noConversion"/>
  </si>
  <si>
    <t>柑橘绿茶苹果</t>
    <phoneticPr fontId="1" type="noConversion"/>
  </si>
  <si>
    <t>绿茶苹果荔枝</t>
    <phoneticPr fontId="1" type="noConversion"/>
  </si>
  <si>
    <t>微奶油醇</t>
    <phoneticPr fontId="1" type="noConversion"/>
  </si>
  <si>
    <t>青柠西梅柑橘</t>
    <phoneticPr fontId="1" type="noConversion"/>
  </si>
  <si>
    <t>青柠柑橘绿茶</t>
    <phoneticPr fontId="1" type="noConversion"/>
  </si>
  <si>
    <t>绿茶，微醇</t>
    <phoneticPr fontId="1" type="noConversion"/>
  </si>
  <si>
    <t>花香年糕</t>
    <phoneticPr fontId="1" type="noConversion"/>
  </si>
  <si>
    <t>枫糖杏桃</t>
    <phoneticPr fontId="1" type="noConversion"/>
  </si>
  <si>
    <t>杏桃芭乐</t>
    <phoneticPr fontId="1" type="noConversion"/>
  </si>
  <si>
    <t>杏桃芭乐红糖</t>
    <phoneticPr fontId="1" type="noConversion"/>
  </si>
  <si>
    <t>微醇微青草</t>
    <phoneticPr fontId="1" type="noConversion"/>
  </si>
  <si>
    <t>湿香不太干净，酸感较明亮</t>
    <phoneticPr fontId="1" type="noConversion"/>
  </si>
  <si>
    <t>层次分明余韵悠长</t>
    <phoneticPr fontId="1" type="noConversion"/>
  </si>
  <si>
    <t>花香茉莉</t>
    <phoneticPr fontId="1" type="noConversion"/>
  </si>
  <si>
    <t>花香茉莉绿茶</t>
    <phoneticPr fontId="1" type="noConversion"/>
  </si>
  <si>
    <t>小青柠柑橘</t>
    <phoneticPr fontId="1" type="noConversion"/>
  </si>
  <si>
    <t>青柠苹果蜜桃</t>
    <phoneticPr fontId="1" type="noConversion"/>
  </si>
  <si>
    <t>微茶感微奶油</t>
    <phoneticPr fontId="1" type="noConversion"/>
  </si>
  <si>
    <t>微有烟感，层次感和干净度稍次</t>
    <phoneticPr fontId="1" type="noConversion"/>
  </si>
  <si>
    <t>尽力而为</t>
    <phoneticPr fontId="1" type="noConversion"/>
  </si>
  <si>
    <t>卡拉茉费瑟庄园</t>
    <phoneticPr fontId="1" type="noConversion"/>
  </si>
  <si>
    <t>像鲜花饼里的玫瑰花瓣</t>
    <phoneticPr fontId="1" type="noConversion"/>
  </si>
  <si>
    <t>果香</t>
    <phoneticPr fontId="1" type="noConversion"/>
  </si>
  <si>
    <t>果香玫瑰</t>
    <phoneticPr fontId="1" type="noConversion"/>
  </si>
  <si>
    <t>玫瑰蜜桃</t>
    <phoneticPr fontId="1" type="noConversion"/>
  </si>
  <si>
    <t>草莓玫瑰蜜桃</t>
    <phoneticPr fontId="1" type="noConversion"/>
  </si>
  <si>
    <t>莓果余韵悠长</t>
    <phoneticPr fontId="1" type="noConversion"/>
  </si>
  <si>
    <t>甜橙杏桃</t>
    <phoneticPr fontId="1" type="noConversion"/>
  </si>
  <si>
    <t>红茶余韵</t>
    <phoneticPr fontId="1" type="noConversion"/>
  </si>
  <si>
    <t>柚子柑橘芒果</t>
    <phoneticPr fontId="1" type="noConversion"/>
  </si>
  <si>
    <t>柚子柑橘玫瑰</t>
    <phoneticPr fontId="1" type="noConversion"/>
  </si>
  <si>
    <t>玫瑰回甘微醇</t>
    <phoneticPr fontId="1" type="noConversion"/>
  </si>
  <si>
    <t>层次转变十分分明</t>
    <phoneticPr fontId="1" type="noConversion"/>
  </si>
  <si>
    <t>极为浓郁的花果香气，有微涩感，玫瑰感后调至余韵强烈</t>
    <phoneticPr fontId="1" type="noConversion"/>
  </si>
  <si>
    <t>柑橘梅子</t>
    <phoneticPr fontId="1" type="noConversion"/>
  </si>
  <si>
    <t>柑橘梅子茉莉</t>
    <phoneticPr fontId="1" type="noConversion"/>
  </si>
  <si>
    <t>佛手柑茉莉杏桃</t>
    <phoneticPr fontId="1" type="noConversion"/>
  </si>
  <si>
    <t>红糖杏桃奶油余韵</t>
    <phoneticPr fontId="1" type="noConversion"/>
  </si>
  <si>
    <t>苹果黄桃味明显</t>
    <phoneticPr fontId="1" type="noConversion"/>
  </si>
  <si>
    <t>苦</t>
    <phoneticPr fontId="1" type="noConversion"/>
  </si>
  <si>
    <t>白色花香，柑橘，青柠，苹果，黄桃，绿茶</t>
    <phoneticPr fontId="1" type="noConversion"/>
  </si>
  <si>
    <t>74158/74112</t>
    <phoneticPr fontId="1" type="noConversion"/>
  </si>
  <si>
    <t>黄桃，芭乐，绿茶，荔枝</t>
    <phoneticPr fontId="1" type="noConversion"/>
  </si>
  <si>
    <t>热带水果，杏子，百香果，玫瑰花，红茶，橘子，蜂蜜</t>
    <phoneticPr fontId="1" type="noConversion"/>
  </si>
  <si>
    <t>粉色玫瑰，水蜜桃，新鲜草莓，葡萄柚，芒果。整体是上扬的草莓与粉红玫瑰花的香气，红色果汁清晰通透带着水果糖甜感</t>
    <phoneticPr fontId="1" type="noConversion"/>
  </si>
  <si>
    <t>Bule Hamabal水洗站</t>
    <phoneticPr fontId="1" type="noConversion"/>
  </si>
  <si>
    <t>佛手柑，茉莉花，青提，花茶，黄杏桃。整体是轻盈的花茶口感，清淡的果汁，柔和细腻的酸甜余韵</t>
    <phoneticPr fontId="1" type="noConversion"/>
  </si>
  <si>
    <t>花果蓝莓</t>
    <phoneticPr fontId="1" type="noConversion"/>
  </si>
  <si>
    <t>花果柑橘</t>
    <phoneticPr fontId="1" type="noConversion"/>
  </si>
  <si>
    <t>蓝莓草莓微红酒</t>
    <phoneticPr fontId="1" type="noConversion"/>
  </si>
  <si>
    <t>蓝莓微奶油</t>
    <phoneticPr fontId="1" type="noConversion"/>
  </si>
  <si>
    <t>西红柿</t>
    <phoneticPr fontId="1" type="noConversion"/>
  </si>
  <si>
    <t>花果香微红酒</t>
    <phoneticPr fontId="1" type="noConversion"/>
  </si>
  <si>
    <t>奶油微红酒</t>
    <phoneticPr fontId="1" type="noConversion"/>
  </si>
  <si>
    <t>中后调的转变很显著，微涩，降温后莓果味更重</t>
    <phoneticPr fontId="1" type="noConversion"/>
  </si>
  <si>
    <t>茉莉味浓，像瑰夏，余韵较淡，微蜜桃</t>
    <phoneticPr fontId="1" type="noConversion"/>
  </si>
  <si>
    <t>柑橘青梅</t>
    <phoneticPr fontId="1" type="noConversion"/>
  </si>
  <si>
    <t>柑橘茉莉</t>
    <phoneticPr fontId="1" type="noConversion"/>
  </si>
  <si>
    <t>茉莉人参蜜桃</t>
    <phoneticPr fontId="1" type="noConversion"/>
  </si>
  <si>
    <t>淡雅的茉莉</t>
    <phoneticPr fontId="1" type="noConversion"/>
  </si>
  <si>
    <t>佛手柑杏桃</t>
    <phoneticPr fontId="1" type="noConversion"/>
  </si>
  <si>
    <t>杏桃</t>
    <phoneticPr fontId="1" type="noConversion"/>
  </si>
  <si>
    <t>奶油杏桃余韵</t>
    <phoneticPr fontId="1" type="noConversion"/>
  </si>
  <si>
    <t>花果蜜桃</t>
    <phoneticPr fontId="1" type="noConversion"/>
  </si>
  <si>
    <t>黄桃白杏</t>
    <phoneticPr fontId="1" type="noConversion"/>
  </si>
  <si>
    <t>前中调有番茄之甜感</t>
    <phoneticPr fontId="1" type="noConversion"/>
  </si>
  <si>
    <t>干香呈现番茄佛手柑风味，柑橘更突出</t>
    <phoneticPr fontId="1" type="noConversion"/>
  </si>
  <si>
    <t>柑橘花香</t>
    <phoneticPr fontId="1" type="noConversion"/>
  </si>
  <si>
    <t>柑橘黄桃</t>
    <phoneticPr fontId="1" type="noConversion"/>
  </si>
  <si>
    <t>柑橘黄桃蜂蜜</t>
    <phoneticPr fontId="1" type="noConversion"/>
  </si>
  <si>
    <t>微蜂蜜微醇</t>
    <phoneticPr fontId="1" type="noConversion"/>
  </si>
  <si>
    <t>浅度92.1</t>
    <phoneticPr fontId="1" type="noConversion"/>
  </si>
  <si>
    <t>浅度89.5</t>
    <phoneticPr fontId="1" type="noConversion"/>
  </si>
  <si>
    <t>花香番茄</t>
    <phoneticPr fontId="1" type="noConversion"/>
  </si>
  <si>
    <t>柑橘小青柠</t>
    <phoneticPr fontId="1" type="noConversion"/>
  </si>
  <si>
    <t>柑橘小青柠杏桃</t>
    <phoneticPr fontId="1" type="noConversion"/>
  </si>
  <si>
    <t>柑橘杏桃蜂蜜</t>
    <phoneticPr fontId="1" type="noConversion"/>
  </si>
  <si>
    <t>蜂蜜奶油番茄回甘</t>
    <phoneticPr fontId="1" type="noConversion"/>
  </si>
  <si>
    <t>柑橘柠檬</t>
    <phoneticPr fontId="1" type="noConversion"/>
  </si>
  <si>
    <t>柑橘柠檬红茶</t>
    <phoneticPr fontId="1" type="noConversion"/>
  </si>
  <si>
    <t>茶感微烟感</t>
    <phoneticPr fontId="1" type="noConversion"/>
  </si>
  <si>
    <t>晴王葡萄</t>
    <phoneticPr fontId="1" type="noConversion"/>
  </si>
  <si>
    <t>伯爵红茶余韵明显</t>
    <phoneticPr fontId="1" type="noConversion"/>
  </si>
  <si>
    <t>中后调微苦涩，在余韵加强</t>
    <phoneticPr fontId="1" type="noConversion"/>
  </si>
  <si>
    <t>花香蜜桃</t>
    <phoneticPr fontId="1" type="noConversion"/>
  </si>
  <si>
    <t>微酸</t>
    <phoneticPr fontId="1" type="noConversion"/>
  </si>
  <si>
    <t>Rumudamo Trading PLC</t>
    <phoneticPr fontId="1" type="noConversion"/>
  </si>
  <si>
    <t>晴王葡萄，香水柠檬，佛手柑，伯爵红茶</t>
    <phoneticPr fontId="1" type="noConversion"/>
  </si>
  <si>
    <t>柑橘葡萄</t>
    <phoneticPr fontId="1" type="noConversion"/>
  </si>
  <si>
    <t>微苦涩</t>
    <phoneticPr fontId="1" type="noConversion"/>
  </si>
  <si>
    <t>放凉后黄桃般酸感加强，微涩</t>
    <phoneticPr fontId="1" type="noConversion"/>
  </si>
  <si>
    <t>柑橘柚子</t>
    <phoneticPr fontId="1" type="noConversion"/>
  </si>
  <si>
    <t>茉莉佛手柑蜂蜜</t>
    <phoneticPr fontId="1" type="noConversion"/>
  </si>
  <si>
    <t>手冲</t>
  </si>
  <si>
    <t>笔者</t>
  </si>
  <si>
    <t>中后调茉莉味明显</t>
  </si>
  <si>
    <t>90CL</t>
    <phoneticPr fontId="1" type="noConversion"/>
  </si>
  <si>
    <t>合计</t>
    <phoneticPr fontId="1" type="noConversion"/>
  </si>
  <si>
    <t>Hayissa Olocho处理站</t>
    <phoneticPr fontId="1" type="noConversion"/>
  </si>
  <si>
    <t>74158&amp;74110</t>
    <phoneticPr fontId="1" type="noConversion"/>
  </si>
  <si>
    <t>浅度92.3</t>
    <phoneticPr fontId="1" type="noConversion"/>
  </si>
  <si>
    <t>红色花，蓝莓，芒果，葡萄</t>
    <phoneticPr fontId="1" type="noConversion"/>
  </si>
  <si>
    <t>启程拓殖</t>
    <phoneticPr fontId="1" type="noConversion"/>
  </si>
  <si>
    <t>整体柑橘杏桃，蓝莓风味足</t>
  </si>
  <si>
    <t>花香，微莓果</t>
  </si>
  <si>
    <t>柑橘，蓝莓</t>
  </si>
  <si>
    <t>柑橘，蓝莓，微涩</t>
  </si>
  <si>
    <t>蓝莓余韵浓厚，微涩，红茶余韵</t>
  </si>
  <si>
    <t>酸感淡</t>
  </si>
  <si>
    <t>柑橘，银杏</t>
  </si>
  <si>
    <t>柑橘，山竹，银杏</t>
  </si>
  <si>
    <t>柑橘，银杏，蓝莓</t>
  </si>
  <si>
    <t>莓果，微醇，微涩</t>
  </si>
  <si>
    <t>酸感非常明亮，层次感单一</t>
  </si>
  <si>
    <t>花香蓝莓</t>
  </si>
  <si>
    <t>蓝莓</t>
  </si>
  <si>
    <t>柑橘蓝莓</t>
  </si>
  <si>
    <t>微酸微醇，蓝莓余韵</t>
  </si>
  <si>
    <t>咖啡液蓝莓味显著，余韵微涩</t>
  </si>
  <si>
    <t>蓝莓香气突出，水温降低后有酸涩感</t>
  </si>
  <si>
    <t>蓝莓风味显著，89度萃取干净度高但层次感略低</t>
  </si>
  <si>
    <t>前中调有蜂蜜感</t>
  </si>
  <si>
    <t>蓝莓微坚果</t>
  </si>
  <si>
    <t>柑橘蓝莓银杏</t>
  </si>
  <si>
    <t>微苦微涩，莓果余韵</t>
  </si>
  <si>
    <t>清新的草莓干香，湿香是蓝莓为主调的发酵果香。酸感是柑橘和甜橙，风味在中后调转向蓝莓。余韵有隽永的蓝莓果香，后调到余韵有微涩感。放凉后酸感增强</t>
  </si>
  <si>
    <t>前调是莓果香，后调带有茉莉感；柑橘柠檬风味转变为夹带茉莉的莓果，余韵具有奶油般的醇厚感</t>
  </si>
  <si>
    <t>干香草莓，破渣香气带发酵感和蓝莓味，微凉后酸感更强</t>
  </si>
  <si>
    <t>阿洛水洗</t>
    <phoneticPr fontId="1" type="noConversion"/>
  </si>
  <si>
    <t>Tamiru Tadesse</t>
    <phoneticPr fontId="1" type="noConversion"/>
  </si>
  <si>
    <t>茉莉花甜橙樱桃</t>
    <phoneticPr fontId="1" type="noConversion"/>
  </si>
  <si>
    <t>GrandCRU</t>
    <phoneticPr fontId="1" type="noConversion"/>
  </si>
  <si>
    <t>树莓，草莓，香芒，伯爵茶</t>
    <phoneticPr fontId="1" type="noConversion"/>
  </si>
  <si>
    <t>阿洛日晒</t>
    <phoneticPr fontId="1" type="noConversion"/>
  </si>
  <si>
    <t>花香和微莓果香，酸感很明亮清晰，类似于柑橘西梅，中后调开始有微涩感，形成伯爵红茶的余韵。放凉后开始体现出莓果般的甜感，发酵度不高</t>
  </si>
  <si>
    <t>降温后酸感和涩感均增强，奶油和莓果余韵</t>
  </si>
  <si>
    <t>干香浓厚的埃塞式花香，湿香类似于焦糖布丁。咖啡液具有典型的风味，高温风味具有从柠檬到杏桃的前后调转变，余韵较淡，具有奶油般的微醇感。da</t>
  </si>
  <si>
    <t>埃托水洗</t>
    <phoneticPr fontId="1" type="noConversion"/>
  </si>
  <si>
    <t>西达摩班莎</t>
    <phoneticPr fontId="1" type="noConversion"/>
  </si>
  <si>
    <t>埃托日晒</t>
    <phoneticPr fontId="1" type="noConversion"/>
  </si>
  <si>
    <t>elto</t>
    <phoneticPr fontId="1" type="noConversion"/>
  </si>
  <si>
    <t>茉莉花蔗糖白桃青苹果</t>
    <phoneticPr fontId="1" type="noConversion"/>
  </si>
  <si>
    <t>花香，树莓，草莓，香芒</t>
    <phoneticPr fontId="1" type="noConversion"/>
  </si>
  <si>
    <t>酸感集中在前调，有微茉莉佛手柑的风味，中后调微苦出现坚果风味</t>
  </si>
  <si>
    <t>花香</t>
  </si>
  <si>
    <t>花香坚果微烤焦</t>
  </si>
  <si>
    <t>佛手柑茉莉柑橘</t>
  </si>
  <si>
    <t>柑橘微佛手柑</t>
  </si>
  <si>
    <t>微醇坚果可可回甘</t>
  </si>
  <si>
    <t>柠檬的明亮酸感，放凉后柑橘、杏桃风味加强，余韵奶油感，微涩</t>
  </si>
  <si>
    <t>花蜜香</t>
  </si>
  <si>
    <t>花蜜莓果</t>
  </si>
  <si>
    <t>柑橘莓果</t>
  </si>
  <si>
    <t>柑橘青梅莓果</t>
  </si>
  <si>
    <t>微奶油，淡莓果回甘</t>
  </si>
  <si>
    <t>蓝莓、薄荷风味贯穿始终，酸感柑橘、西梅，余韵转为蔗糖、山竹的甜感和奶油醇厚感</t>
  </si>
  <si>
    <t>明亮的酸感，蓝莓余韵，奶油醇厚感强</t>
  </si>
  <si>
    <t xml:space="preserve">茉莉 榛子 柑橘 可可 </t>
  </si>
  <si>
    <t>手沖</t>
  </si>
  <si>
    <t>奶油牛奶般的醇厚感</t>
  </si>
  <si>
    <t>柑橘转柠檬的酸感</t>
  </si>
  <si>
    <t>莓果、蜜桃甜感，余韵微玫瑰、夹杂着山竹和银杏果的涩感</t>
  </si>
  <si>
    <t>草莓薄荷香气突出，药草、莓果风味，强烈回醇，牛奶、奶油</t>
  </si>
  <si>
    <t>虹吸</t>
  </si>
  <si>
    <t>酸感明亮，柑橘，红糖后调，红茶、焦糖余韵，奶油醇厚感</t>
  </si>
  <si>
    <t>复杂莓果香气，酸感明亮类似于青梅，后调具有突出的莓果甜感、微玫瑰，余韵明显奶油、牛奶醇厚感，微涩</t>
  </si>
  <si>
    <t>番茄感在后调余韵，奶油感十足，酸感明亮似青梅，苦味明显</t>
  </si>
  <si>
    <t>水果糖的甜感显著，花果香气饱满，柑橘酸感明亮，后调余韵微苦，放凉后蓝莓香气和余韵都隽永</t>
  </si>
  <si>
    <t>瑰夏村金标</t>
    <phoneticPr fontId="1" type="noConversion"/>
  </si>
  <si>
    <t>瑰夏村Narsha地块</t>
    <phoneticPr fontId="1" type="noConversion"/>
  </si>
  <si>
    <t>瑰夏1931</t>
    <phoneticPr fontId="1" type="noConversion"/>
  </si>
  <si>
    <t>中浅</t>
    <phoneticPr fontId="1" type="noConversion"/>
  </si>
  <si>
    <t>新鲜树莓，黄樱桃，菊花茶</t>
    <phoneticPr fontId="1" type="noConversion"/>
  </si>
  <si>
    <t>蜂蜜、蔗糖香气，湿香微木瓜、蜜瓜风味。茉莉、佛手柑风味贯穿余韵，饱满而丰富。柑橘、青梅酸感，放凉后微柠檬向，风味树莓、菊花茶，菊花茶感放凉够加强。余韵微醇。</t>
  </si>
  <si>
    <t>清新的花香、茉莉，水果硬糖、茉莉的风味，甜感突出；茉莉、佛手柑香气余韵丰富，樱桃、微柑橘的酸感。风味在后调加强。放凉后酸感微加强，微柠檬向</t>
  </si>
  <si>
    <t>花香淡雅，微板栗清香。酸感起初类似于醋栗、青梅，随后迅速转为橘皮。风味体现为柑橘，微佛手柑，微茉莉，后调微板栗、微苦。余韵有微红茶、核桃、微苦。</t>
  </si>
  <si>
    <t>Duwancho</t>
    <phoneticPr fontId="1" type="noConversion"/>
  </si>
  <si>
    <t>Negussie Gemeda Mude</t>
    <phoneticPr fontId="1" type="noConversion"/>
  </si>
  <si>
    <t>桃子，柑橘，蜂蜜，红茶</t>
    <phoneticPr fontId="1" type="noConversion"/>
  </si>
  <si>
    <t>西梅酸感，玫瑰后调，蓝莓余韵，干净度不高</t>
  </si>
  <si>
    <t>Tatesa</t>
    <phoneticPr fontId="1" type="noConversion"/>
  </si>
  <si>
    <t>金桔，桃子，红茶</t>
    <phoneticPr fontId="1" type="noConversion"/>
  </si>
  <si>
    <t>淡花香，不像日晒。酸感明亮，类似于柑橘，中后调核桃像，余韵微牛奶。风味较淡雅，层次感较低</t>
  </si>
  <si>
    <t>中后调有明显荔枝感，酸感柑橘，余韵奶香回甘</t>
  </si>
  <si>
    <t>红色花，菠萝蜜，油桃，红布林</t>
    <phoneticPr fontId="1" type="noConversion"/>
  </si>
  <si>
    <t>Morke</t>
    <phoneticPr fontId="1" type="noConversion"/>
  </si>
  <si>
    <t>玫瑰、微蜜感，风味微玫瑰，后调转微红酒。酸感类似于李子，余韵微玉兰，玫瑰红酒余韵悠长</t>
  </si>
  <si>
    <t>莓果、玫瑰干香，玫瑰、红酒湿香。玫瑰风味转莓果，再转余韵的水果糖回甘。酸感明亮，类似于青梅，余韵还有微微红茶感。</t>
  </si>
  <si>
    <t>Karamo</t>
    <phoneticPr fontId="1" type="noConversion"/>
  </si>
  <si>
    <t>红色花，百香果，葡萄</t>
    <phoneticPr fontId="1" type="noConversion"/>
  </si>
  <si>
    <t>葡萄、蓝莓甜感，明亮的青梅、李子酸感，延伸至余韵，呈现出红醋栗的感觉。余韵具有牛奶般的醇厚感，微苦味涩</t>
  </si>
  <si>
    <t>凤凰单丛</t>
    <phoneticPr fontId="1" type="noConversion"/>
  </si>
  <si>
    <t>Bona Zuria</t>
    <phoneticPr fontId="1" type="noConversion"/>
  </si>
  <si>
    <t>74系列</t>
    <phoneticPr fontId="1" type="noConversion"/>
  </si>
  <si>
    <t>花香，佛手柑，青提，凤凰单丛茶，明亮顺滑</t>
    <phoneticPr fontId="1" type="noConversion"/>
  </si>
  <si>
    <t>红球咖啡</t>
    <phoneticPr fontId="1" type="noConversion"/>
  </si>
  <si>
    <t>坚果、花生香气，柑橘酸感突出，后调奶油醇厚感加强，余韵具有红茶回甘，其他风味包括茉莉，微涩</t>
  </si>
  <si>
    <t>复杂花果干香，玫瑰、红酒、莓果湿香。西梅、柑橘明亮昂扬酸感，前中调具有李子的风味，后调转杏桃、蓝莓、微玫瑰，余韵莓果和玫瑰风味突出且隽永。</t>
  </si>
  <si>
    <t>莓果香气显著，一直持续至后调转微茉莉，奶油强烈回甘，中后调微苦微涩</t>
  </si>
  <si>
    <t>李子，荔枝，后调加强，茉莉余韵</t>
  </si>
  <si>
    <t>浓郁的莓果、玫瑰香气，一致的干湿香。同样为莓果的前中调，后调淡出。余韵红茶、红酒、红糖回甘，醇厚感好</t>
  </si>
  <si>
    <t>干香花香、金桔、微莓果，湿香微坚果焦苦感，风味类似于李子、黑布林，焦糖、红糖的甜感持续至余韵阶段，非常悠长</t>
  </si>
  <si>
    <t>花香，湿香坚果香，微烧焦，咖啡液具显著佛手柑风味，酸感为明亮而典雅的柑橘，中后调转变为茉莉、佛手柑，余韵较强奶油醇。中后调余韵有微苦杏仁感，余韵还有红茶感。</t>
  </si>
  <si>
    <t>强烈佛手柑香气，橙子酸感，稍有涩感，红茶余韵</t>
  </si>
  <si>
    <t>贡珠贝</t>
    <phoneticPr fontId="1" type="noConversion"/>
  </si>
  <si>
    <t>74112&amp;74158</t>
    <phoneticPr fontId="1" type="noConversion"/>
  </si>
  <si>
    <t>荔枝，新鲜草莓，蜜桔酸甜</t>
    <phoneticPr fontId="1" type="noConversion"/>
  </si>
  <si>
    <t>CHG</t>
    <phoneticPr fontId="1" type="noConversion"/>
  </si>
  <si>
    <t>班莎，Tamiru Godana，Gonjobe处理站</t>
    <phoneticPr fontId="1" type="noConversion"/>
  </si>
  <si>
    <t>明亮的柑橘柠檬式酸感，前调杏桃、甜橙感，中调甜橙味增强，后调增加莓果和荔枝感，余韵荔枝回甘、牛奶醇悠长</t>
  </si>
  <si>
    <t>莓果、荔枝干湿香。柑橘酸感，中后调水果糖甜感，草莓、树莓、荔枝风味明显。余韵微苦涩，风味隽永。</t>
  </si>
  <si>
    <t>水果糖香气，龙眼风味在中后调凸显，回甘风味强</t>
  </si>
  <si>
    <t>红酒、油桃香气，湿香莓果风味更重。前调银杏、荔枝感，中调荔枝、龙眼，持续至后调继续加强。余韵红枣、荔枝、龙眼回甘，干净度较低，涩感明显</t>
    <phoneticPr fontId="1" type="noConversion"/>
  </si>
  <si>
    <t>回醇感奶油风味很强，中调杏桃味明显，余韵红茶感显著</t>
  </si>
  <si>
    <t>红酒湿香，荔枝风味贯穿全调，后调至余韵有红枣回甘，微酸微涩</t>
  </si>
  <si>
    <t>微花香，茉莉感，中后调绿茶风味浓，放凉后荔枝感强，后调至余韵较苦</t>
  </si>
  <si>
    <t>玫瑰湿香，荔枝、龙眼风味，酸感类似于樱桃、红醋栗，红枣余韵</t>
  </si>
  <si>
    <t>微青草湿香，柑橘、红醋栗酸感，荔枝、杏桃甜感，余韵荔枝回甘，有银杏的涩感，集中中后调和余韵，放凉后加强</t>
  </si>
  <si>
    <t>青草湿香，绿茶涩感在后调余韵突出，前中调茉莉、佛手柑，但比较微弱，其他风味包括杏桃。</t>
  </si>
  <si>
    <t>茉莉和焦糊感，明亮如柠檬的酸感，其他风味包括圣女果，石榴，余韵较淡</t>
  </si>
  <si>
    <t>茉莉干湿香突出，柑橘酸感明亮，风味有甜橙，中后调茉莉佛手柑香气暂显，后调开始坚果、奶油回醇，余韵坚果、茉莉、佛手柑香气，蜂蜜回甘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</si>
</sst>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_ "/>
    <numFmt numFmtId="178" formatCode="0.0_);[Red]\(0.0\)"/>
    <numFmt numFmtId="179" formatCode="0_);[Red]\(0\)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11"/>
      <color rgb="FF7030A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1"/>
      <color rgb="FFC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176" fontId="0" fillId="0" borderId="0" xfId="0" applyNumberFormat="1"/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/>
    <xf numFmtId="1" fontId="0" fillId="2" borderId="1" xfId="0" applyNumberFormat="1" applyFill="1" applyBorder="1"/>
    <xf numFmtId="1" fontId="4" fillId="2" borderId="1" xfId="0" applyNumberFormat="1" applyFont="1" applyFill="1" applyBorder="1"/>
    <xf numFmtId="176" fontId="0" fillId="2" borderId="1" xfId="0" applyNumberFormat="1" applyFill="1" applyBorder="1"/>
    <xf numFmtId="176" fontId="3" fillId="2" borderId="1" xfId="0" applyNumberFormat="1" applyFont="1" applyFill="1" applyBorder="1"/>
    <xf numFmtId="0" fontId="2" fillId="4" borderId="1" xfId="0" applyFont="1" applyFill="1" applyBorder="1" applyAlignment="1">
      <alignment horizontal="center"/>
    </xf>
    <xf numFmtId="176" fontId="2" fillId="4" borderId="1" xfId="0" applyNumberFormat="1" applyFont="1" applyFill="1" applyBorder="1" applyAlignment="1">
      <alignment horizontal="center"/>
    </xf>
    <xf numFmtId="0" fontId="0" fillId="5" borderId="1" xfId="0" applyFill="1" applyBorder="1"/>
    <xf numFmtId="176" fontId="0" fillId="5" borderId="1" xfId="0" applyNumberFormat="1" applyFill="1" applyBorder="1"/>
    <xf numFmtId="0" fontId="2" fillId="0" borderId="1" xfId="0" applyFont="1" applyBorder="1"/>
    <xf numFmtId="176" fontId="0" fillId="3" borderId="1" xfId="0" applyNumberFormat="1" applyFill="1" applyBorder="1"/>
    <xf numFmtId="176" fontId="3" fillId="3" borderId="1" xfId="0" applyNumberFormat="1" applyFont="1" applyFill="1" applyBorder="1"/>
    <xf numFmtId="176" fontId="4" fillId="3" borderId="1" xfId="0" applyNumberFormat="1" applyFont="1" applyFill="1" applyBorder="1"/>
    <xf numFmtId="176" fontId="4" fillId="2" borderId="1" xfId="0" applyNumberFormat="1" applyFont="1" applyFill="1" applyBorder="1"/>
    <xf numFmtId="0" fontId="2" fillId="0" borderId="2" xfId="0" applyFont="1" applyBorder="1" applyAlignment="1">
      <alignment horizontal="center"/>
    </xf>
    <xf numFmtId="177" fontId="0" fillId="2" borderId="1" xfId="0" applyNumberFormat="1" applyFill="1" applyBorder="1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0" fillId="5" borderId="1" xfId="0" applyFill="1" applyBorder="1" applyAlignment="1">
      <alignment horizontal="center"/>
    </xf>
    <xf numFmtId="177" fontId="0" fillId="5" borderId="1" xfId="0" applyNumberFormat="1" applyFill="1" applyBorder="1"/>
    <xf numFmtId="178" fontId="0" fillId="2" borderId="1" xfId="0" applyNumberFormat="1" applyFill="1" applyBorder="1"/>
    <xf numFmtId="178" fontId="3" fillId="2" borderId="1" xfId="0" applyNumberFormat="1" applyFont="1" applyFill="1" applyBorder="1"/>
    <xf numFmtId="178" fontId="6" fillId="2" borderId="1" xfId="0" applyNumberFormat="1" applyFont="1" applyFill="1" applyBorder="1"/>
    <xf numFmtId="178" fontId="5" fillId="2" borderId="1" xfId="0" applyNumberFormat="1" applyFont="1" applyFill="1" applyBorder="1"/>
    <xf numFmtId="178" fontId="0" fillId="3" borderId="1" xfId="0" applyNumberFormat="1" applyFill="1" applyBorder="1"/>
    <xf numFmtId="178" fontId="3" fillId="3" borderId="1" xfId="0" applyNumberFormat="1" applyFont="1" applyFill="1" applyBorder="1"/>
    <xf numFmtId="178" fontId="6" fillId="3" borderId="1" xfId="0" applyNumberFormat="1" applyFont="1" applyFill="1" applyBorder="1"/>
    <xf numFmtId="178" fontId="5" fillId="3" borderId="1" xfId="0" applyNumberFormat="1" applyFont="1" applyFill="1" applyBorder="1" applyAlignment="1">
      <alignment horizontal="center"/>
    </xf>
    <xf numFmtId="178" fontId="0" fillId="5" borderId="1" xfId="0" applyNumberFormat="1" applyFill="1" applyBorder="1"/>
    <xf numFmtId="178" fontId="5" fillId="5" borderId="1" xfId="0" applyNumberFormat="1" applyFont="1" applyFill="1" applyBorder="1"/>
    <xf numFmtId="179" fontId="0" fillId="2" borderId="1" xfId="0" applyNumberFormat="1" applyFill="1" applyBorder="1"/>
    <xf numFmtId="179" fontId="0" fillId="3" borderId="1" xfId="0" applyNumberFormat="1" applyFill="1" applyBorder="1"/>
    <xf numFmtId="179" fontId="0" fillId="5" borderId="1" xfId="0" applyNumberFormat="1" applyFill="1" applyBorder="1"/>
    <xf numFmtId="178" fontId="7" fillId="2" borderId="1" xfId="0" applyNumberFormat="1" applyFont="1" applyFill="1" applyBorder="1"/>
    <xf numFmtId="178" fontId="7" fillId="3" borderId="1" xfId="0" applyNumberFormat="1" applyFont="1" applyFill="1" applyBorder="1"/>
    <xf numFmtId="178" fontId="7" fillId="5" borderId="1" xfId="0" applyNumberFormat="1" applyFont="1" applyFill="1" applyBorder="1"/>
    <xf numFmtId="177" fontId="0" fillId="3" borderId="1" xfId="0" applyNumberFormat="1" applyFill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7881-3957-4811-A8CF-B70E16B787FE}">
  <dimension ref="A1:AK19"/>
  <sheetViews>
    <sheetView workbookViewId="0">
      <selection activeCell="D26" sqref="D26"/>
    </sheetView>
  </sheetViews>
  <sheetFormatPr defaultColWidth="8.83203125" defaultRowHeight="14" x14ac:dyDescent="0.3"/>
  <sheetData>
    <row r="1" spans="1:37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43</v>
      </c>
      <c r="J1" t="s">
        <v>81</v>
      </c>
    </row>
    <row r="2" spans="1:37" x14ac:dyDescent="0.3">
      <c r="A2" t="s">
        <v>47</v>
      </c>
      <c r="B2" t="s">
        <v>48</v>
      </c>
      <c r="C2" t="s">
        <v>78</v>
      </c>
      <c r="D2" t="s">
        <v>79</v>
      </c>
      <c r="E2">
        <v>74110</v>
      </c>
      <c r="F2" t="s">
        <v>33</v>
      </c>
      <c r="G2" t="s">
        <v>44</v>
      </c>
      <c r="H2" t="s">
        <v>80</v>
      </c>
      <c r="I2" t="s">
        <v>49</v>
      </c>
      <c r="J2">
        <v>108</v>
      </c>
    </row>
    <row r="3" spans="1:37" x14ac:dyDescent="0.3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 x14ac:dyDescent="0.3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56</v>
      </c>
      <c r="AA5" s="1"/>
      <c r="AB5" s="1" t="s">
        <v>10</v>
      </c>
      <c r="AC5" s="1" t="s">
        <v>11</v>
      </c>
      <c r="AD5" s="1" t="s">
        <v>56</v>
      </c>
      <c r="AE5" s="1"/>
      <c r="AF5" s="1" t="s">
        <v>10</v>
      </c>
      <c r="AG5" s="1" t="s">
        <v>11</v>
      </c>
      <c r="AH5" s="1" t="s">
        <v>56</v>
      </c>
      <c r="AI5" s="1"/>
      <c r="AJ5" s="1" t="s">
        <v>8</v>
      </c>
      <c r="AK5" s="1" t="s">
        <v>9</v>
      </c>
    </row>
    <row r="6" spans="1:37" s="1" customFormat="1" x14ac:dyDescent="0.3">
      <c r="A6" s="1" t="s">
        <v>13</v>
      </c>
      <c r="B6" s="1" t="s">
        <v>45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55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40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 x14ac:dyDescent="0.3">
      <c r="A7" t="s">
        <v>23</v>
      </c>
      <c r="C7" t="s">
        <v>24</v>
      </c>
      <c r="E7">
        <v>20</v>
      </c>
      <c r="F7">
        <v>9.25</v>
      </c>
      <c r="G7">
        <v>9</v>
      </c>
      <c r="H7">
        <v>9</v>
      </c>
      <c r="I7">
        <v>9.25</v>
      </c>
      <c r="J7">
        <v>9.25</v>
      </c>
      <c r="K7">
        <v>9</v>
      </c>
      <c r="L7">
        <v>9.25</v>
      </c>
      <c r="M7">
        <v>8.75</v>
      </c>
      <c r="N7">
        <v>0</v>
      </c>
      <c r="O7">
        <f>SUM(E7:N7)</f>
        <v>92.75</v>
      </c>
      <c r="P7" t="s">
        <v>50</v>
      </c>
      <c r="T7" s="1" t="s">
        <v>46</v>
      </c>
      <c r="U7">
        <v>3</v>
      </c>
      <c r="V7" t="s">
        <v>46</v>
      </c>
      <c r="W7">
        <v>4</v>
      </c>
      <c r="X7">
        <v>3</v>
      </c>
      <c r="Y7">
        <v>0</v>
      </c>
      <c r="Z7" t="s">
        <v>51</v>
      </c>
      <c r="AA7">
        <v>4</v>
      </c>
      <c r="AB7">
        <v>3</v>
      </c>
      <c r="AC7">
        <v>0</v>
      </c>
      <c r="AD7" t="s">
        <v>52</v>
      </c>
      <c r="AE7">
        <v>3</v>
      </c>
      <c r="AF7">
        <v>2</v>
      </c>
      <c r="AG7">
        <v>0</v>
      </c>
      <c r="AH7" t="s">
        <v>53</v>
      </c>
      <c r="AI7">
        <v>3</v>
      </c>
      <c r="AJ7" t="s">
        <v>54</v>
      </c>
      <c r="AK7">
        <v>3</v>
      </c>
    </row>
    <row r="8" spans="1:37" x14ac:dyDescent="0.3">
      <c r="A8" t="s">
        <v>23</v>
      </c>
      <c r="C8" t="s">
        <v>24</v>
      </c>
      <c r="E8">
        <v>20</v>
      </c>
      <c r="F8">
        <v>9.25</v>
      </c>
      <c r="G8">
        <v>8.5</v>
      </c>
      <c r="H8">
        <v>9</v>
      </c>
      <c r="I8">
        <v>9</v>
      </c>
      <c r="J8">
        <v>8.75</v>
      </c>
      <c r="K8">
        <v>8.75</v>
      </c>
      <c r="L8">
        <v>8.75</v>
      </c>
      <c r="M8">
        <v>8.25</v>
      </c>
      <c r="N8">
        <v>0</v>
      </c>
      <c r="O8">
        <f>SUM(E8:N8)</f>
        <v>90.25</v>
      </c>
      <c r="P8" t="s">
        <v>70</v>
      </c>
      <c r="T8" s="1" t="s">
        <v>46</v>
      </c>
      <c r="U8">
        <v>3</v>
      </c>
      <c r="V8" s="1" t="s">
        <v>46</v>
      </c>
      <c r="W8">
        <v>3</v>
      </c>
      <c r="X8">
        <v>1</v>
      </c>
      <c r="Y8">
        <v>0</v>
      </c>
      <c r="Z8" s="1" t="s">
        <v>71</v>
      </c>
      <c r="AA8">
        <v>1</v>
      </c>
      <c r="AB8">
        <v>2</v>
      </c>
      <c r="AC8">
        <v>1</v>
      </c>
      <c r="AD8" s="1" t="s">
        <v>71</v>
      </c>
      <c r="AE8">
        <v>3</v>
      </c>
      <c r="AF8">
        <v>2</v>
      </c>
      <c r="AG8">
        <v>1</v>
      </c>
      <c r="AH8" s="1" t="s">
        <v>71</v>
      </c>
      <c r="AI8">
        <v>3</v>
      </c>
      <c r="AJ8" s="1" t="s">
        <v>72</v>
      </c>
      <c r="AK8">
        <v>2</v>
      </c>
    </row>
    <row r="9" spans="1:37" x14ac:dyDescent="0.3">
      <c r="A9" t="s">
        <v>23</v>
      </c>
      <c r="C9" t="s">
        <v>24</v>
      </c>
      <c r="E9">
        <v>20</v>
      </c>
      <c r="F9">
        <v>9.25</v>
      </c>
      <c r="G9">
        <v>9.25</v>
      </c>
      <c r="H9">
        <v>8</v>
      </c>
      <c r="I9">
        <v>9.25</v>
      </c>
      <c r="J9">
        <v>9.25</v>
      </c>
      <c r="K9">
        <v>8.75</v>
      </c>
      <c r="L9">
        <v>9</v>
      </c>
      <c r="M9">
        <v>9</v>
      </c>
      <c r="N9">
        <v>0</v>
      </c>
      <c r="O9">
        <f t="shared" ref="O9:O10" si="0">SUM(E9:N9)</f>
        <v>91.75</v>
      </c>
      <c r="P9" t="s">
        <v>82</v>
      </c>
      <c r="T9" s="1" t="s">
        <v>46</v>
      </c>
      <c r="U9">
        <v>4</v>
      </c>
      <c r="V9" s="1" t="s">
        <v>46</v>
      </c>
      <c r="W9">
        <v>3</v>
      </c>
      <c r="X9">
        <v>2</v>
      </c>
      <c r="Y9">
        <v>0</v>
      </c>
      <c r="Z9" s="1" t="s">
        <v>84</v>
      </c>
      <c r="AA9">
        <v>3</v>
      </c>
      <c r="AB9">
        <v>3</v>
      </c>
      <c r="AC9">
        <v>0</v>
      </c>
      <c r="AD9" s="1" t="s">
        <v>84</v>
      </c>
      <c r="AE9">
        <v>3</v>
      </c>
      <c r="AF9">
        <v>3</v>
      </c>
      <c r="AG9">
        <v>0</v>
      </c>
      <c r="AH9" s="1" t="s">
        <v>85</v>
      </c>
      <c r="AI9">
        <v>3</v>
      </c>
      <c r="AJ9" s="1" t="s">
        <v>87</v>
      </c>
      <c r="AK9">
        <v>2</v>
      </c>
    </row>
    <row r="10" spans="1:37" x14ac:dyDescent="0.3">
      <c r="A10" t="s">
        <v>23</v>
      </c>
      <c r="C10" t="s">
        <v>24</v>
      </c>
      <c r="E10">
        <v>20</v>
      </c>
      <c r="F10">
        <v>9.25</v>
      </c>
      <c r="G10">
        <v>8.75</v>
      </c>
      <c r="H10">
        <v>8.5</v>
      </c>
      <c r="I10">
        <v>9</v>
      </c>
      <c r="J10">
        <v>9</v>
      </c>
      <c r="K10">
        <v>9</v>
      </c>
      <c r="L10">
        <v>9</v>
      </c>
      <c r="M10">
        <v>9</v>
      </c>
      <c r="N10">
        <v>0</v>
      </c>
      <c r="O10">
        <f t="shared" si="0"/>
        <v>91.5</v>
      </c>
      <c r="P10" t="s">
        <v>83</v>
      </c>
      <c r="T10" s="1" t="s">
        <v>46</v>
      </c>
      <c r="U10">
        <v>4</v>
      </c>
      <c r="V10" s="1" t="s">
        <v>46</v>
      </c>
      <c r="W10">
        <v>3</v>
      </c>
      <c r="X10">
        <v>2</v>
      </c>
      <c r="Y10">
        <v>0</v>
      </c>
      <c r="Z10" s="1" t="s">
        <v>84</v>
      </c>
      <c r="AA10">
        <v>3</v>
      </c>
      <c r="AB10">
        <v>2</v>
      </c>
      <c r="AC10">
        <v>0</v>
      </c>
      <c r="AD10" s="1" t="s">
        <v>85</v>
      </c>
      <c r="AE10">
        <v>3</v>
      </c>
      <c r="AF10">
        <v>2</v>
      </c>
      <c r="AG10">
        <v>0</v>
      </c>
      <c r="AH10" s="1" t="s">
        <v>86</v>
      </c>
      <c r="AI10">
        <v>3</v>
      </c>
      <c r="AJ10" s="1" t="s">
        <v>88</v>
      </c>
      <c r="AK10">
        <v>3</v>
      </c>
    </row>
    <row r="11" spans="1:37" x14ac:dyDescent="0.3">
      <c r="A11" t="s">
        <v>23</v>
      </c>
      <c r="C11" t="s">
        <v>25</v>
      </c>
      <c r="E11">
        <v>20</v>
      </c>
      <c r="F11">
        <v>9</v>
      </c>
      <c r="G11">
        <v>8.5</v>
      </c>
      <c r="H11">
        <v>9</v>
      </c>
      <c r="I11">
        <v>9</v>
      </c>
      <c r="J11">
        <v>9</v>
      </c>
      <c r="K11">
        <v>8.5</v>
      </c>
      <c r="L11">
        <v>8.5</v>
      </c>
      <c r="M11">
        <v>8.5</v>
      </c>
      <c r="N11">
        <v>0</v>
      </c>
      <c r="O11">
        <f>SUM(E11:N11)</f>
        <v>90</v>
      </c>
    </row>
    <row r="13" spans="1:37" x14ac:dyDescent="0.3">
      <c r="B13" s="3" t="s">
        <v>34</v>
      </c>
      <c r="C13" s="3" t="s">
        <v>13</v>
      </c>
      <c r="D13" s="3" t="s">
        <v>35</v>
      </c>
      <c r="E13" s="3" t="s">
        <v>15</v>
      </c>
      <c r="F13" s="3" t="s">
        <v>16</v>
      </c>
      <c r="G13" s="3" t="s">
        <v>10</v>
      </c>
      <c r="H13" s="3" t="s">
        <v>17</v>
      </c>
      <c r="I13" s="3" t="s">
        <v>12</v>
      </c>
      <c r="J13" s="3" t="s">
        <v>18</v>
      </c>
      <c r="K13" s="3" t="s">
        <v>7</v>
      </c>
      <c r="L13" s="3" t="s">
        <v>19</v>
      </c>
      <c r="M13" s="17" t="s">
        <v>20</v>
      </c>
      <c r="N13" s="17" t="s">
        <v>40</v>
      </c>
      <c r="O13" s="3" t="s">
        <v>36</v>
      </c>
      <c r="P13" s="3" t="s">
        <v>37</v>
      </c>
      <c r="Q13" s="3" t="s">
        <v>242</v>
      </c>
    </row>
    <row r="14" spans="1:37" x14ac:dyDescent="0.3">
      <c r="B14" s="4" t="s">
        <v>38</v>
      </c>
      <c r="C14" s="4" t="s">
        <v>23</v>
      </c>
      <c r="D14" s="38">
        <v>4</v>
      </c>
      <c r="E14" s="28">
        <v>20</v>
      </c>
      <c r="F14" s="28">
        <f>AVERAGE(F7:F10)</f>
        <v>9.25</v>
      </c>
      <c r="G14" s="28">
        <f t="shared" ref="G14:N14" si="1">AVERAGE(G7:G10)</f>
        <v>8.875</v>
      </c>
      <c r="H14" s="28">
        <f t="shared" si="1"/>
        <v>8.625</v>
      </c>
      <c r="I14" s="28">
        <f t="shared" si="1"/>
        <v>9.125</v>
      </c>
      <c r="J14" s="28">
        <f t="shared" si="1"/>
        <v>9.0625</v>
      </c>
      <c r="K14" s="28">
        <f t="shared" si="1"/>
        <v>8.875</v>
      </c>
      <c r="L14" s="28">
        <f t="shared" si="1"/>
        <v>9</v>
      </c>
      <c r="M14" s="28">
        <f t="shared" si="1"/>
        <v>8.75</v>
      </c>
      <c r="N14" s="28">
        <f t="shared" si="1"/>
        <v>0</v>
      </c>
      <c r="O14" s="29">
        <f>AVERAGE(O7:O10)</f>
        <v>91.5625</v>
      </c>
      <c r="P14" s="30">
        <f>_xlfn.STDEV.P(O7:O10)</f>
        <v>0.8904879280484379</v>
      </c>
      <c r="Q14" s="31">
        <f>_xlfn.CONFIDENCE.T(0.1,P14,D14)</f>
        <v>1.0478208645008154</v>
      </c>
    </row>
    <row r="15" spans="1:37" x14ac:dyDescent="0.3">
      <c r="B15" s="5" t="s">
        <v>39</v>
      </c>
      <c r="C15" s="5" t="s">
        <v>23</v>
      </c>
      <c r="D15" s="39">
        <v>1</v>
      </c>
      <c r="E15" s="32">
        <v>20</v>
      </c>
      <c r="F15" s="32">
        <v>9</v>
      </c>
      <c r="G15" s="32">
        <v>8.5</v>
      </c>
      <c r="H15" s="32">
        <v>9</v>
      </c>
      <c r="I15" s="32">
        <v>9</v>
      </c>
      <c r="J15" s="32">
        <v>9</v>
      </c>
      <c r="K15" s="32">
        <v>8.5</v>
      </c>
      <c r="L15" s="32">
        <v>8.5</v>
      </c>
      <c r="M15" s="32">
        <v>8.5</v>
      </c>
      <c r="N15" s="32">
        <v>0</v>
      </c>
      <c r="O15" s="33">
        <v>90</v>
      </c>
      <c r="P15" s="34">
        <v>0</v>
      </c>
      <c r="Q15" s="35" t="s">
        <v>108</v>
      </c>
    </row>
    <row r="16" spans="1:37" x14ac:dyDescent="0.3">
      <c r="B16" s="26" t="s">
        <v>243</v>
      </c>
      <c r="C16" s="26"/>
      <c r="D16" s="40">
        <f>D14+D15</f>
        <v>5</v>
      </c>
      <c r="E16" s="36">
        <v>20</v>
      </c>
      <c r="F16" s="36">
        <f>AVERAGE(F7:F11)</f>
        <v>9.1999999999999993</v>
      </c>
      <c r="G16" s="36">
        <f t="shared" ref="G16:N16" si="2">AVERAGE(G7:G11)</f>
        <v>8.8000000000000007</v>
      </c>
      <c r="H16" s="36">
        <f t="shared" si="2"/>
        <v>8.6999999999999993</v>
      </c>
      <c r="I16" s="36">
        <f t="shared" si="2"/>
        <v>9.1</v>
      </c>
      <c r="J16" s="36">
        <f t="shared" si="2"/>
        <v>9.0500000000000007</v>
      </c>
      <c r="K16" s="36">
        <f t="shared" si="2"/>
        <v>8.8000000000000007</v>
      </c>
      <c r="L16" s="36">
        <f t="shared" si="2"/>
        <v>8.9</v>
      </c>
      <c r="M16" s="36">
        <f t="shared" si="2"/>
        <v>8.6999999999999993</v>
      </c>
      <c r="N16" s="36">
        <f t="shared" si="2"/>
        <v>0</v>
      </c>
      <c r="O16" s="43">
        <f>AVERAGE(O7:O11)</f>
        <v>91.25</v>
      </c>
      <c r="P16" s="36">
        <f>_xlfn.STDEV.P(O7:O11)</f>
        <v>1.0124228365658292</v>
      </c>
      <c r="Q16" s="37">
        <f>_xlfn.CONFIDENCE.T(0.1,P16,D16)</f>
        <v>0.9652346852844178</v>
      </c>
    </row>
    <row r="17" spans="5:15" x14ac:dyDescent="0.3">
      <c r="E17" s="2"/>
      <c r="F17" s="2"/>
      <c r="G17" s="2"/>
      <c r="H17" s="2"/>
      <c r="I17" s="2"/>
      <c r="J17" s="2"/>
      <c r="K17" s="2"/>
      <c r="L17" s="2"/>
      <c r="M17" s="2"/>
      <c r="N17" s="2"/>
      <c r="O17" s="24"/>
    </row>
    <row r="18" spans="5:15" x14ac:dyDescent="0.3">
      <c r="E18" s="2"/>
      <c r="F18" s="2"/>
      <c r="G18" s="2"/>
      <c r="H18" s="2"/>
      <c r="I18" s="2"/>
      <c r="J18" s="2"/>
      <c r="K18" s="2"/>
      <c r="L18" s="2"/>
      <c r="M18" s="2"/>
      <c r="N18" s="2"/>
      <c r="O18" s="25"/>
    </row>
    <row r="19" spans="5:15" x14ac:dyDescent="0.3">
      <c r="M19" s="2"/>
    </row>
  </sheetData>
  <phoneticPr fontId="1" type="noConversion"/>
  <pageMargins left="0.7" right="0.7" top="0.75" bottom="0.75" header="0.3" footer="0.3"/>
  <pageSetup paperSize="9" orientation="portrait" horizontalDpi="4294967293" verticalDpi="0" r:id="rId1"/>
  <ignoredErrors>
    <ignoredError sqref="F14:N14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DB17A-99B7-E74E-9792-7842626CAD04}">
  <dimension ref="A1:AK20"/>
  <sheetViews>
    <sheetView workbookViewId="0">
      <selection activeCell="M28" sqref="M28"/>
    </sheetView>
  </sheetViews>
  <sheetFormatPr defaultColWidth="10.6640625" defaultRowHeight="14" x14ac:dyDescent="0.3"/>
  <sheetData>
    <row r="1" spans="1:37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43</v>
      </c>
    </row>
    <row r="2" spans="1:37" x14ac:dyDescent="0.3">
      <c r="A2" t="s">
        <v>123</v>
      </c>
      <c r="B2" t="s">
        <v>48</v>
      </c>
      <c r="C2" t="s">
        <v>108</v>
      </c>
      <c r="D2" t="s">
        <v>108</v>
      </c>
      <c r="E2" t="s">
        <v>124</v>
      </c>
      <c r="F2" t="s">
        <v>113</v>
      </c>
      <c r="G2" t="s">
        <v>44</v>
      </c>
      <c r="H2" t="s">
        <v>189</v>
      </c>
      <c r="I2" t="s">
        <v>136</v>
      </c>
      <c r="J2">
        <v>120</v>
      </c>
    </row>
    <row r="3" spans="1:37" x14ac:dyDescent="0.3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 x14ac:dyDescent="0.3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56</v>
      </c>
      <c r="AA5" s="1"/>
      <c r="AB5" s="1" t="s">
        <v>10</v>
      </c>
      <c r="AC5" s="1" t="s">
        <v>11</v>
      </c>
      <c r="AD5" s="1" t="s">
        <v>56</v>
      </c>
      <c r="AE5" s="1"/>
      <c r="AF5" s="1" t="s">
        <v>10</v>
      </c>
      <c r="AG5" s="1" t="s">
        <v>11</v>
      </c>
      <c r="AH5" s="1" t="s">
        <v>56</v>
      </c>
      <c r="AI5" s="1"/>
      <c r="AJ5" s="1" t="s">
        <v>8</v>
      </c>
      <c r="AK5" s="1" t="s">
        <v>9</v>
      </c>
    </row>
    <row r="6" spans="1:37" s="1" customFormat="1" x14ac:dyDescent="0.3">
      <c r="A6" s="1" t="s">
        <v>13</v>
      </c>
      <c r="B6" s="1" t="s">
        <v>45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55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40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 x14ac:dyDescent="0.3">
      <c r="A7" s="1" t="s">
        <v>23</v>
      </c>
      <c r="B7" s="1"/>
      <c r="C7" s="1" t="s">
        <v>24</v>
      </c>
      <c r="D7" s="1"/>
      <c r="E7" s="1">
        <v>20</v>
      </c>
      <c r="F7">
        <v>9.25</v>
      </c>
      <c r="G7">
        <v>9.5</v>
      </c>
      <c r="H7" s="1">
        <v>8.75</v>
      </c>
      <c r="I7" s="1">
        <v>9.25</v>
      </c>
      <c r="J7" s="1">
        <v>9.25</v>
      </c>
      <c r="K7" s="1">
        <v>8.75</v>
      </c>
      <c r="L7" s="1">
        <v>9.25</v>
      </c>
      <c r="M7" s="1">
        <v>9</v>
      </c>
      <c r="N7" s="1">
        <v>0</v>
      </c>
      <c r="O7">
        <f t="shared" ref="O7:O15" si="0">SUM(E7:N7)</f>
        <v>93</v>
      </c>
      <c r="T7" s="1" t="s">
        <v>46</v>
      </c>
      <c r="U7">
        <v>3</v>
      </c>
      <c r="V7" t="s">
        <v>138</v>
      </c>
      <c r="W7">
        <v>3</v>
      </c>
      <c r="X7">
        <v>3</v>
      </c>
      <c r="Y7">
        <v>0</v>
      </c>
      <c r="Z7" t="s">
        <v>149</v>
      </c>
      <c r="AA7">
        <v>3</v>
      </c>
      <c r="AB7">
        <v>3</v>
      </c>
      <c r="AC7">
        <v>0</v>
      </c>
      <c r="AD7" t="s">
        <v>149</v>
      </c>
      <c r="AE7">
        <v>3</v>
      </c>
      <c r="AF7">
        <v>3</v>
      </c>
      <c r="AG7">
        <v>0</v>
      </c>
      <c r="AH7" t="s">
        <v>150</v>
      </c>
      <c r="AI7">
        <v>3</v>
      </c>
      <c r="AJ7" t="s">
        <v>151</v>
      </c>
      <c r="AK7">
        <v>2</v>
      </c>
    </row>
    <row r="8" spans="1:37" x14ac:dyDescent="0.3">
      <c r="A8" s="1" t="s">
        <v>23</v>
      </c>
      <c r="B8" s="1"/>
      <c r="C8" s="1" t="s">
        <v>24</v>
      </c>
      <c r="D8" s="1"/>
      <c r="E8" s="1">
        <v>20</v>
      </c>
      <c r="F8">
        <v>9.25</v>
      </c>
      <c r="G8">
        <v>9.5</v>
      </c>
      <c r="H8" s="1">
        <v>8.5</v>
      </c>
      <c r="I8" s="1">
        <v>9.25</v>
      </c>
      <c r="J8" s="1">
        <v>9.25</v>
      </c>
      <c r="K8" s="1">
        <v>9</v>
      </c>
      <c r="L8" s="1">
        <v>9.25</v>
      </c>
      <c r="M8" s="1">
        <v>9.25</v>
      </c>
      <c r="N8" s="1">
        <v>0</v>
      </c>
      <c r="O8">
        <f t="shared" si="0"/>
        <v>93.25</v>
      </c>
      <c r="T8" s="1" t="s">
        <v>46</v>
      </c>
      <c r="U8">
        <v>3</v>
      </c>
      <c r="V8" s="1" t="s">
        <v>94</v>
      </c>
      <c r="W8">
        <v>3</v>
      </c>
      <c r="X8">
        <v>2</v>
      </c>
      <c r="Y8">
        <v>0</v>
      </c>
      <c r="Z8" s="1" t="s">
        <v>74</v>
      </c>
      <c r="AA8">
        <v>3</v>
      </c>
      <c r="AB8">
        <v>3</v>
      </c>
      <c r="AC8">
        <v>0</v>
      </c>
      <c r="AD8" s="1" t="s">
        <v>92</v>
      </c>
      <c r="AE8">
        <v>3</v>
      </c>
      <c r="AF8">
        <v>2</v>
      </c>
      <c r="AG8">
        <v>0</v>
      </c>
      <c r="AH8" s="1" t="s">
        <v>173</v>
      </c>
      <c r="AI8">
        <v>3</v>
      </c>
      <c r="AJ8" s="1" t="s">
        <v>174</v>
      </c>
      <c r="AK8">
        <v>3</v>
      </c>
    </row>
    <row r="9" spans="1:37" x14ac:dyDescent="0.3">
      <c r="A9" s="1" t="s">
        <v>23</v>
      </c>
      <c r="B9" s="1"/>
      <c r="C9" s="1" t="s">
        <v>24</v>
      </c>
      <c r="D9" s="1"/>
      <c r="E9" s="1">
        <v>20</v>
      </c>
      <c r="F9">
        <v>9.25</v>
      </c>
      <c r="G9">
        <v>9.25</v>
      </c>
      <c r="H9" s="1">
        <v>8.5</v>
      </c>
      <c r="I9" s="1">
        <v>9.25</v>
      </c>
      <c r="J9" s="1">
        <v>9.25</v>
      </c>
      <c r="K9" s="1">
        <v>8.75</v>
      </c>
      <c r="L9" s="1">
        <v>9</v>
      </c>
      <c r="M9" s="1">
        <v>9.25</v>
      </c>
      <c r="N9" s="1">
        <v>0</v>
      </c>
      <c r="O9">
        <f t="shared" si="0"/>
        <v>92.5</v>
      </c>
      <c r="P9" t="s">
        <v>184</v>
      </c>
      <c r="T9" s="1"/>
      <c r="V9" s="1"/>
      <c r="Z9" s="1"/>
      <c r="AD9" s="1"/>
      <c r="AH9" s="1"/>
      <c r="AJ9" s="1"/>
    </row>
    <row r="10" spans="1:37" x14ac:dyDescent="0.3">
      <c r="A10" s="1" t="s">
        <v>23</v>
      </c>
      <c r="B10" s="1"/>
      <c r="C10" s="1" t="s">
        <v>24</v>
      </c>
      <c r="D10" s="1"/>
      <c r="E10" s="1">
        <v>20</v>
      </c>
      <c r="F10">
        <v>9.25</v>
      </c>
      <c r="G10">
        <v>9</v>
      </c>
      <c r="H10" s="1">
        <v>8.5</v>
      </c>
      <c r="I10" s="1">
        <v>9</v>
      </c>
      <c r="J10" s="1">
        <v>9.75</v>
      </c>
      <c r="K10" s="1">
        <v>8.75</v>
      </c>
      <c r="L10" s="1">
        <v>8.75</v>
      </c>
      <c r="M10" s="1">
        <v>8.75</v>
      </c>
      <c r="N10" s="1">
        <v>0</v>
      </c>
      <c r="O10">
        <f t="shared" si="0"/>
        <v>91.75</v>
      </c>
      <c r="T10" s="1" t="s">
        <v>94</v>
      </c>
      <c r="U10">
        <v>3</v>
      </c>
      <c r="V10" s="1" t="s">
        <v>198</v>
      </c>
      <c r="W10">
        <v>3</v>
      </c>
      <c r="X10">
        <v>2</v>
      </c>
      <c r="Y10">
        <v>0</v>
      </c>
      <c r="Z10" s="1" t="s">
        <v>206</v>
      </c>
      <c r="AA10">
        <v>3</v>
      </c>
      <c r="AB10">
        <v>3</v>
      </c>
      <c r="AC10">
        <v>0</v>
      </c>
      <c r="AD10" s="1" t="s">
        <v>206</v>
      </c>
      <c r="AE10">
        <v>3</v>
      </c>
      <c r="AF10">
        <v>3</v>
      </c>
      <c r="AG10">
        <v>0</v>
      </c>
      <c r="AH10" s="1" t="s">
        <v>207</v>
      </c>
      <c r="AI10">
        <v>3</v>
      </c>
      <c r="AJ10" s="1" t="s">
        <v>208</v>
      </c>
      <c r="AK10">
        <v>3</v>
      </c>
    </row>
    <row r="11" spans="1:37" x14ac:dyDescent="0.3">
      <c r="A11" s="1" t="s">
        <v>23</v>
      </c>
      <c r="B11" s="1"/>
      <c r="C11" s="1" t="s">
        <v>24</v>
      </c>
      <c r="D11" s="1"/>
      <c r="E11" s="1">
        <v>20</v>
      </c>
      <c r="F11">
        <v>9.25</v>
      </c>
      <c r="G11">
        <v>9.25</v>
      </c>
      <c r="H11" s="1">
        <v>8.75</v>
      </c>
      <c r="I11" s="1">
        <v>9.25</v>
      </c>
      <c r="J11" s="1">
        <v>9.25</v>
      </c>
      <c r="K11" s="1">
        <v>9</v>
      </c>
      <c r="L11" s="1">
        <v>9.25</v>
      </c>
      <c r="M11" s="1">
        <v>8.75</v>
      </c>
      <c r="N11" s="1">
        <v>0</v>
      </c>
      <c r="O11">
        <f t="shared" si="0"/>
        <v>92.75</v>
      </c>
      <c r="T11" s="1" t="s">
        <v>94</v>
      </c>
      <c r="U11">
        <v>3</v>
      </c>
      <c r="V11" s="1" t="s">
        <v>209</v>
      </c>
      <c r="W11">
        <v>4</v>
      </c>
      <c r="X11">
        <v>3</v>
      </c>
      <c r="Y11">
        <v>0</v>
      </c>
      <c r="Z11" s="1" t="s">
        <v>74</v>
      </c>
      <c r="AA11">
        <v>3</v>
      </c>
      <c r="AB11">
        <v>3</v>
      </c>
      <c r="AC11">
        <v>0</v>
      </c>
      <c r="AD11" s="1" t="s">
        <v>66</v>
      </c>
      <c r="AE11">
        <v>3</v>
      </c>
      <c r="AF11">
        <v>3</v>
      </c>
      <c r="AG11">
        <v>0</v>
      </c>
      <c r="AH11" s="1" t="s">
        <v>210</v>
      </c>
      <c r="AI11">
        <v>3</v>
      </c>
      <c r="AJ11" s="1" t="s">
        <v>208</v>
      </c>
      <c r="AK11">
        <v>3</v>
      </c>
    </row>
    <row r="12" spans="1:37" x14ac:dyDescent="0.3">
      <c r="A12" t="s">
        <v>23</v>
      </c>
      <c r="C12" t="s">
        <v>25</v>
      </c>
      <c r="E12">
        <v>20</v>
      </c>
      <c r="F12">
        <v>9.25</v>
      </c>
      <c r="G12">
        <v>9.25</v>
      </c>
      <c r="H12">
        <v>9</v>
      </c>
      <c r="I12">
        <v>9</v>
      </c>
      <c r="J12">
        <v>9.25</v>
      </c>
      <c r="K12">
        <v>9</v>
      </c>
      <c r="L12">
        <v>9.25</v>
      </c>
      <c r="M12">
        <v>9</v>
      </c>
      <c r="N12">
        <v>0</v>
      </c>
      <c r="O12">
        <f t="shared" si="0"/>
        <v>93</v>
      </c>
    </row>
    <row r="13" spans="1:37" x14ac:dyDescent="0.3">
      <c r="A13" t="s">
        <v>23</v>
      </c>
      <c r="C13" t="s">
        <v>25</v>
      </c>
      <c r="E13">
        <v>20</v>
      </c>
      <c r="F13">
        <v>9.25</v>
      </c>
      <c r="G13">
        <v>9.25</v>
      </c>
      <c r="H13" s="1">
        <v>9</v>
      </c>
      <c r="I13" s="1">
        <v>9.25</v>
      </c>
      <c r="J13" s="1">
        <v>9.25</v>
      </c>
      <c r="K13" s="1">
        <v>9</v>
      </c>
      <c r="L13" s="1">
        <v>9.25</v>
      </c>
      <c r="M13" s="1">
        <v>9</v>
      </c>
      <c r="N13" s="1">
        <v>0</v>
      </c>
      <c r="O13">
        <f t="shared" si="0"/>
        <v>93.25</v>
      </c>
    </row>
    <row r="14" spans="1:37" x14ac:dyDescent="0.3">
      <c r="A14" t="s">
        <v>23</v>
      </c>
      <c r="C14" t="s">
        <v>25</v>
      </c>
      <c r="E14">
        <v>20</v>
      </c>
      <c r="F14">
        <v>9.25</v>
      </c>
      <c r="G14">
        <v>9.25</v>
      </c>
      <c r="H14" s="1">
        <v>9</v>
      </c>
      <c r="I14" s="1">
        <v>9.25</v>
      </c>
      <c r="J14" s="1">
        <v>9</v>
      </c>
      <c r="K14" s="1">
        <v>9.25</v>
      </c>
      <c r="L14" s="1">
        <v>9.25</v>
      </c>
      <c r="M14" s="1">
        <v>9</v>
      </c>
      <c r="N14" s="1">
        <v>0</v>
      </c>
      <c r="O14">
        <f t="shared" si="0"/>
        <v>93.25</v>
      </c>
    </row>
    <row r="15" spans="1:37" x14ac:dyDescent="0.3">
      <c r="A15" t="s">
        <v>23</v>
      </c>
      <c r="C15" t="s">
        <v>25</v>
      </c>
      <c r="E15">
        <v>20</v>
      </c>
      <c r="F15">
        <v>9</v>
      </c>
      <c r="G15">
        <v>9.25</v>
      </c>
      <c r="H15" s="1">
        <v>9</v>
      </c>
      <c r="I15" s="1">
        <v>9.25</v>
      </c>
      <c r="J15" s="1">
        <v>9.25</v>
      </c>
      <c r="K15" s="1">
        <v>9</v>
      </c>
      <c r="L15" s="1">
        <v>9.25</v>
      </c>
      <c r="M15" s="1">
        <v>9</v>
      </c>
      <c r="N15" s="1">
        <v>0</v>
      </c>
      <c r="O15">
        <f t="shared" si="0"/>
        <v>93</v>
      </c>
    </row>
    <row r="17" spans="2:17" x14ac:dyDescent="0.3">
      <c r="B17" s="3" t="s">
        <v>34</v>
      </c>
      <c r="C17" s="3" t="s">
        <v>13</v>
      </c>
      <c r="D17" s="3" t="s">
        <v>35</v>
      </c>
      <c r="E17" s="3" t="s">
        <v>15</v>
      </c>
      <c r="F17" s="3" t="s">
        <v>16</v>
      </c>
      <c r="G17" s="3" t="s">
        <v>10</v>
      </c>
      <c r="H17" s="3" t="s">
        <v>17</v>
      </c>
      <c r="I17" s="3" t="s">
        <v>12</v>
      </c>
      <c r="J17" s="3" t="s">
        <v>18</v>
      </c>
      <c r="K17" s="3" t="s">
        <v>7</v>
      </c>
      <c r="L17" s="3" t="s">
        <v>19</v>
      </c>
      <c r="M17" s="17" t="s">
        <v>20</v>
      </c>
      <c r="N17" s="17" t="s">
        <v>40</v>
      </c>
      <c r="O17" s="3" t="s">
        <v>36</v>
      </c>
      <c r="P17" s="3" t="s">
        <v>37</v>
      </c>
      <c r="Q17" s="3" t="s">
        <v>242</v>
      </c>
    </row>
    <row r="18" spans="2:17" x14ac:dyDescent="0.3">
      <c r="B18" s="4" t="s">
        <v>38</v>
      </c>
      <c r="C18" s="4" t="s">
        <v>23</v>
      </c>
      <c r="D18" s="38">
        <v>5</v>
      </c>
      <c r="E18" s="28">
        <v>20</v>
      </c>
      <c r="F18" s="28">
        <f>AVERAGE(F7:F11)</f>
        <v>9.25</v>
      </c>
      <c r="G18" s="28">
        <f t="shared" ref="G18:N18" si="1">AVERAGE(G7:G11)</f>
        <v>9.3000000000000007</v>
      </c>
      <c r="H18" s="28">
        <f t="shared" si="1"/>
        <v>8.6</v>
      </c>
      <c r="I18" s="28">
        <f t="shared" si="1"/>
        <v>9.1999999999999993</v>
      </c>
      <c r="J18" s="28">
        <f t="shared" si="1"/>
        <v>9.35</v>
      </c>
      <c r="K18" s="28">
        <f t="shared" si="1"/>
        <v>8.85</v>
      </c>
      <c r="L18" s="28">
        <f t="shared" si="1"/>
        <v>9.1</v>
      </c>
      <c r="M18" s="28">
        <f t="shared" si="1"/>
        <v>9</v>
      </c>
      <c r="N18" s="28">
        <f t="shared" si="1"/>
        <v>0</v>
      </c>
      <c r="O18" s="41">
        <f>AVERAGE(O7:O11)</f>
        <v>92.65</v>
      </c>
      <c r="P18" s="30">
        <f>_xlfn.STDEV.P(O7:O11)</f>
        <v>0.51478150704935</v>
      </c>
      <c r="Q18" s="31">
        <f>_xlfn.CONFIDENCE.T(0.1,P18,D18)</f>
        <v>0.49078798699609288</v>
      </c>
    </row>
    <row r="19" spans="2:17" x14ac:dyDescent="0.3">
      <c r="B19" s="5" t="s">
        <v>39</v>
      </c>
      <c r="C19" s="5" t="s">
        <v>23</v>
      </c>
      <c r="D19" s="39">
        <v>4</v>
      </c>
      <c r="E19" s="32">
        <v>20</v>
      </c>
      <c r="F19" s="32">
        <f>AVERAGE(F12:F15)</f>
        <v>9.1875</v>
      </c>
      <c r="G19" s="32">
        <f t="shared" ref="G19:N19" si="2">AVERAGE(G12:G15)</f>
        <v>9.25</v>
      </c>
      <c r="H19" s="32">
        <f t="shared" si="2"/>
        <v>9</v>
      </c>
      <c r="I19" s="32">
        <f t="shared" si="2"/>
        <v>9.1875</v>
      </c>
      <c r="J19" s="32">
        <f t="shared" si="2"/>
        <v>9.1875</v>
      </c>
      <c r="K19" s="32">
        <f t="shared" si="2"/>
        <v>9.0625</v>
      </c>
      <c r="L19" s="32">
        <f t="shared" si="2"/>
        <v>9.25</v>
      </c>
      <c r="M19" s="32">
        <f>AVERAGE(M12:M15)</f>
        <v>9</v>
      </c>
      <c r="N19" s="32">
        <f t="shared" si="2"/>
        <v>0</v>
      </c>
      <c r="O19" s="42">
        <f>AVERAGE(O12:O15)</f>
        <v>93.125</v>
      </c>
      <c r="P19" s="34">
        <f>_xlfn.STDEV.P(O12:O15)</f>
        <v>0.125</v>
      </c>
      <c r="Q19" s="31">
        <f>_xlfn.CONFIDENCE.T(0.1,P19,D19)</f>
        <v>0.14708521467511396</v>
      </c>
    </row>
    <row r="20" spans="2:17" x14ac:dyDescent="0.3">
      <c r="B20" s="26" t="s">
        <v>243</v>
      </c>
      <c r="C20" s="26"/>
      <c r="D20" s="40">
        <f>D18+D19</f>
        <v>9</v>
      </c>
      <c r="E20" s="36">
        <v>20</v>
      </c>
      <c r="F20" s="27">
        <f>AVERAGE(F7:F15)</f>
        <v>9.2222222222222214</v>
      </c>
      <c r="G20" s="27">
        <f t="shared" ref="G20:N20" si="3">AVERAGE(G7:G15)</f>
        <v>9.2777777777777786</v>
      </c>
      <c r="H20" s="27">
        <f t="shared" si="3"/>
        <v>8.7777777777777786</v>
      </c>
      <c r="I20" s="27">
        <f t="shared" si="3"/>
        <v>9.1944444444444446</v>
      </c>
      <c r="J20" s="27">
        <f t="shared" si="3"/>
        <v>9.2777777777777786</v>
      </c>
      <c r="K20" s="27">
        <f t="shared" si="3"/>
        <v>8.9444444444444446</v>
      </c>
      <c r="L20" s="27">
        <f t="shared" si="3"/>
        <v>9.1666666666666661</v>
      </c>
      <c r="M20" s="27">
        <f t="shared" si="3"/>
        <v>9</v>
      </c>
      <c r="N20" s="27">
        <f t="shared" si="3"/>
        <v>0</v>
      </c>
      <c r="O20" s="43">
        <f>AVERAGE(O7:O15)</f>
        <v>92.861111111111114</v>
      </c>
      <c r="P20" s="36">
        <f>_xlfn.STDEV.P(O7:O15)</f>
        <v>0.45812284729085118</v>
      </c>
      <c r="Q20" s="37">
        <f>_xlfn.CONFIDENCE.T(0.1,P20,D20)</f>
        <v>0.28396714720925653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F8416-85E9-5742-8FF7-CCE60BEE1EB1}">
  <dimension ref="A1:AK18"/>
  <sheetViews>
    <sheetView workbookViewId="0">
      <selection activeCell="A6" sqref="A1:XFD6"/>
    </sheetView>
  </sheetViews>
  <sheetFormatPr defaultColWidth="10.6640625" defaultRowHeight="14" x14ac:dyDescent="0.3"/>
  <sheetData>
    <row r="1" spans="1:37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43</v>
      </c>
    </row>
    <row r="2" spans="1:37" x14ac:dyDescent="0.3">
      <c r="A2" t="s">
        <v>123</v>
      </c>
      <c r="B2" t="s">
        <v>48</v>
      </c>
      <c r="C2" t="s">
        <v>78</v>
      </c>
      <c r="D2" t="s">
        <v>166</v>
      </c>
      <c r="E2">
        <v>74158</v>
      </c>
      <c r="F2" t="s">
        <v>113</v>
      </c>
      <c r="G2" t="s">
        <v>217</v>
      </c>
      <c r="H2" t="s">
        <v>190</v>
      </c>
      <c r="I2" t="s">
        <v>165</v>
      </c>
      <c r="J2">
        <v>120</v>
      </c>
    </row>
    <row r="3" spans="1:37" x14ac:dyDescent="0.3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 x14ac:dyDescent="0.3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56</v>
      </c>
      <c r="AA5" s="1"/>
      <c r="AB5" s="1" t="s">
        <v>10</v>
      </c>
      <c r="AC5" s="1" t="s">
        <v>11</v>
      </c>
      <c r="AD5" s="1" t="s">
        <v>56</v>
      </c>
      <c r="AE5" s="1"/>
      <c r="AF5" s="1" t="s">
        <v>10</v>
      </c>
      <c r="AG5" s="1" t="s">
        <v>11</v>
      </c>
      <c r="AH5" s="1" t="s">
        <v>56</v>
      </c>
      <c r="AI5" s="1"/>
      <c r="AJ5" s="1" t="s">
        <v>8</v>
      </c>
      <c r="AK5" s="1" t="s">
        <v>9</v>
      </c>
    </row>
    <row r="6" spans="1:37" s="1" customFormat="1" x14ac:dyDescent="0.3">
      <c r="A6" s="1" t="s">
        <v>13</v>
      </c>
      <c r="B6" s="1" t="s">
        <v>45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55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40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 x14ac:dyDescent="0.3">
      <c r="A7" t="s">
        <v>23</v>
      </c>
      <c r="C7" t="s">
        <v>24</v>
      </c>
      <c r="E7">
        <v>20</v>
      </c>
      <c r="F7">
        <v>9.25</v>
      </c>
      <c r="G7">
        <v>9.25</v>
      </c>
      <c r="H7">
        <v>8.5</v>
      </c>
      <c r="I7">
        <v>9.5</v>
      </c>
      <c r="J7">
        <v>8.5</v>
      </c>
      <c r="K7">
        <v>9.25</v>
      </c>
      <c r="L7">
        <v>8.75</v>
      </c>
      <c r="M7">
        <v>9.25</v>
      </c>
      <c r="N7">
        <v>0</v>
      </c>
      <c r="O7">
        <f>SUM(E7:N7)</f>
        <v>92.25</v>
      </c>
      <c r="P7" t="s">
        <v>167</v>
      </c>
      <c r="T7" s="1" t="s">
        <v>168</v>
      </c>
      <c r="U7">
        <v>4</v>
      </c>
      <c r="V7" t="s">
        <v>169</v>
      </c>
      <c r="W7">
        <v>4</v>
      </c>
      <c r="X7">
        <v>2</v>
      </c>
      <c r="Y7">
        <v>0</v>
      </c>
      <c r="Z7" t="s">
        <v>92</v>
      </c>
      <c r="AA7">
        <v>3</v>
      </c>
      <c r="AB7">
        <v>2</v>
      </c>
      <c r="AC7">
        <v>0</v>
      </c>
      <c r="AD7" t="s">
        <v>170</v>
      </c>
      <c r="AE7">
        <v>3</v>
      </c>
      <c r="AF7">
        <v>2</v>
      </c>
      <c r="AG7">
        <v>0</v>
      </c>
      <c r="AH7" t="s">
        <v>171</v>
      </c>
      <c r="AI7">
        <v>3</v>
      </c>
      <c r="AJ7" t="s">
        <v>172</v>
      </c>
      <c r="AK7">
        <v>3</v>
      </c>
    </row>
    <row r="8" spans="1:37" x14ac:dyDescent="0.3">
      <c r="A8" t="s">
        <v>23</v>
      </c>
      <c r="C8" t="s">
        <v>24</v>
      </c>
      <c r="E8">
        <v>20</v>
      </c>
      <c r="F8">
        <v>9.25</v>
      </c>
      <c r="G8">
        <v>9.25</v>
      </c>
      <c r="H8">
        <v>8.5</v>
      </c>
      <c r="I8">
        <v>9.25</v>
      </c>
      <c r="J8">
        <v>8.75</v>
      </c>
      <c r="K8">
        <v>9.25</v>
      </c>
      <c r="L8">
        <v>8.75</v>
      </c>
      <c r="M8">
        <v>8.75</v>
      </c>
      <c r="N8">
        <v>0</v>
      </c>
      <c r="O8">
        <f>SUM(E8:N8)</f>
        <v>91.75</v>
      </c>
      <c r="P8" t="s">
        <v>179</v>
      </c>
      <c r="T8" s="1" t="s">
        <v>94</v>
      </c>
      <c r="U8">
        <v>5</v>
      </c>
      <c r="V8" s="1" t="s">
        <v>94</v>
      </c>
      <c r="W8">
        <v>3</v>
      </c>
      <c r="X8">
        <v>2</v>
      </c>
      <c r="Y8">
        <v>0</v>
      </c>
      <c r="Z8" s="1" t="s">
        <v>175</v>
      </c>
      <c r="AA8">
        <v>3</v>
      </c>
      <c r="AB8">
        <v>3</v>
      </c>
      <c r="AC8">
        <v>0</v>
      </c>
      <c r="AD8" s="1" t="s">
        <v>176</v>
      </c>
      <c r="AE8">
        <v>3</v>
      </c>
      <c r="AF8">
        <v>3</v>
      </c>
      <c r="AG8">
        <v>0</v>
      </c>
      <c r="AH8" s="1" t="s">
        <v>170</v>
      </c>
      <c r="AI8">
        <v>3</v>
      </c>
      <c r="AJ8" s="1" t="s">
        <v>177</v>
      </c>
      <c r="AK8">
        <v>2</v>
      </c>
    </row>
    <row r="9" spans="1:37" x14ac:dyDescent="0.3">
      <c r="A9" t="s">
        <v>23</v>
      </c>
      <c r="C9" t="s">
        <v>24</v>
      </c>
      <c r="E9">
        <v>20</v>
      </c>
      <c r="F9">
        <v>9</v>
      </c>
      <c r="G9">
        <v>9</v>
      </c>
      <c r="H9">
        <v>8.5</v>
      </c>
      <c r="I9">
        <v>9</v>
      </c>
      <c r="J9">
        <v>8.75</v>
      </c>
      <c r="K9">
        <v>8.75</v>
      </c>
      <c r="L9">
        <v>8.75</v>
      </c>
      <c r="M9">
        <v>9</v>
      </c>
      <c r="N9">
        <v>0</v>
      </c>
      <c r="O9">
        <f t="shared" ref="O9:O10" si="0">SUM(E9:N9)</f>
        <v>90.75</v>
      </c>
      <c r="P9" t="s">
        <v>200</v>
      </c>
      <c r="T9" s="1" t="s">
        <v>94</v>
      </c>
      <c r="U9">
        <v>3</v>
      </c>
      <c r="V9" s="1" t="s">
        <v>193</v>
      </c>
      <c r="W9">
        <v>3</v>
      </c>
      <c r="X9">
        <v>3</v>
      </c>
      <c r="Y9">
        <v>0</v>
      </c>
      <c r="Z9" s="1" t="s">
        <v>194</v>
      </c>
      <c r="AA9">
        <v>3</v>
      </c>
      <c r="AB9">
        <v>2</v>
      </c>
      <c r="AC9">
        <v>0</v>
      </c>
      <c r="AD9" s="1" t="s">
        <v>194</v>
      </c>
      <c r="AE9">
        <v>3</v>
      </c>
      <c r="AF9">
        <v>2</v>
      </c>
      <c r="AG9">
        <v>0</v>
      </c>
      <c r="AH9" s="1" t="s">
        <v>195</v>
      </c>
      <c r="AI9">
        <v>3</v>
      </c>
      <c r="AJ9" s="1" t="s">
        <v>196</v>
      </c>
      <c r="AK9">
        <v>3</v>
      </c>
    </row>
    <row r="10" spans="1:37" x14ac:dyDescent="0.3">
      <c r="A10" t="s">
        <v>23</v>
      </c>
      <c r="C10" t="s">
        <v>24</v>
      </c>
      <c r="E10">
        <v>20</v>
      </c>
      <c r="F10">
        <v>9</v>
      </c>
      <c r="G10">
        <v>9</v>
      </c>
      <c r="H10">
        <v>8.5</v>
      </c>
      <c r="I10">
        <v>9.25</v>
      </c>
      <c r="J10">
        <v>8.75</v>
      </c>
      <c r="K10">
        <v>8.75</v>
      </c>
      <c r="L10">
        <v>8.75</v>
      </c>
      <c r="M10">
        <v>9</v>
      </c>
      <c r="N10">
        <v>0</v>
      </c>
      <c r="O10">
        <f t="shared" si="0"/>
        <v>91</v>
      </c>
      <c r="T10" s="1" t="s">
        <v>197</v>
      </c>
      <c r="U10">
        <v>3</v>
      </c>
      <c r="V10" s="1" t="s">
        <v>198</v>
      </c>
      <c r="W10">
        <v>3</v>
      </c>
      <c r="X10">
        <v>3</v>
      </c>
      <c r="Y10">
        <v>0</v>
      </c>
      <c r="Z10" s="1" t="s">
        <v>194</v>
      </c>
      <c r="AA10">
        <v>3</v>
      </c>
      <c r="AB10">
        <v>3</v>
      </c>
      <c r="AC10">
        <v>0</v>
      </c>
      <c r="AD10" s="1" t="s">
        <v>194</v>
      </c>
      <c r="AE10">
        <v>3</v>
      </c>
      <c r="AF10">
        <v>2</v>
      </c>
      <c r="AG10">
        <v>0</v>
      </c>
      <c r="AH10" s="1" t="s">
        <v>195</v>
      </c>
      <c r="AI10">
        <v>3</v>
      </c>
      <c r="AJ10" s="1" t="s">
        <v>199</v>
      </c>
      <c r="AK10">
        <v>3</v>
      </c>
    </row>
    <row r="11" spans="1:37" x14ac:dyDescent="0.3">
      <c r="A11" t="s">
        <v>23</v>
      </c>
      <c r="C11" t="s">
        <v>25</v>
      </c>
      <c r="E11">
        <v>20</v>
      </c>
      <c r="F11">
        <v>9.25</v>
      </c>
      <c r="G11">
        <v>9</v>
      </c>
      <c r="H11">
        <v>9</v>
      </c>
      <c r="I11">
        <v>9.25</v>
      </c>
      <c r="J11">
        <v>9.25</v>
      </c>
      <c r="K11">
        <v>9</v>
      </c>
      <c r="L11">
        <v>9</v>
      </c>
      <c r="M11">
        <v>9</v>
      </c>
      <c r="N11">
        <v>0</v>
      </c>
      <c r="O11">
        <f>SUM(E11:N11)</f>
        <v>92.75</v>
      </c>
    </row>
    <row r="12" spans="1:37" x14ac:dyDescent="0.3">
      <c r="A12" t="s">
        <v>23</v>
      </c>
      <c r="C12" t="s">
        <v>25</v>
      </c>
      <c r="E12">
        <v>20</v>
      </c>
      <c r="F12">
        <v>9</v>
      </c>
      <c r="G12">
        <v>8.75</v>
      </c>
      <c r="H12">
        <v>9</v>
      </c>
      <c r="I12">
        <v>9.25</v>
      </c>
      <c r="J12">
        <v>9</v>
      </c>
      <c r="K12">
        <v>9</v>
      </c>
      <c r="L12">
        <v>9</v>
      </c>
      <c r="M12">
        <v>9</v>
      </c>
      <c r="N12">
        <v>0</v>
      </c>
      <c r="O12">
        <f>SUM(E12:N12)</f>
        <v>92</v>
      </c>
    </row>
    <row r="13" spans="1:37" x14ac:dyDescent="0.3">
      <c r="A13" t="s">
        <v>23</v>
      </c>
      <c r="C13" t="s">
        <v>25</v>
      </c>
      <c r="E13">
        <v>20</v>
      </c>
      <c r="F13">
        <v>8.75</v>
      </c>
      <c r="G13">
        <v>9</v>
      </c>
      <c r="H13">
        <v>9</v>
      </c>
      <c r="I13">
        <v>9.25</v>
      </c>
      <c r="J13">
        <v>9</v>
      </c>
      <c r="K13">
        <v>8.75</v>
      </c>
      <c r="L13">
        <v>8.75</v>
      </c>
      <c r="M13">
        <v>9</v>
      </c>
      <c r="N13">
        <v>0</v>
      </c>
      <c r="O13">
        <f>SUM(E13:N13)</f>
        <v>91.5</v>
      </c>
    </row>
    <row r="15" spans="1:37" x14ac:dyDescent="0.3">
      <c r="B15" s="3" t="s">
        <v>34</v>
      </c>
      <c r="C15" s="3" t="s">
        <v>13</v>
      </c>
      <c r="D15" s="3" t="s">
        <v>35</v>
      </c>
      <c r="E15" s="3" t="s">
        <v>15</v>
      </c>
      <c r="F15" s="3" t="s">
        <v>16</v>
      </c>
      <c r="G15" s="3" t="s">
        <v>10</v>
      </c>
      <c r="H15" s="3" t="s">
        <v>17</v>
      </c>
      <c r="I15" s="3" t="s">
        <v>12</v>
      </c>
      <c r="J15" s="3" t="s">
        <v>18</v>
      </c>
      <c r="K15" s="3" t="s">
        <v>7</v>
      </c>
      <c r="L15" s="3" t="s">
        <v>19</v>
      </c>
      <c r="M15" s="17" t="s">
        <v>20</v>
      </c>
      <c r="N15" s="17" t="s">
        <v>40</v>
      </c>
      <c r="O15" s="3" t="s">
        <v>36</v>
      </c>
      <c r="P15" s="3" t="s">
        <v>37</v>
      </c>
      <c r="Q15" s="3" t="s">
        <v>242</v>
      </c>
    </row>
    <row r="16" spans="1:37" x14ac:dyDescent="0.3">
      <c r="B16" s="4" t="s">
        <v>38</v>
      </c>
      <c r="C16" s="4" t="s">
        <v>23</v>
      </c>
      <c r="D16" s="38">
        <v>4</v>
      </c>
      <c r="E16" s="28">
        <v>20</v>
      </c>
      <c r="F16" s="28">
        <f>AVERAGE(F7:F10)</f>
        <v>9.125</v>
      </c>
      <c r="G16" s="28">
        <f t="shared" ref="G16:N16" si="1">AVERAGE(G7:G10)</f>
        <v>9.125</v>
      </c>
      <c r="H16" s="28">
        <f t="shared" si="1"/>
        <v>8.5</v>
      </c>
      <c r="I16" s="28">
        <f t="shared" si="1"/>
        <v>9.25</v>
      </c>
      <c r="J16" s="28">
        <f t="shared" si="1"/>
        <v>8.6875</v>
      </c>
      <c r="K16" s="28">
        <f t="shared" si="1"/>
        <v>9</v>
      </c>
      <c r="L16" s="28">
        <f t="shared" si="1"/>
        <v>8.75</v>
      </c>
      <c r="M16" s="28">
        <f t="shared" si="1"/>
        <v>9</v>
      </c>
      <c r="N16" s="28">
        <f t="shared" si="1"/>
        <v>0</v>
      </c>
      <c r="O16" s="41">
        <f>AVERAGE(O7:O10)</f>
        <v>91.4375</v>
      </c>
      <c r="P16" s="30">
        <f>_xlfn.STDEV.P(O7:O10)</f>
        <v>0.59621200088559101</v>
      </c>
      <c r="Q16" s="31">
        <f>_xlfn.CONFIDENCE.T(0.1,P16,D16)</f>
        <v>0.70155176113709106</v>
      </c>
    </row>
    <row r="17" spans="2:17" x14ac:dyDescent="0.3">
      <c r="B17" s="5" t="s">
        <v>39</v>
      </c>
      <c r="C17" s="5" t="s">
        <v>23</v>
      </c>
      <c r="D17" s="39">
        <v>3</v>
      </c>
      <c r="E17" s="32">
        <v>20</v>
      </c>
      <c r="F17" s="32">
        <f>AVERAGE(F11:F13)</f>
        <v>9</v>
      </c>
      <c r="G17" s="32">
        <f t="shared" ref="G17:N17" si="2">AVERAGE(G11:G13)</f>
        <v>8.9166666666666661</v>
      </c>
      <c r="H17" s="32">
        <f t="shared" si="2"/>
        <v>9</v>
      </c>
      <c r="I17" s="32">
        <f t="shared" si="2"/>
        <v>9.25</v>
      </c>
      <c r="J17" s="32">
        <f t="shared" si="2"/>
        <v>9.0833333333333339</v>
      </c>
      <c r="K17" s="32">
        <f t="shared" si="2"/>
        <v>8.9166666666666661</v>
      </c>
      <c r="L17" s="32">
        <f t="shared" si="2"/>
        <v>8.9166666666666661</v>
      </c>
      <c r="M17" s="32">
        <f t="shared" si="2"/>
        <v>9</v>
      </c>
      <c r="N17" s="32">
        <f t="shared" si="2"/>
        <v>0</v>
      </c>
      <c r="O17" s="42">
        <f>AVERAGE(O11:O13)</f>
        <v>92.083333333333329</v>
      </c>
      <c r="P17" s="34">
        <f>_xlfn.STDEV.P(O11:O13)</f>
        <v>0.51370116691408141</v>
      </c>
      <c r="Q17" s="31">
        <f>_xlfn.CONFIDENCE.T(0.1,P17,D17)</f>
        <v>0.86602540378443904</v>
      </c>
    </row>
    <row r="18" spans="2:17" x14ac:dyDescent="0.3">
      <c r="B18" s="26" t="s">
        <v>243</v>
      </c>
      <c r="C18" s="26"/>
      <c r="D18" s="40">
        <f>D16+D17</f>
        <v>7</v>
      </c>
      <c r="E18" s="36">
        <v>20</v>
      </c>
      <c r="F18" s="27">
        <f>AVERAGE(F7:F13)</f>
        <v>9.0714285714285712</v>
      </c>
      <c r="G18" s="27">
        <f t="shared" ref="G18:N18" si="3">AVERAGE(G7:G13)</f>
        <v>9.0357142857142865</v>
      </c>
      <c r="H18" s="27">
        <f t="shared" si="3"/>
        <v>8.7142857142857135</v>
      </c>
      <c r="I18" s="27">
        <f t="shared" si="3"/>
        <v>9.25</v>
      </c>
      <c r="J18" s="27">
        <f t="shared" si="3"/>
        <v>8.8571428571428577</v>
      </c>
      <c r="K18" s="27">
        <f t="shared" si="3"/>
        <v>8.9642857142857135</v>
      </c>
      <c r="L18" s="27">
        <f t="shared" si="3"/>
        <v>8.8214285714285712</v>
      </c>
      <c r="M18" s="27">
        <f t="shared" si="3"/>
        <v>9</v>
      </c>
      <c r="N18" s="27">
        <f t="shared" si="3"/>
        <v>0</v>
      </c>
      <c r="O18" s="43">
        <f>AVERAGE(O7:O13)</f>
        <v>91.714285714285708</v>
      </c>
      <c r="P18" s="36">
        <f>_xlfn.STDEV.P(O7:O13)</f>
        <v>0.64681322415267262</v>
      </c>
      <c r="Q18" s="37">
        <f>_xlfn.CONFIDENCE.T(0.1,P18,D18)</f>
        <v>0.47505398451234632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931FD-ECC8-764B-AEA9-840FB156B7A4}">
  <dimension ref="A1:AK19"/>
  <sheetViews>
    <sheetView zoomScaleNormal="100" workbookViewId="0">
      <selection activeCell="Q16" sqref="B16:Q19"/>
    </sheetView>
  </sheetViews>
  <sheetFormatPr defaultColWidth="10.6640625" defaultRowHeight="14" x14ac:dyDescent="0.3"/>
  <sheetData>
    <row r="1" spans="1:37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43</v>
      </c>
    </row>
    <row r="2" spans="1:37" x14ac:dyDescent="0.3">
      <c r="A2" t="s">
        <v>123</v>
      </c>
      <c r="B2" t="s">
        <v>48</v>
      </c>
      <c r="C2" t="s">
        <v>112</v>
      </c>
      <c r="D2" t="s">
        <v>191</v>
      </c>
      <c r="E2" t="s">
        <v>109</v>
      </c>
      <c r="F2" t="s">
        <v>33</v>
      </c>
      <c r="G2" t="s">
        <v>218</v>
      </c>
      <c r="H2" t="s">
        <v>192</v>
      </c>
      <c r="I2" t="s">
        <v>165</v>
      </c>
      <c r="J2">
        <v>70</v>
      </c>
    </row>
    <row r="3" spans="1:37" x14ac:dyDescent="0.3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 x14ac:dyDescent="0.3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56</v>
      </c>
      <c r="AA5" s="1"/>
      <c r="AB5" s="1" t="s">
        <v>10</v>
      </c>
      <c r="AC5" s="1" t="s">
        <v>11</v>
      </c>
      <c r="AD5" s="1" t="s">
        <v>56</v>
      </c>
      <c r="AE5" s="1"/>
      <c r="AF5" s="1" t="s">
        <v>10</v>
      </c>
      <c r="AG5" s="1" t="s">
        <v>11</v>
      </c>
      <c r="AH5" s="1" t="s">
        <v>56</v>
      </c>
      <c r="AI5" s="1"/>
      <c r="AJ5" s="1" t="s">
        <v>8</v>
      </c>
      <c r="AK5" s="1" t="s">
        <v>9</v>
      </c>
    </row>
    <row r="6" spans="1:37" s="1" customFormat="1" x14ac:dyDescent="0.3">
      <c r="A6" s="1" t="s">
        <v>13</v>
      </c>
      <c r="B6" s="1" t="s">
        <v>45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55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40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 x14ac:dyDescent="0.3">
      <c r="A7" t="s">
        <v>23</v>
      </c>
      <c r="C7" t="s">
        <v>24</v>
      </c>
      <c r="E7">
        <v>20</v>
      </c>
      <c r="F7">
        <v>9.5</v>
      </c>
      <c r="G7">
        <v>9</v>
      </c>
      <c r="H7">
        <v>9</v>
      </c>
      <c r="I7">
        <v>9</v>
      </c>
      <c r="J7">
        <v>9.5</v>
      </c>
      <c r="K7">
        <v>9.5</v>
      </c>
      <c r="L7">
        <v>9.25</v>
      </c>
      <c r="M7">
        <v>9</v>
      </c>
      <c r="N7">
        <v>0</v>
      </c>
      <c r="O7">
        <f t="shared" ref="O7:O14" si="0">SUM(E7:N7)</f>
        <v>93.75</v>
      </c>
      <c r="P7" t="s">
        <v>178</v>
      </c>
      <c r="T7" s="1" t="s">
        <v>159</v>
      </c>
      <c r="U7">
        <v>3</v>
      </c>
      <c r="V7" t="s">
        <v>159</v>
      </c>
      <c r="W7">
        <v>3</v>
      </c>
      <c r="X7" s="1">
        <v>3</v>
      </c>
      <c r="Y7">
        <v>0</v>
      </c>
      <c r="Z7" t="s">
        <v>180</v>
      </c>
      <c r="AA7">
        <v>3</v>
      </c>
      <c r="AB7">
        <v>3</v>
      </c>
      <c r="AC7">
        <v>0</v>
      </c>
      <c r="AD7" s="1" t="s">
        <v>181</v>
      </c>
      <c r="AE7">
        <v>3</v>
      </c>
      <c r="AF7">
        <v>2</v>
      </c>
      <c r="AG7">
        <v>0</v>
      </c>
      <c r="AH7" s="1" t="s">
        <v>182</v>
      </c>
      <c r="AI7">
        <v>4</v>
      </c>
      <c r="AJ7" t="s">
        <v>183</v>
      </c>
      <c r="AK7">
        <v>4</v>
      </c>
    </row>
    <row r="8" spans="1:37" x14ac:dyDescent="0.3">
      <c r="A8" t="s">
        <v>23</v>
      </c>
      <c r="C8" t="s">
        <v>24</v>
      </c>
      <c r="E8">
        <v>20</v>
      </c>
      <c r="F8">
        <v>9.5</v>
      </c>
      <c r="G8">
        <v>9.5</v>
      </c>
      <c r="H8">
        <v>8.75</v>
      </c>
      <c r="I8">
        <v>9</v>
      </c>
      <c r="J8">
        <v>9.25</v>
      </c>
      <c r="K8">
        <v>8.5</v>
      </c>
      <c r="L8">
        <v>9.25</v>
      </c>
      <c r="M8">
        <v>9.25</v>
      </c>
      <c r="N8">
        <v>0</v>
      </c>
      <c r="O8">
        <f t="shared" si="0"/>
        <v>93</v>
      </c>
      <c r="P8" t="s">
        <v>201</v>
      </c>
      <c r="T8" s="1" t="s">
        <v>159</v>
      </c>
      <c r="U8">
        <v>4</v>
      </c>
      <c r="V8" s="1" t="s">
        <v>159</v>
      </c>
      <c r="W8">
        <v>4</v>
      </c>
      <c r="X8">
        <v>3</v>
      </c>
      <c r="Y8">
        <v>0</v>
      </c>
      <c r="Z8" s="1" t="s">
        <v>202</v>
      </c>
      <c r="AA8">
        <v>3</v>
      </c>
      <c r="AB8">
        <v>3</v>
      </c>
      <c r="AC8">
        <v>0</v>
      </c>
      <c r="AD8" s="1" t="s">
        <v>203</v>
      </c>
      <c r="AE8">
        <v>3</v>
      </c>
      <c r="AF8">
        <v>2</v>
      </c>
      <c r="AG8">
        <v>0</v>
      </c>
      <c r="AH8" s="1" t="s">
        <v>204</v>
      </c>
      <c r="AI8">
        <v>3</v>
      </c>
      <c r="AJ8" s="1" t="s">
        <v>205</v>
      </c>
      <c r="AK8">
        <v>2</v>
      </c>
    </row>
    <row r="9" spans="1:37" x14ac:dyDescent="0.3">
      <c r="A9" t="s">
        <v>23</v>
      </c>
      <c r="C9" t="s">
        <v>24</v>
      </c>
      <c r="E9">
        <v>20</v>
      </c>
      <c r="F9">
        <v>9.25</v>
      </c>
      <c r="G9">
        <v>9.25</v>
      </c>
      <c r="H9">
        <v>8.75</v>
      </c>
      <c r="I9">
        <v>9.25</v>
      </c>
      <c r="J9">
        <v>9.25</v>
      </c>
      <c r="K9">
        <v>9</v>
      </c>
      <c r="L9">
        <v>9.25</v>
      </c>
      <c r="M9">
        <v>9</v>
      </c>
      <c r="N9">
        <v>0</v>
      </c>
      <c r="O9">
        <f t="shared" si="0"/>
        <v>93</v>
      </c>
      <c r="P9" t="s">
        <v>211</v>
      </c>
      <c r="T9" s="1"/>
      <c r="V9" s="1"/>
      <c r="Z9" s="1"/>
      <c r="AD9" s="1"/>
      <c r="AH9" s="1"/>
      <c r="AJ9" s="1"/>
    </row>
    <row r="10" spans="1:37" x14ac:dyDescent="0.3">
      <c r="A10" t="s">
        <v>23</v>
      </c>
      <c r="C10" t="s">
        <v>24</v>
      </c>
      <c r="E10">
        <v>20</v>
      </c>
      <c r="F10">
        <v>9.25</v>
      </c>
      <c r="G10">
        <v>9.5</v>
      </c>
      <c r="H10">
        <v>8.5</v>
      </c>
      <c r="I10">
        <v>9.25</v>
      </c>
      <c r="J10">
        <v>9.25</v>
      </c>
      <c r="K10">
        <v>9</v>
      </c>
      <c r="L10">
        <v>9.25</v>
      </c>
      <c r="M10">
        <v>9.25</v>
      </c>
      <c r="N10">
        <v>0</v>
      </c>
      <c r="O10">
        <f>SUM(E10:N10)</f>
        <v>93.25</v>
      </c>
      <c r="T10" s="1" t="s">
        <v>46</v>
      </c>
      <c r="U10">
        <v>3</v>
      </c>
      <c r="V10" s="1" t="s">
        <v>219</v>
      </c>
      <c r="W10">
        <v>3</v>
      </c>
      <c r="X10">
        <v>3</v>
      </c>
      <c r="Y10">
        <v>0</v>
      </c>
      <c r="Z10" s="1" t="s">
        <v>220</v>
      </c>
      <c r="AA10">
        <v>3</v>
      </c>
      <c r="AB10">
        <v>3</v>
      </c>
      <c r="AC10">
        <v>0</v>
      </c>
      <c r="AD10" s="1" t="s">
        <v>221</v>
      </c>
      <c r="AE10">
        <v>3</v>
      </c>
      <c r="AF10">
        <v>3</v>
      </c>
      <c r="AG10">
        <v>0</v>
      </c>
      <c r="AH10" s="1" t="s">
        <v>222</v>
      </c>
      <c r="AI10">
        <v>3</v>
      </c>
      <c r="AJ10" s="1" t="s">
        <v>223</v>
      </c>
      <c r="AK10">
        <v>3</v>
      </c>
    </row>
    <row r="11" spans="1:37" x14ac:dyDescent="0.3">
      <c r="A11" t="s">
        <v>23</v>
      </c>
      <c r="C11" t="s">
        <v>25</v>
      </c>
      <c r="E11">
        <v>20</v>
      </c>
      <c r="F11">
        <v>9</v>
      </c>
      <c r="G11">
        <v>9.25</v>
      </c>
      <c r="H11">
        <v>9</v>
      </c>
      <c r="I11">
        <v>9.25</v>
      </c>
      <c r="J11">
        <v>9</v>
      </c>
      <c r="K11">
        <v>9</v>
      </c>
      <c r="L11">
        <v>9</v>
      </c>
      <c r="M11">
        <v>8.75</v>
      </c>
      <c r="N11">
        <v>0</v>
      </c>
      <c r="O11">
        <f t="shared" si="0"/>
        <v>92.25</v>
      </c>
    </row>
    <row r="12" spans="1:37" x14ac:dyDescent="0.3">
      <c r="A12" t="s">
        <v>23</v>
      </c>
      <c r="C12" t="s">
        <v>25</v>
      </c>
      <c r="E12">
        <v>20</v>
      </c>
      <c r="F12">
        <v>9</v>
      </c>
      <c r="G12">
        <v>9.5</v>
      </c>
      <c r="H12">
        <v>9.25</v>
      </c>
      <c r="I12">
        <v>9.25</v>
      </c>
      <c r="J12">
        <v>9</v>
      </c>
      <c r="K12">
        <v>9</v>
      </c>
      <c r="L12">
        <v>9.25</v>
      </c>
      <c r="M12">
        <v>9</v>
      </c>
      <c r="N12">
        <v>0</v>
      </c>
      <c r="O12">
        <f t="shared" si="0"/>
        <v>93.25</v>
      </c>
    </row>
    <row r="13" spans="1:37" x14ac:dyDescent="0.3">
      <c r="A13" t="s">
        <v>23</v>
      </c>
      <c r="C13" t="s">
        <v>25</v>
      </c>
      <c r="E13">
        <v>20</v>
      </c>
      <c r="F13">
        <v>9.25</v>
      </c>
      <c r="G13">
        <v>9</v>
      </c>
      <c r="H13">
        <v>8.75</v>
      </c>
      <c r="I13">
        <v>9</v>
      </c>
      <c r="J13">
        <v>9</v>
      </c>
      <c r="K13">
        <v>8.75</v>
      </c>
      <c r="L13">
        <v>9</v>
      </c>
      <c r="M13">
        <v>9</v>
      </c>
      <c r="N13">
        <v>0</v>
      </c>
      <c r="O13">
        <f t="shared" si="0"/>
        <v>91.75</v>
      </c>
    </row>
    <row r="14" spans="1:37" x14ac:dyDescent="0.3">
      <c r="A14" t="s">
        <v>23</v>
      </c>
      <c r="C14" t="s">
        <v>25</v>
      </c>
      <c r="E14">
        <v>20</v>
      </c>
      <c r="F14">
        <v>9.25</v>
      </c>
      <c r="G14">
        <v>9.25</v>
      </c>
      <c r="H14">
        <v>9</v>
      </c>
      <c r="I14">
        <v>9.25</v>
      </c>
      <c r="J14">
        <v>9.25</v>
      </c>
      <c r="K14">
        <v>9</v>
      </c>
      <c r="L14">
        <v>9.25</v>
      </c>
      <c r="M14">
        <v>9</v>
      </c>
      <c r="N14">
        <v>0</v>
      </c>
      <c r="O14">
        <f t="shared" si="0"/>
        <v>93.25</v>
      </c>
    </row>
    <row r="16" spans="1:37" x14ac:dyDescent="0.3">
      <c r="B16" s="3" t="s">
        <v>34</v>
      </c>
      <c r="C16" s="3" t="s">
        <v>13</v>
      </c>
      <c r="D16" s="3" t="s">
        <v>35</v>
      </c>
      <c r="E16" s="3" t="s">
        <v>15</v>
      </c>
      <c r="F16" s="3" t="s">
        <v>16</v>
      </c>
      <c r="G16" s="3" t="s">
        <v>10</v>
      </c>
      <c r="H16" s="3" t="s">
        <v>17</v>
      </c>
      <c r="I16" s="3" t="s">
        <v>12</v>
      </c>
      <c r="J16" s="3" t="s">
        <v>18</v>
      </c>
      <c r="K16" s="3" t="s">
        <v>7</v>
      </c>
      <c r="L16" s="3" t="s">
        <v>19</v>
      </c>
      <c r="M16" s="17" t="s">
        <v>20</v>
      </c>
      <c r="N16" s="17" t="s">
        <v>40</v>
      </c>
      <c r="O16" s="3" t="s">
        <v>36</v>
      </c>
      <c r="P16" s="3" t="s">
        <v>37</v>
      </c>
      <c r="Q16" s="3" t="s">
        <v>242</v>
      </c>
    </row>
    <row r="17" spans="2:17" x14ac:dyDescent="0.3">
      <c r="B17" s="4" t="s">
        <v>38</v>
      </c>
      <c r="C17" s="4" t="s">
        <v>23</v>
      </c>
      <c r="D17" s="38">
        <v>4</v>
      </c>
      <c r="E17" s="28">
        <v>20</v>
      </c>
      <c r="F17" s="28">
        <f>AVERAGE(F7:F10)</f>
        <v>9.375</v>
      </c>
      <c r="G17" s="28">
        <f t="shared" ref="G17:N17" si="1">AVERAGE(G7:G10)</f>
        <v>9.3125</v>
      </c>
      <c r="H17" s="28">
        <f t="shared" si="1"/>
        <v>8.75</v>
      </c>
      <c r="I17" s="28">
        <f t="shared" si="1"/>
        <v>9.125</v>
      </c>
      <c r="J17" s="28">
        <f t="shared" si="1"/>
        <v>9.3125</v>
      </c>
      <c r="K17" s="28">
        <f t="shared" si="1"/>
        <v>9</v>
      </c>
      <c r="L17" s="28">
        <f t="shared" si="1"/>
        <v>9.25</v>
      </c>
      <c r="M17" s="28">
        <f t="shared" si="1"/>
        <v>9.125</v>
      </c>
      <c r="N17" s="28">
        <f t="shared" si="1"/>
        <v>0</v>
      </c>
      <c r="O17" s="41">
        <f>AVERAGE(O7:O10)</f>
        <v>93.25</v>
      </c>
      <c r="P17" s="30">
        <f>_xlfn.STDEV.P(O7:O10)</f>
        <v>0.30618621784789724</v>
      </c>
      <c r="Q17" s="31">
        <f>_xlfn.CONFIDENCE.T(0.1,P17,D17)</f>
        <v>0.3602837246617534</v>
      </c>
    </row>
    <row r="18" spans="2:17" x14ac:dyDescent="0.3">
      <c r="B18" s="5" t="s">
        <v>39</v>
      </c>
      <c r="C18" s="5" t="s">
        <v>23</v>
      </c>
      <c r="D18" s="39">
        <v>4</v>
      </c>
      <c r="E18" s="32">
        <v>20</v>
      </c>
      <c r="F18" s="32">
        <f>AVERAGE(F11:F14)</f>
        <v>9.125</v>
      </c>
      <c r="G18" s="32">
        <f t="shared" ref="G18:N18" si="2">AVERAGE(G11:G14)</f>
        <v>9.25</v>
      </c>
      <c r="H18" s="32">
        <f t="shared" si="2"/>
        <v>9</v>
      </c>
      <c r="I18" s="32">
        <f t="shared" si="2"/>
        <v>9.1875</v>
      </c>
      <c r="J18" s="32">
        <f t="shared" si="2"/>
        <v>9.0625</v>
      </c>
      <c r="K18" s="32">
        <f t="shared" si="2"/>
        <v>8.9375</v>
      </c>
      <c r="L18" s="32">
        <f t="shared" si="2"/>
        <v>9.125</v>
      </c>
      <c r="M18" s="32">
        <f t="shared" si="2"/>
        <v>8.9375</v>
      </c>
      <c r="N18" s="32">
        <f t="shared" si="2"/>
        <v>0</v>
      </c>
      <c r="O18" s="42">
        <f>AVERAGE(O11:O14)</f>
        <v>92.625</v>
      </c>
      <c r="P18" s="34">
        <f>_xlfn.STDEV.P(O11:O14)</f>
        <v>0.649519052838329</v>
      </c>
      <c r="Q18" s="31">
        <f>_xlfn.CONFIDENCE.T(0.1,P18,D18)</f>
        <v>0.76427719457841847</v>
      </c>
    </row>
    <row r="19" spans="2:17" x14ac:dyDescent="0.3">
      <c r="B19" s="26" t="s">
        <v>243</v>
      </c>
      <c r="C19" s="26"/>
      <c r="D19" s="40">
        <f>D17+D18</f>
        <v>8</v>
      </c>
      <c r="E19" s="36">
        <v>20</v>
      </c>
      <c r="F19" s="27">
        <f>AVERAGE(F7:F14)</f>
        <v>9.25</v>
      </c>
      <c r="G19" s="27">
        <f t="shared" ref="G19:N19" si="3">AVERAGE(G7:G14)</f>
        <v>9.28125</v>
      </c>
      <c r="H19" s="27">
        <f t="shared" si="3"/>
        <v>8.875</v>
      </c>
      <c r="I19" s="27">
        <f t="shared" si="3"/>
        <v>9.15625</v>
      </c>
      <c r="J19" s="27">
        <f t="shared" si="3"/>
        <v>9.1875</v>
      </c>
      <c r="K19" s="27">
        <f t="shared" si="3"/>
        <v>8.96875</v>
      </c>
      <c r="L19" s="27">
        <f t="shared" si="3"/>
        <v>9.1875</v>
      </c>
      <c r="M19" s="27">
        <f t="shared" si="3"/>
        <v>9.03125</v>
      </c>
      <c r="N19" s="27">
        <f t="shared" si="3"/>
        <v>0</v>
      </c>
      <c r="O19" s="43">
        <f>AVERAGE(O7:O14)</f>
        <v>92.9375</v>
      </c>
      <c r="P19" s="36">
        <f>_xlfn.STDEV.P(O7:O14)</f>
        <v>0.59621200088559101</v>
      </c>
      <c r="Q19" s="37">
        <f>_xlfn.CONFIDENCE.T(0.1,P19,D19)</f>
        <v>0.39936348053411752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F111-D804-0145-8F22-96FCDBFB2082}">
  <dimension ref="A1:AK23"/>
  <sheetViews>
    <sheetView workbookViewId="0">
      <selection activeCell="M26" sqref="M26"/>
    </sheetView>
  </sheetViews>
  <sheetFormatPr defaultColWidth="10.6640625" defaultRowHeight="14" x14ac:dyDescent="0.3"/>
  <sheetData>
    <row r="1" spans="1:37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43</v>
      </c>
    </row>
    <row r="2" spans="1:37" x14ac:dyDescent="0.3">
      <c r="A2" t="s">
        <v>123</v>
      </c>
      <c r="B2" t="s">
        <v>48</v>
      </c>
      <c r="C2" t="s">
        <v>78</v>
      </c>
      <c r="D2" t="s">
        <v>244</v>
      </c>
      <c r="E2" t="s">
        <v>245</v>
      </c>
      <c r="F2" t="s">
        <v>113</v>
      </c>
      <c r="G2" t="s">
        <v>246</v>
      </c>
      <c r="H2" t="s">
        <v>247</v>
      </c>
      <c r="I2" t="s">
        <v>248</v>
      </c>
      <c r="J2">
        <v>128</v>
      </c>
    </row>
    <row r="3" spans="1:37" x14ac:dyDescent="0.3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 x14ac:dyDescent="0.3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56</v>
      </c>
      <c r="AA5" s="1"/>
      <c r="AB5" s="1" t="s">
        <v>10</v>
      </c>
      <c r="AC5" s="1" t="s">
        <v>11</v>
      </c>
      <c r="AD5" s="1" t="s">
        <v>56</v>
      </c>
      <c r="AE5" s="1"/>
      <c r="AF5" s="1" t="s">
        <v>10</v>
      </c>
      <c r="AG5" s="1" t="s">
        <v>11</v>
      </c>
      <c r="AH5" s="1" t="s">
        <v>56</v>
      </c>
      <c r="AI5" s="1"/>
      <c r="AJ5" s="1" t="s">
        <v>8</v>
      </c>
      <c r="AK5" s="1" t="s">
        <v>9</v>
      </c>
    </row>
    <row r="6" spans="1:37" s="1" customFormat="1" x14ac:dyDescent="0.3">
      <c r="A6" s="1" t="s">
        <v>13</v>
      </c>
      <c r="B6" s="1" t="s">
        <v>45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55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40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 x14ac:dyDescent="0.3">
      <c r="A7" s="45" t="s">
        <v>239</v>
      </c>
      <c r="B7" s="45"/>
      <c r="C7" s="45" t="s">
        <v>240</v>
      </c>
      <c r="D7" s="46"/>
      <c r="E7" s="47">
        <v>20</v>
      </c>
      <c r="F7" s="47">
        <v>9.25</v>
      </c>
      <c r="G7" s="47">
        <v>9.25</v>
      </c>
      <c r="H7" s="47">
        <v>8.5</v>
      </c>
      <c r="I7" s="47">
        <v>9.25</v>
      </c>
      <c r="J7" s="47">
        <v>8.75</v>
      </c>
      <c r="K7" s="47">
        <v>8.75</v>
      </c>
      <c r="L7" s="47">
        <v>9</v>
      </c>
      <c r="M7" s="47">
        <v>8.75</v>
      </c>
      <c r="N7" s="46">
        <v>0</v>
      </c>
      <c r="O7" s="48">
        <v>91.5</v>
      </c>
      <c r="P7" s="45" t="s">
        <v>249</v>
      </c>
      <c r="Q7" s="46"/>
      <c r="R7" s="46"/>
      <c r="S7" s="46"/>
      <c r="T7" s="45" t="s">
        <v>250</v>
      </c>
      <c r="U7" s="47">
        <v>3</v>
      </c>
      <c r="V7" s="45" t="s">
        <v>250</v>
      </c>
      <c r="W7" s="47">
        <v>3</v>
      </c>
      <c r="X7" s="47">
        <v>3</v>
      </c>
      <c r="Y7" s="46">
        <v>0</v>
      </c>
      <c r="Z7" s="45" t="s">
        <v>251</v>
      </c>
      <c r="AA7" s="47">
        <v>3</v>
      </c>
      <c r="AB7" s="47">
        <v>3</v>
      </c>
      <c r="AC7" s="46">
        <v>0</v>
      </c>
      <c r="AD7" s="45" t="s">
        <v>251</v>
      </c>
      <c r="AE7" s="47">
        <v>3</v>
      </c>
      <c r="AF7" s="47">
        <v>3</v>
      </c>
      <c r="AG7" s="46">
        <v>0</v>
      </c>
      <c r="AH7" s="45" t="s">
        <v>252</v>
      </c>
      <c r="AI7" s="47">
        <v>3</v>
      </c>
      <c r="AJ7" s="45" t="s">
        <v>253</v>
      </c>
      <c r="AK7" s="47">
        <v>3</v>
      </c>
    </row>
    <row r="8" spans="1:37" x14ac:dyDescent="0.3">
      <c r="A8" s="45" t="s">
        <v>239</v>
      </c>
      <c r="B8" s="45"/>
      <c r="C8" s="45" t="s">
        <v>240</v>
      </c>
      <c r="D8" s="46"/>
      <c r="E8" s="47">
        <v>20</v>
      </c>
      <c r="F8" s="47">
        <v>9.25</v>
      </c>
      <c r="G8" s="47">
        <v>9</v>
      </c>
      <c r="H8" s="47">
        <v>8.75</v>
      </c>
      <c r="I8" s="47">
        <v>9.25</v>
      </c>
      <c r="J8" s="47">
        <v>8.75</v>
      </c>
      <c r="K8" s="47">
        <v>8.75</v>
      </c>
      <c r="L8" s="47">
        <v>8.75</v>
      </c>
      <c r="M8" s="47">
        <v>8.5</v>
      </c>
      <c r="N8" s="46">
        <v>0</v>
      </c>
      <c r="O8" s="48">
        <v>91</v>
      </c>
      <c r="P8" s="45" t="s">
        <v>254</v>
      </c>
      <c r="Q8" s="46"/>
      <c r="R8" s="46"/>
      <c r="S8" s="46"/>
      <c r="T8" s="46"/>
      <c r="U8" s="46"/>
      <c r="V8" s="46"/>
      <c r="W8" s="46"/>
      <c r="X8" s="47">
        <v>2</v>
      </c>
      <c r="Y8" s="46">
        <v>0</v>
      </c>
      <c r="Z8" s="45" t="s">
        <v>255</v>
      </c>
      <c r="AA8" s="47">
        <v>3</v>
      </c>
      <c r="AB8" s="47">
        <v>2</v>
      </c>
      <c r="AC8" s="46">
        <v>0</v>
      </c>
      <c r="AD8" s="45" t="s">
        <v>256</v>
      </c>
      <c r="AE8" s="47">
        <v>2</v>
      </c>
      <c r="AF8" s="47">
        <v>3</v>
      </c>
      <c r="AG8" s="46">
        <v>0</v>
      </c>
      <c r="AH8" s="45" t="s">
        <v>257</v>
      </c>
      <c r="AI8" s="47">
        <v>3</v>
      </c>
      <c r="AJ8" s="45" t="s">
        <v>258</v>
      </c>
      <c r="AK8" s="47">
        <v>2</v>
      </c>
    </row>
    <row r="9" spans="1:37" x14ac:dyDescent="0.3">
      <c r="A9" s="45" t="s">
        <v>239</v>
      </c>
      <c r="B9" s="45"/>
      <c r="C9" s="45" t="s">
        <v>240</v>
      </c>
      <c r="D9" s="46"/>
      <c r="E9" s="47">
        <v>20</v>
      </c>
      <c r="F9" s="47">
        <v>9.25</v>
      </c>
      <c r="G9" s="47">
        <v>9.5</v>
      </c>
      <c r="H9" s="47">
        <v>8.75</v>
      </c>
      <c r="I9" s="47">
        <v>9</v>
      </c>
      <c r="J9" s="47">
        <v>8.75</v>
      </c>
      <c r="K9" s="47">
        <v>9</v>
      </c>
      <c r="L9" s="47">
        <v>9</v>
      </c>
      <c r="M9" s="47">
        <v>9.25</v>
      </c>
      <c r="N9" s="46">
        <v>0</v>
      </c>
      <c r="O9" s="48">
        <v>92.5</v>
      </c>
      <c r="P9" s="45" t="s">
        <v>259</v>
      </c>
      <c r="Q9" s="46"/>
      <c r="R9" s="46"/>
      <c r="S9" s="46"/>
      <c r="T9" s="45" t="s">
        <v>260</v>
      </c>
      <c r="U9" s="47">
        <v>3</v>
      </c>
      <c r="V9" s="45" t="s">
        <v>261</v>
      </c>
      <c r="W9" s="47">
        <v>4</v>
      </c>
      <c r="X9" s="47">
        <v>3</v>
      </c>
      <c r="Y9" s="46">
        <v>0</v>
      </c>
      <c r="Z9" s="45" t="s">
        <v>262</v>
      </c>
      <c r="AA9" s="47">
        <v>3</v>
      </c>
      <c r="AB9" s="47">
        <v>3</v>
      </c>
      <c r="AC9" s="46">
        <v>0</v>
      </c>
      <c r="AD9" s="45" t="s">
        <v>262</v>
      </c>
      <c r="AE9" s="47">
        <v>3</v>
      </c>
      <c r="AF9" s="47">
        <v>3</v>
      </c>
      <c r="AG9" s="46">
        <v>0</v>
      </c>
      <c r="AH9" s="45" t="s">
        <v>262</v>
      </c>
      <c r="AI9" s="47">
        <v>3</v>
      </c>
      <c r="AJ9" s="45" t="s">
        <v>263</v>
      </c>
      <c r="AK9" s="47">
        <v>2</v>
      </c>
    </row>
    <row r="10" spans="1:37" x14ac:dyDescent="0.3">
      <c r="A10" s="45" t="s">
        <v>239</v>
      </c>
      <c r="B10" s="45"/>
      <c r="C10" s="45" t="s">
        <v>240</v>
      </c>
      <c r="D10" s="46"/>
      <c r="E10" s="47">
        <v>20</v>
      </c>
      <c r="F10" s="47">
        <v>9.25</v>
      </c>
      <c r="G10" s="47">
        <v>9.25</v>
      </c>
      <c r="H10" s="47">
        <v>8.75</v>
      </c>
      <c r="I10" s="47">
        <v>9.25</v>
      </c>
      <c r="J10" s="47">
        <v>9</v>
      </c>
      <c r="K10" s="47">
        <v>8.75</v>
      </c>
      <c r="L10" s="47">
        <v>9</v>
      </c>
      <c r="M10" s="47">
        <v>8.75</v>
      </c>
      <c r="N10" s="46">
        <v>0</v>
      </c>
      <c r="O10" s="48">
        <v>92</v>
      </c>
      <c r="P10" s="45" t="s">
        <v>267</v>
      </c>
      <c r="Q10" s="46"/>
      <c r="R10" s="46"/>
      <c r="S10" s="46"/>
      <c r="T10" s="45" t="s">
        <v>260</v>
      </c>
      <c r="U10" s="47">
        <v>3</v>
      </c>
      <c r="V10" s="45" t="s">
        <v>268</v>
      </c>
      <c r="W10" s="47">
        <v>3</v>
      </c>
      <c r="X10" s="47">
        <v>3</v>
      </c>
      <c r="Y10" s="46">
        <v>0</v>
      </c>
      <c r="Z10" s="45" t="s">
        <v>251</v>
      </c>
      <c r="AA10" s="47">
        <v>3</v>
      </c>
      <c r="AB10" s="47">
        <v>3</v>
      </c>
      <c r="AC10" s="46">
        <v>0</v>
      </c>
      <c r="AD10" s="45" t="s">
        <v>262</v>
      </c>
      <c r="AE10" s="47">
        <v>3</v>
      </c>
      <c r="AF10" s="47">
        <v>3</v>
      </c>
      <c r="AG10" s="46">
        <v>0</v>
      </c>
      <c r="AH10" s="45" t="s">
        <v>269</v>
      </c>
      <c r="AI10" s="47">
        <v>3</v>
      </c>
      <c r="AJ10" s="45" t="s">
        <v>270</v>
      </c>
      <c r="AK10" s="47">
        <v>2</v>
      </c>
    </row>
    <row r="11" spans="1:37" x14ac:dyDescent="0.3">
      <c r="A11" s="45" t="s">
        <v>239</v>
      </c>
      <c r="B11" s="45"/>
      <c r="C11" s="45" t="s">
        <v>240</v>
      </c>
      <c r="D11" s="46"/>
      <c r="E11" s="47">
        <v>20</v>
      </c>
      <c r="F11" s="47">
        <v>9.25</v>
      </c>
      <c r="G11" s="47">
        <v>9.25</v>
      </c>
      <c r="H11" s="47">
        <v>8.75</v>
      </c>
      <c r="I11" s="47">
        <v>9.25</v>
      </c>
      <c r="J11" s="47">
        <v>9</v>
      </c>
      <c r="K11" s="47">
        <v>9</v>
      </c>
      <c r="L11" s="47">
        <v>9</v>
      </c>
      <c r="M11" s="47">
        <v>9</v>
      </c>
      <c r="N11" s="46">
        <v>0</v>
      </c>
      <c r="O11" s="48">
        <v>92.5</v>
      </c>
      <c r="P11" s="45" t="s">
        <v>271</v>
      </c>
      <c r="Q11" s="46"/>
      <c r="R11" s="46"/>
      <c r="S11" s="46"/>
      <c r="T11" s="45"/>
      <c r="U11" s="47"/>
      <c r="V11" s="45"/>
      <c r="W11" s="47"/>
      <c r="X11" s="47"/>
      <c r="Y11" s="46"/>
      <c r="Z11" s="45"/>
      <c r="AA11" s="47"/>
      <c r="AB11" s="47"/>
      <c r="AC11" s="46"/>
      <c r="AD11" s="45"/>
      <c r="AE11" s="47"/>
      <c r="AF11" s="47"/>
      <c r="AG11" s="46"/>
      <c r="AH11" s="45"/>
      <c r="AI11" s="47"/>
      <c r="AJ11" s="45"/>
      <c r="AK11" s="47"/>
    </row>
    <row r="12" spans="1:37" x14ac:dyDescent="0.3">
      <c r="A12" s="45" t="s">
        <v>239</v>
      </c>
      <c r="B12" s="45"/>
      <c r="C12" s="45" t="s">
        <v>240</v>
      </c>
      <c r="D12" s="46"/>
      <c r="E12" s="47">
        <v>20</v>
      </c>
      <c r="F12" s="47">
        <v>9.5</v>
      </c>
      <c r="G12" s="47">
        <v>9.25</v>
      </c>
      <c r="H12" s="47">
        <v>8.75</v>
      </c>
      <c r="I12" s="47">
        <v>9.25</v>
      </c>
      <c r="J12" s="47">
        <v>9</v>
      </c>
      <c r="K12" s="47">
        <v>9</v>
      </c>
      <c r="L12" s="47">
        <v>9.25</v>
      </c>
      <c r="M12" s="47">
        <v>9</v>
      </c>
      <c r="N12" s="46">
        <v>0</v>
      </c>
      <c r="O12" s="48">
        <v>93</v>
      </c>
      <c r="P12" s="45" t="s">
        <v>272</v>
      </c>
      <c r="Q12" s="46"/>
      <c r="R12" s="46"/>
      <c r="S12" s="46"/>
      <c r="T12" s="45"/>
      <c r="U12" s="47"/>
      <c r="V12" s="45"/>
      <c r="W12" s="47"/>
      <c r="X12" s="47"/>
      <c r="Y12" s="46"/>
      <c r="Z12" s="45"/>
      <c r="AA12" s="47"/>
      <c r="AB12" s="47"/>
      <c r="AC12" s="46"/>
      <c r="AD12" s="45"/>
      <c r="AE12" s="47"/>
      <c r="AF12" s="47"/>
      <c r="AG12" s="46"/>
      <c r="AH12" s="45"/>
      <c r="AI12" s="47"/>
      <c r="AJ12" s="45"/>
      <c r="AK12" s="47"/>
    </row>
    <row r="13" spans="1:37" x14ac:dyDescent="0.3">
      <c r="A13" s="45" t="s">
        <v>239</v>
      </c>
      <c r="B13" s="45"/>
      <c r="C13" s="45" t="s">
        <v>25</v>
      </c>
      <c r="D13" s="46"/>
      <c r="E13" s="47">
        <v>20</v>
      </c>
      <c r="F13" s="47">
        <v>9.25</v>
      </c>
      <c r="G13" s="47">
        <v>9.25</v>
      </c>
      <c r="H13" s="47">
        <v>9.25</v>
      </c>
      <c r="I13" s="47">
        <v>9.25</v>
      </c>
      <c r="J13" s="47">
        <v>9.25</v>
      </c>
      <c r="K13" s="47">
        <v>9</v>
      </c>
      <c r="L13" s="47">
        <v>9.25</v>
      </c>
      <c r="M13" s="47">
        <v>8.75</v>
      </c>
      <c r="N13" s="46">
        <v>0</v>
      </c>
      <c r="O13" s="48">
        <v>93.25</v>
      </c>
      <c r="P13" s="45" t="s">
        <v>264</v>
      </c>
    </row>
    <row r="14" spans="1:37" x14ac:dyDescent="0.3">
      <c r="A14" s="45" t="s">
        <v>239</v>
      </c>
      <c r="B14" s="45"/>
      <c r="C14" s="45" t="s">
        <v>25</v>
      </c>
      <c r="D14" s="46"/>
      <c r="E14" s="47">
        <v>20</v>
      </c>
      <c r="F14" s="47">
        <v>9.25</v>
      </c>
      <c r="G14" s="47">
        <v>9</v>
      </c>
      <c r="H14" s="47">
        <v>9</v>
      </c>
      <c r="I14" s="47">
        <v>9.5</v>
      </c>
      <c r="J14" s="47">
        <v>9</v>
      </c>
      <c r="K14" s="47">
        <v>8.75</v>
      </c>
      <c r="L14" s="47">
        <v>9</v>
      </c>
      <c r="M14" s="47">
        <v>8.75</v>
      </c>
      <c r="N14" s="46">
        <v>0</v>
      </c>
      <c r="O14" s="48">
        <v>92.25</v>
      </c>
      <c r="P14" s="45" t="s">
        <v>265</v>
      </c>
    </row>
    <row r="15" spans="1:37" x14ac:dyDescent="0.3">
      <c r="A15" s="45" t="s">
        <v>239</v>
      </c>
      <c r="B15" s="45"/>
      <c r="C15" s="45" t="s">
        <v>25</v>
      </c>
      <c r="D15" s="46"/>
      <c r="E15" s="47">
        <v>20</v>
      </c>
      <c r="F15" s="47">
        <v>9.25</v>
      </c>
      <c r="G15" s="47">
        <v>9.25</v>
      </c>
      <c r="H15" s="47">
        <v>9</v>
      </c>
      <c r="I15" s="47">
        <v>9.25</v>
      </c>
      <c r="J15" s="47">
        <v>9</v>
      </c>
      <c r="K15" s="47">
        <v>9</v>
      </c>
      <c r="L15" s="47">
        <v>9</v>
      </c>
      <c r="M15" s="47">
        <v>9</v>
      </c>
      <c r="N15" s="46">
        <v>0</v>
      </c>
      <c r="O15" s="48">
        <v>92.75</v>
      </c>
      <c r="P15" s="45" t="s">
        <v>266</v>
      </c>
    </row>
    <row r="16" spans="1:37" x14ac:dyDescent="0.3">
      <c r="A16" s="45" t="s">
        <v>239</v>
      </c>
      <c r="B16" s="45"/>
      <c r="C16" s="45" t="s">
        <v>25</v>
      </c>
      <c r="D16" s="46"/>
      <c r="E16" s="47">
        <v>20</v>
      </c>
      <c r="F16" s="47">
        <v>9.25</v>
      </c>
      <c r="G16" s="47">
        <v>8.75</v>
      </c>
      <c r="H16" s="47">
        <v>8.75</v>
      </c>
      <c r="I16" s="47">
        <v>9</v>
      </c>
      <c r="J16" s="47">
        <v>8.75</v>
      </c>
      <c r="K16" s="47">
        <v>8.5</v>
      </c>
      <c r="L16" s="47">
        <v>8.75</v>
      </c>
      <c r="M16" s="47">
        <v>9</v>
      </c>
      <c r="N16" s="46">
        <v>0</v>
      </c>
      <c r="O16" s="48">
        <v>92.75</v>
      </c>
      <c r="P16" s="45"/>
    </row>
    <row r="17" spans="1:17" x14ac:dyDescent="0.3">
      <c r="A17" s="45" t="s">
        <v>239</v>
      </c>
      <c r="B17" s="45"/>
      <c r="C17" s="45" t="s">
        <v>25</v>
      </c>
      <c r="D17" s="46"/>
      <c r="E17" s="47">
        <v>20</v>
      </c>
      <c r="F17" s="47">
        <v>9.25</v>
      </c>
      <c r="G17" s="47">
        <v>9.25</v>
      </c>
      <c r="H17" s="47">
        <v>9</v>
      </c>
      <c r="I17" s="47">
        <v>9.25</v>
      </c>
      <c r="J17" s="47">
        <v>9</v>
      </c>
      <c r="K17" s="47">
        <v>9</v>
      </c>
      <c r="L17" s="47">
        <v>9.25</v>
      </c>
      <c r="M17" s="47">
        <v>9</v>
      </c>
      <c r="N17" s="46"/>
      <c r="O17" s="48">
        <v>93</v>
      </c>
      <c r="P17" s="45" t="s">
        <v>273</v>
      </c>
    </row>
    <row r="18" spans="1:17" x14ac:dyDescent="0.3">
      <c r="A18" s="45" t="s">
        <v>239</v>
      </c>
      <c r="B18" s="45"/>
      <c r="C18" s="45" t="s">
        <v>25</v>
      </c>
      <c r="D18" s="46"/>
      <c r="E18" s="47">
        <v>20</v>
      </c>
      <c r="F18" s="47">
        <v>9.25</v>
      </c>
      <c r="G18" s="47">
        <v>9</v>
      </c>
      <c r="H18" s="47">
        <v>9</v>
      </c>
      <c r="I18" s="47">
        <v>9.25</v>
      </c>
      <c r="J18" s="47">
        <v>9</v>
      </c>
      <c r="K18" s="47">
        <v>9.25</v>
      </c>
      <c r="L18" s="47">
        <v>9.25</v>
      </c>
      <c r="M18" s="47">
        <v>8.75</v>
      </c>
      <c r="N18" s="46"/>
      <c r="O18" s="48">
        <v>92.75</v>
      </c>
      <c r="P18" s="45"/>
    </row>
    <row r="20" spans="1:17" x14ac:dyDescent="0.3">
      <c r="B20" s="3" t="s">
        <v>34</v>
      </c>
      <c r="C20" s="3" t="s">
        <v>13</v>
      </c>
      <c r="D20" s="3" t="s">
        <v>35</v>
      </c>
      <c r="E20" s="3" t="s">
        <v>15</v>
      </c>
      <c r="F20" s="3" t="s">
        <v>16</v>
      </c>
      <c r="G20" s="3" t="s">
        <v>10</v>
      </c>
      <c r="H20" s="3" t="s">
        <v>17</v>
      </c>
      <c r="I20" s="3" t="s">
        <v>12</v>
      </c>
      <c r="J20" s="3" t="s">
        <v>18</v>
      </c>
      <c r="K20" s="3" t="s">
        <v>7</v>
      </c>
      <c r="L20" s="3" t="s">
        <v>19</v>
      </c>
      <c r="M20" s="17" t="s">
        <v>20</v>
      </c>
      <c r="N20" s="17" t="s">
        <v>40</v>
      </c>
      <c r="O20" s="3" t="s">
        <v>36</v>
      </c>
      <c r="P20" s="3" t="s">
        <v>37</v>
      </c>
      <c r="Q20" s="3" t="s">
        <v>242</v>
      </c>
    </row>
    <row r="21" spans="1:17" x14ac:dyDescent="0.3">
      <c r="B21" s="4" t="s">
        <v>38</v>
      </c>
      <c r="C21" s="4" t="s">
        <v>23</v>
      </c>
      <c r="D21" s="38">
        <v>6</v>
      </c>
      <c r="E21" s="28">
        <v>20</v>
      </c>
      <c r="F21" s="28">
        <f>AVERAGE(F7:F12)</f>
        <v>9.2916666666666661</v>
      </c>
      <c r="G21" s="28">
        <f t="shared" ref="G21:N21" si="0">AVERAGE(G7:G12)</f>
        <v>9.25</v>
      </c>
      <c r="H21" s="28">
        <f t="shared" si="0"/>
        <v>8.7083333333333339</v>
      </c>
      <c r="I21" s="28">
        <f t="shared" si="0"/>
        <v>9.2083333333333339</v>
      </c>
      <c r="J21" s="28">
        <f t="shared" si="0"/>
        <v>8.875</v>
      </c>
      <c r="K21" s="28">
        <f t="shared" si="0"/>
        <v>8.875</v>
      </c>
      <c r="L21" s="28">
        <f t="shared" si="0"/>
        <v>9</v>
      </c>
      <c r="M21" s="28">
        <f t="shared" si="0"/>
        <v>8.875</v>
      </c>
      <c r="N21" s="28">
        <f t="shared" si="0"/>
        <v>0</v>
      </c>
      <c r="O21" s="41">
        <f>AVERAGE(O7:O12)</f>
        <v>92.083333333333329</v>
      </c>
      <c r="P21" s="30">
        <f>_xlfn.STDEV.P(O7:O12)</f>
        <v>0.67185481235821254</v>
      </c>
      <c r="Q21" s="31">
        <f>_xlfn.CONFIDENCE.T(0.1,P21,D21)</f>
        <v>0.55269467885998669</v>
      </c>
    </row>
    <row r="22" spans="1:17" x14ac:dyDescent="0.3">
      <c r="B22" s="5" t="s">
        <v>39</v>
      </c>
      <c r="C22" s="5" t="s">
        <v>23</v>
      </c>
      <c r="D22" s="39">
        <v>6</v>
      </c>
      <c r="E22" s="32">
        <v>20</v>
      </c>
      <c r="F22" s="32">
        <f>AVERAGE(F13:F18)</f>
        <v>9.25</v>
      </c>
      <c r="G22" s="32">
        <f t="shared" ref="G22:N22" si="1">AVERAGE(G13:G18)</f>
        <v>9.0833333333333339</v>
      </c>
      <c r="H22" s="32">
        <f t="shared" si="1"/>
        <v>9</v>
      </c>
      <c r="I22" s="32">
        <f t="shared" si="1"/>
        <v>9.25</v>
      </c>
      <c r="J22" s="32">
        <f t="shared" si="1"/>
        <v>9</v>
      </c>
      <c r="K22" s="32">
        <f t="shared" si="1"/>
        <v>8.9166666666666661</v>
      </c>
      <c r="L22" s="32">
        <f t="shared" si="1"/>
        <v>9.0833333333333339</v>
      </c>
      <c r="M22" s="32">
        <f t="shared" si="1"/>
        <v>8.875</v>
      </c>
      <c r="N22" s="32">
        <f t="shared" si="1"/>
        <v>0</v>
      </c>
      <c r="O22" s="42">
        <f>AVERAGE(O13:O18)</f>
        <v>92.791666666666671</v>
      </c>
      <c r="P22" s="34">
        <f>_xlfn.STDEV.P(O13:O18)</f>
        <v>0.30333791205335492</v>
      </c>
      <c r="Q22" s="31">
        <f>_xlfn.CONFIDENCE.T(0.1,P22,D22)</f>
        <v>0.24953791623509317</v>
      </c>
    </row>
    <row r="23" spans="1:17" x14ac:dyDescent="0.3">
      <c r="B23" s="26" t="s">
        <v>243</v>
      </c>
      <c r="C23" s="26"/>
      <c r="D23" s="40">
        <f>D21+D22</f>
        <v>12</v>
      </c>
      <c r="E23" s="36">
        <v>20</v>
      </c>
      <c r="F23" s="27">
        <f>AVERAGE(F7:F18)</f>
        <v>9.2708333333333339</v>
      </c>
      <c r="G23" s="27">
        <f t="shared" ref="G23:N23" si="2">AVERAGE(G7:G18)</f>
        <v>9.1666666666666661</v>
      </c>
      <c r="H23" s="27">
        <f t="shared" si="2"/>
        <v>8.8541666666666661</v>
      </c>
      <c r="I23" s="27">
        <f t="shared" si="2"/>
        <v>9.2291666666666661</v>
      </c>
      <c r="J23" s="27">
        <f t="shared" si="2"/>
        <v>8.9375</v>
      </c>
      <c r="K23" s="27">
        <f t="shared" si="2"/>
        <v>8.8958333333333339</v>
      </c>
      <c r="L23" s="27">
        <f t="shared" si="2"/>
        <v>9.0416666666666661</v>
      </c>
      <c r="M23" s="27">
        <f t="shared" si="2"/>
        <v>8.875</v>
      </c>
      <c r="N23" s="27">
        <f t="shared" si="2"/>
        <v>0</v>
      </c>
      <c r="O23" s="43">
        <f>AVERAGE(O7:O18)</f>
        <v>92.4375</v>
      </c>
      <c r="P23" s="36">
        <f>_xlfn.STDEV.P(O7:O18)</f>
        <v>0.63018681092725726</v>
      </c>
      <c r="Q23" s="37">
        <f>_xlfn.CONFIDENCE.T(0.1,P23,D23)</f>
        <v>0.32670604168947615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21864-F490-3349-B882-EEF9A64CD6D3}">
  <dimension ref="A1:AK21"/>
  <sheetViews>
    <sheetView workbookViewId="0">
      <selection activeCell="P22" sqref="P22"/>
    </sheetView>
  </sheetViews>
  <sheetFormatPr defaultColWidth="10.6640625" defaultRowHeight="14" x14ac:dyDescent="0.3"/>
  <sheetData>
    <row r="1" spans="1:37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43</v>
      </c>
    </row>
    <row r="2" spans="1:37" x14ac:dyDescent="0.3">
      <c r="A2" t="s">
        <v>227</v>
      </c>
      <c r="B2" t="s">
        <v>48</v>
      </c>
      <c r="C2" t="s">
        <v>78</v>
      </c>
      <c r="D2" t="s">
        <v>232</v>
      </c>
      <c r="E2">
        <v>74110</v>
      </c>
      <c r="F2" t="s">
        <v>33</v>
      </c>
      <c r="G2" t="s">
        <v>44</v>
      </c>
      <c r="H2" t="s">
        <v>233</v>
      </c>
      <c r="I2" t="s">
        <v>248</v>
      </c>
      <c r="J2">
        <v>78</v>
      </c>
    </row>
    <row r="3" spans="1:37" x14ac:dyDescent="0.3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 x14ac:dyDescent="0.3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56</v>
      </c>
      <c r="AA5" s="1"/>
      <c r="AB5" s="1" t="s">
        <v>10</v>
      </c>
      <c r="AC5" s="1" t="s">
        <v>11</v>
      </c>
      <c r="AD5" s="1" t="s">
        <v>56</v>
      </c>
      <c r="AE5" s="1"/>
      <c r="AF5" s="1" t="s">
        <v>10</v>
      </c>
      <c r="AG5" s="1" t="s">
        <v>11</v>
      </c>
      <c r="AH5" s="1" t="s">
        <v>56</v>
      </c>
      <c r="AI5" s="1"/>
      <c r="AJ5" s="1" t="s">
        <v>8</v>
      </c>
      <c r="AK5" s="1" t="s">
        <v>9</v>
      </c>
    </row>
    <row r="6" spans="1:37" s="1" customFormat="1" x14ac:dyDescent="0.3">
      <c r="A6" s="1" t="s">
        <v>13</v>
      </c>
      <c r="B6" s="1" t="s">
        <v>45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55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40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 x14ac:dyDescent="0.3">
      <c r="A7" t="s">
        <v>23</v>
      </c>
      <c r="C7" t="s">
        <v>24</v>
      </c>
      <c r="E7">
        <v>20</v>
      </c>
      <c r="F7">
        <v>9.5</v>
      </c>
      <c r="G7">
        <v>9.25</v>
      </c>
      <c r="H7">
        <v>8.5</v>
      </c>
      <c r="I7">
        <v>9.25</v>
      </c>
      <c r="J7">
        <v>9</v>
      </c>
      <c r="K7">
        <v>8.75</v>
      </c>
      <c r="L7">
        <v>9</v>
      </c>
      <c r="M7">
        <v>8.75</v>
      </c>
      <c r="N7">
        <v>0</v>
      </c>
      <c r="O7">
        <f t="shared" ref="O7:O12" si="0">SUM(E7:N7)</f>
        <v>92</v>
      </c>
      <c r="P7" t="s">
        <v>228</v>
      </c>
      <c r="T7" s="1" t="s">
        <v>159</v>
      </c>
      <c r="U7">
        <v>3</v>
      </c>
      <c r="V7" t="s">
        <v>230</v>
      </c>
      <c r="W7">
        <v>3</v>
      </c>
      <c r="X7">
        <v>2</v>
      </c>
      <c r="Y7">
        <v>0</v>
      </c>
      <c r="Z7" t="s">
        <v>224</v>
      </c>
      <c r="AA7">
        <v>3</v>
      </c>
      <c r="AB7">
        <v>2</v>
      </c>
      <c r="AC7">
        <v>0</v>
      </c>
      <c r="AD7" t="s">
        <v>224</v>
      </c>
      <c r="AE7">
        <v>3</v>
      </c>
      <c r="AF7">
        <v>2</v>
      </c>
      <c r="AG7">
        <v>0</v>
      </c>
      <c r="AH7" t="s">
        <v>225</v>
      </c>
      <c r="AI7">
        <v>3</v>
      </c>
      <c r="AJ7" t="s">
        <v>226</v>
      </c>
      <c r="AK7">
        <v>3</v>
      </c>
    </row>
    <row r="8" spans="1:37" x14ac:dyDescent="0.3">
      <c r="A8" t="s">
        <v>23</v>
      </c>
      <c r="C8" t="s">
        <v>24</v>
      </c>
      <c r="E8">
        <v>20</v>
      </c>
      <c r="F8">
        <v>9.5</v>
      </c>
      <c r="G8">
        <v>9.25</v>
      </c>
      <c r="H8">
        <v>8.5</v>
      </c>
      <c r="I8">
        <v>9</v>
      </c>
      <c r="J8">
        <v>8.5</v>
      </c>
      <c r="K8">
        <v>8.5</v>
      </c>
      <c r="L8">
        <v>8.5</v>
      </c>
      <c r="M8">
        <v>8.5</v>
      </c>
      <c r="N8">
        <v>0</v>
      </c>
      <c r="O8">
        <f t="shared" si="0"/>
        <v>90.25</v>
      </c>
      <c r="P8" t="s">
        <v>229</v>
      </c>
      <c r="T8" s="1" t="s">
        <v>159</v>
      </c>
      <c r="U8">
        <v>3</v>
      </c>
      <c r="V8" s="1" t="s">
        <v>159</v>
      </c>
      <c r="W8">
        <v>4</v>
      </c>
      <c r="X8">
        <v>3</v>
      </c>
      <c r="Y8">
        <v>0</v>
      </c>
      <c r="Z8" s="1" t="s">
        <v>74</v>
      </c>
      <c r="AA8">
        <v>3</v>
      </c>
      <c r="AB8">
        <v>3</v>
      </c>
      <c r="AC8">
        <v>0</v>
      </c>
      <c r="AD8" s="1" t="s">
        <v>74</v>
      </c>
      <c r="AE8">
        <v>3</v>
      </c>
      <c r="AF8">
        <v>3</v>
      </c>
      <c r="AG8">
        <v>0</v>
      </c>
      <c r="AH8" s="1" t="s">
        <v>225</v>
      </c>
      <c r="AI8">
        <v>3</v>
      </c>
      <c r="AJ8" s="1" t="s">
        <v>231</v>
      </c>
      <c r="AK8">
        <v>2</v>
      </c>
    </row>
    <row r="9" spans="1:37" x14ac:dyDescent="0.3">
      <c r="A9" t="s">
        <v>23</v>
      </c>
      <c r="C9" t="s">
        <v>24</v>
      </c>
      <c r="E9">
        <v>20</v>
      </c>
      <c r="F9">
        <v>9.25</v>
      </c>
      <c r="G9">
        <v>9</v>
      </c>
      <c r="H9">
        <v>8.5</v>
      </c>
      <c r="I9">
        <v>8.75</v>
      </c>
      <c r="J9">
        <v>8.5</v>
      </c>
      <c r="K9">
        <v>8.75</v>
      </c>
      <c r="L9">
        <v>8.75</v>
      </c>
      <c r="M9">
        <v>8.75</v>
      </c>
      <c r="N9">
        <v>0</v>
      </c>
      <c r="O9">
        <f t="shared" si="0"/>
        <v>90.25</v>
      </c>
      <c r="T9" s="1" t="s">
        <v>159</v>
      </c>
      <c r="U9">
        <v>3</v>
      </c>
      <c r="V9" s="1" t="s">
        <v>159</v>
      </c>
      <c r="W9">
        <v>3</v>
      </c>
      <c r="X9">
        <v>2</v>
      </c>
      <c r="Y9">
        <v>0</v>
      </c>
      <c r="Z9" s="1" t="s">
        <v>234</v>
      </c>
      <c r="AA9">
        <v>3</v>
      </c>
      <c r="AB9">
        <v>2</v>
      </c>
      <c r="AC9">
        <v>0</v>
      </c>
      <c r="AD9" s="1" t="s">
        <v>234</v>
      </c>
      <c r="AE9">
        <v>3</v>
      </c>
      <c r="AF9">
        <v>2</v>
      </c>
      <c r="AG9">
        <v>0</v>
      </c>
      <c r="AH9" s="1" t="s">
        <v>234</v>
      </c>
      <c r="AI9">
        <v>3</v>
      </c>
      <c r="AJ9" s="1" t="s">
        <v>235</v>
      </c>
      <c r="AK9">
        <v>2</v>
      </c>
    </row>
    <row r="10" spans="1:37" x14ac:dyDescent="0.3">
      <c r="A10" t="s">
        <v>23</v>
      </c>
      <c r="C10" t="s">
        <v>24</v>
      </c>
      <c r="E10">
        <v>20</v>
      </c>
      <c r="F10">
        <v>9</v>
      </c>
      <c r="G10">
        <v>9.25</v>
      </c>
      <c r="H10">
        <v>8.5</v>
      </c>
      <c r="I10">
        <v>9</v>
      </c>
      <c r="J10">
        <v>9</v>
      </c>
      <c r="K10">
        <v>9</v>
      </c>
      <c r="L10">
        <v>9.25</v>
      </c>
      <c r="M10">
        <v>8.75</v>
      </c>
      <c r="N10">
        <v>0</v>
      </c>
      <c r="O10">
        <f t="shared" si="0"/>
        <v>91.75</v>
      </c>
      <c r="P10" t="s">
        <v>236</v>
      </c>
      <c r="T10" s="1" t="s">
        <v>130</v>
      </c>
      <c r="U10">
        <v>3</v>
      </c>
      <c r="V10" s="1" t="s">
        <v>130</v>
      </c>
      <c r="W10">
        <v>3</v>
      </c>
      <c r="X10">
        <v>3</v>
      </c>
      <c r="Y10">
        <v>0</v>
      </c>
      <c r="Z10" s="1" t="s">
        <v>237</v>
      </c>
      <c r="AA10">
        <v>3</v>
      </c>
      <c r="AB10">
        <v>3</v>
      </c>
      <c r="AC10">
        <v>0</v>
      </c>
      <c r="AD10" s="1" t="s">
        <v>203</v>
      </c>
      <c r="AE10">
        <v>3</v>
      </c>
      <c r="AF10">
        <v>3</v>
      </c>
      <c r="AG10">
        <v>0</v>
      </c>
      <c r="AH10" s="1" t="s">
        <v>203</v>
      </c>
      <c r="AI10">
        <v>3</v>
      </c>
      <c r="AJ10" s="1" t="s">
        <v>238</v>
      </c>
      <c r="AK10">
        <v>3</v>
      </c>
    </row>
    <row r="11" spans="1:37" x14ac:dyDescent="0.3">
      <c r="A11" t="s">
        <v>239</v>
      </c>
      <c r="C11" t="s">
        <v>240</v>
      </c>
      <c r="E11">
        <v>20</v>
      </c>
      <c r="F11">
        <v>9.25</v>
      </c>
      <c r="G11">
        <v>9</v>
      </c>
      <c r="H11">
        <v>9</v>
      </c>
      <c r="I11">
        <v>9</v>
      </c>
      <c r="J11">
        <v>8.75</v>
      </c>
      <c r="K11">
        <v>9</v>
      </c>
      <c r="L11">
        <v>9</v>
      </c>
      <c r="M11">
        <v>9</v>
      </c>
      <c r="N11">
        <v>0</v>
      </c>
      <c r="O11">
        <f t="shared" si="0"/>
        <v>92</v>
      </c>
      <c r="P11" t="s">
        <v>241</v>
      </c>
      <c r="T11" s="1"/>
      <c r="V11" s="1"/>
      <c r="Z11" s="1"/>
      <c r="AD11" s="1"/>
      <c r="AH11" s="1"/>
      <c r="AJ11" s="1"/>
    </row>
    <row r="12" spans="1:37" x14ac:dyDescent="0.3">
      <c r="A12" t="s">
        <v>23</v>
      </c>
      <c r="C12" t="s">
        <v>25</v>
      </c>
      <c r="E12">
        <v>20</v>
      </c>
      <c r="F12">
        <v>9.25</v>
      </c>
      <c r="G12">
        <v>9</v>
      </c>
      <c r="H12">
        <v>8.5</v>
      </c>
      <c r="I12">
        <v>8.75</v>
      </c>
      <c r="J12">
        <v>8.75</v>
      </c>
      <c r="K12">
        <v>8.75</v>
      </c>
      <c r="L12">
        <v>8.75</v>
      </c>
      <c r="M12">
        <v>9</v>
      </c>
      <c r="N12">
        <v>0</v>
      </c>
      <c r="O12">
        <f t="shared" si="0"/>
        <v>90.75</v>
      </c>
    </row>
    <row r="13" spans="1:37" x14ac:dyDescent="0.3">
      <c r="A13" t="s">
        <v>23</v>
      </c>
      <c r="C13" t="s">
        <v>25</v>
      </c>
      <c r="E13">
        <v>20</v>
      </c>
      <c r="F13">
        <v>9</v>
      </c>
      <c r="G13">
        <v>9.25</v>
      </c>
      <c r="H13">
        <v>8.75</v>
      </c>
      <c r="I13">
        <v>9</v>
      </c>
      <c r="J13">
        <v>8.75</v>
      </c>
      <c r="K13">
        <v>8.75</v>
      </c>
      <c r="L13">
        <v>8.75</v>
      </c>
      <c r="M13">
        <v>8.5</v>
      </c>
      <c r="N13">
        <v>0</v>
      </c>
      <c r="O13">
        <f t="shared" ref="O13:O15" si="1">SUM(E13:N13)</f>
        <v>90.75</v>
      </c>
    </row>
    <row r="14" spans="1:37" x14ac:dyDescent="0.3">
      <c r="A14" t="s">
        <v>23</v>
      </c>
      <c r="C14" t="s">
        <v>25</v>
      </c>
      <c r="E14">
        <v>20</v>
      </c>
      <c r="F14">
        <v>9</v>
      </c>
      <c r="G14">
        <v>9.25</v>
      </c>
      <c r="H14">
        <v>9</v>
      </c>
      <c r="I14">
        <v>9.25</v>
      </c>
      <c r="J14">
        <v>9</v>
      </c>
      <c r="K14">
        <v>8.75</v>
      </c>
      <c r="L14">
        <v>9</v>
      </c>
      <c r="M14">
        <v>8.75</v>
      </c>
      <c r="N14">
        <v>0</v>
      </c>
      <c r="O14">
        <f t="shared" si="1"/>
        <v>92</v>
      </c>
    </row>
    <row r="15" spans="1:37" x14ac:dyDescent="0.3">
      <c r="A15" t="s">
        <v>239</v>
      </c>
      <c r="C15" t="s">
        <v>25</v>
      </c>
      <c r="E15">
        <v>20</v>
      </c>
      <c r="F15">
        <v>9</v>
      </c>
      <c r="G15">
        <v>9</v>
      </c>
      <c r="H15">
        <v>9</v>
      </c>
      <c r="I15">
        <v>8.75</v>
      </c>
      <c r="J15">
        <v>9</v>
      </c>
      <c r="K15">
        <v>9</v>
      </c>
      <c r="L15">
        <v>9</v>
      </c>
      <c r="M15">
        <v>8.75</v>
      </c>
      <c r="N15">
        <v>0</v>
      </c>
      <c r="O15">
        <f t="shared" si="1"/>
        <v>91.5</v>
      </c>
    </row>
    <row r="16" spans="1:37" x14ac:dyDescent="0.3">
      <c r="A16" s="45" t="s">
        <v>239</v>
      </c>
      <c r="B16" s="45"/>
      <c r="C16" t="s">
        <v>25</v>
      </c>
      <c r="D16" s="46"/>
      <c r="E16" s="47">
        <v>20</v>
      </c>
      <c r="F16" s="47">
        <v>9.25</v>
      </c>
      <c r="G16" s="47">
        <v>9.25</v>
      </c>
      <c r="H16" s="47">
        <v>9</v>
      </c>
      <c r="I16" s="47">
        <v>9</v>
      </c>
      <c r="J16" s="47">
        <v>9</v>
      </c>
      <c r="K16" s="47">
        <v>8.75</v>
      </c>
      <c r="L16" s="47">
        <v>9</v>
      </c>
      <c r="M16" s="47">
        <v>8.75</v>
      </c>
      <c r="N16" s="46">
        <v>0</v>
      </c>
      <c r="O16" s="48">
        <v>92</v>
      </c>
    </row>
    <row r="18" spans="2:17" x14ac:dyDescent="0.3">
      <c r="B18" s="3" t="s">
        <v>34</v>
      </c>
      <c r="C18" s="3" t="s">
        <v>13</v>
      </c>
      <c r="D18" s="3" t="s">
        <v>35</v>
      </c>
      <c r="E18" s="3" t="s">
        <v>15</v>
      </c>
      <c r="F18" s="3" t="s">
        <v>16</v>
      </c>
      <c r="G18" s="3" t="s">
        <v>10</v>
      </c>
      <c r="H18" s="3" t="s">
        <v>17</v>
      </c>
      <c r="I18" s="3" t="s">
        <v>12</v>
      </c>
      <c r="J18" s="3" t="s">
        <v>18</v>
      </c>
      <c r="K18" s="3" t="s">
        <v>7</v>
      </c>
      <c r="L18" s="3" t="s">
        <v>19</v>
      </c>
      <c r="M18" s="17" t="s">
        <v>20</v>
      </c>
      <c r="N18" s="17" t="s">
        <v>40</v>
      </c>
      <c r="O18" s="3" t="s">
        <v>36</v>
      </c>
      <c r="P18" s="3" t="s">
        <v>37</v>
      </c>
      <c r="Q18" s="3" t="s">
        <v>242</v>
      </c>
    </row>
    <row r="19" spans="2:17" x14ac:dyDescent="0.3">
      <c r="B19" s="4" t="s">
        <v>38</v>
      </c>
      <c r="C19" s="4" t="s">
        <v>23</v>
      </c>
      <c r="D19" s="38">
        <v>5</v>
      </c>
      <c r="E19" s="28">
        <v>20</v>
      </c>
      <c r="F19" s="28">
        <f>AVERAGE(F7:F11)</f>
        <v>9.3000000000000007</v>
      </c>
      <c r="G19" s="28">
        <f t="shared" ref="G19:N19" si="2">AVERAGE(G7:G11)</f>
        <v>9.15</v>
      </c>
      <c r="H19" s="28">
        <f t="shared" si="2"/>
        <v>8.6</v>
      </c>
      <c r="I19" s="28">
        <f t="shared" si="2"/>
        <v>9</v>
      </c>
      <c r="J19" s="28">
        <f t="shared" si="2"/>
        <v>8.75</v>
      </c>
      <c r="K19" s="28">
        <f t="shared" si="2"/>
        <v>8.8000000000000007</v>
      </c>
      <c r="L19" s="28">
        <f t="shared" si="2"/>
        <v>8.9</v>
      </c>
      <c r="M19" s="28">
        <f t="shared" si="2"/>
        <v>8.75</v>
      </c>
      <c r="N19" s="28">
        <f t="shared" si="2"/>
        <v>0</v>
      </c>
      <c r="O19" s="41">
        <f>AVERAGE(O7:O11)</f>
        <v>91.25</v>
      </c>
      <c r="P19" s="30">
        <f>_xlfn.STDEV.P(O7:O11)</f>
        <v>0.82158383625774922</v>
      </c>
      <c r="Q19" s="31">
        <f>_xlfn.CONFIDENCE.T(0.1,P19,D19)</f>
        <v>0.78329052544386157</v>
      </c>
    </row>
    <row r="20" spans="2:17" x14ac:dyDescent="0.3">
      <c r="B20" s="5" t="s">
        <v>39</v>
      </c>
      <c r="C20" s="5" t="s">
        <v>23</v>
      </c>
      <c r="D20" s="39">
        <v>5</v>
      </c>
      <c r="E20" s="32">
        <v>20</v>
      </c>
      <c r="F20" s="32">
        <f>AVERAGE(F12:F16)</f>
        <v>9.1</v>
      </c>
      <c r="G20" s="32">
        <f t="shared" ref="G20:N20" si="3">AVERAGE(G12:G16)</f>
        <v>9.15</v>
      </c>
      <c r="H20" s="32">
        <f t="shared" si="3"/>
        <v>8.85</v>
      </c>
      <c r="I20" s="32">
        <f t="shared" si="3"/>
        <v>8.9499999999999993</v>
      </c>
      <c r="J20" s="32">
        <f t="shared" si="3"/>
        <v>8.9</v>
      </c>
      <c r="K20" s="32">
        <f t="shared" si="3"/>
        <v>8.8000000000000007</v>
      </c>
      <c r="L20" s="32">
        <f t="shared" si="3"/>
        <v>8.9</v>
      </c>
      <c r="M20" s="32">
        <f t="shared" si="3"/>
        <v>8.75</v>
      </c>
      <c r="N20" s="32">
        <f t="shared" si="3"/>
        <v>0</v>
      </c>
      <c r="O20" s="42">
        <f>AVERAGE(O12:O16)</f>
        <v>91.4</v>
      </c>
      <c r="P20" s="34">
        <f>_xlfn.STDEV.P(O12:O16)</f>
        <v>0.56124860801609122</v>
      </c>
      <c r="Q20" s="31">
        <f>_xlfn.CONFIDENCE.T(0.1,P20,D20)</f>
        <v>0.53508929664439153</v>
      </c>
    </row>
    <row r="21" spans="2:17" x14ac:dyDescent="0.3">
      <c r="B21" s="26" t="s">
        <v>243</v>
      </c>
      <c r="C21" s="26"/>
      <c r="D21" s="40">
        <f>D19+D20</f>
        <v>10</v>
      </c>
      <c r="E21" s="36">
        <v>20</v>
      </c>
      <c r="F21" s="27">
        <f>AVERAGE(F7:F16)</f>
        <v>9.1999999999999993</v>
      </c>
      <c r="G21" s="27">
        <f t="shared" ref="G21:N21" si="4">AVERAGE(G7:G16)</f>
        <v>9.15</v>
      </c>
      <c r="H21" s="27">
        <f t="shared" si="4"/>
        <v>8.7249999999999996</v>
      </c>
      <c r="I21" s="27">
        <f t="shared" si="4"/>
        <v>8.9749999999999996</v>
      </c>
      <c r="J21" s="27">
        <f t="shared" si="4"/>
        <v>8.8249999999999993</v>
      </c>
      <c r="K21" s="27">
        <f t="shared" si="4"/>
        <v>8.8000000000000007</v>
      </c>
      <c r="L21" s="27">
        <f t="shared" si="4"/>
        <v>8.9</v>
      </c>
      <c r="M21" s="27">
        <f t="shared" si="4"/>
        <v>8.75</v>
      </c>
      <c r="N21" s="27">
        <f t="shared" si="4"/>
        <v>0</v>
      </c>
      <c r="O21" s="43">
        <f>AVERAGE(O7:O16)</f>
        <v>91.325000000000003</v>
      </c>
      <c r="P21" s="36">
        <f>_xlfn.STDEV.P(O7:O16)</f>
        <v>0.70754858490424521</v>
      </c>
      <c r="Q21" s="37">
        <f>_xlfn.CONFIDENCE.T(0.1,P21,D21)</f>
        <v>0.41015261809790932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C7F74-336B-A84E-AAEB-2A460A32130F}">
  <dimension ref="A1:AK17"/>
  <sheetViews>
    <sheetView workbookViewId="0">
      <selection activeCell="B14" sqref="B14:Q17"/>
    </sheetView>
  </sheetViews>
  <sheetFormatPr defaultColWidth="10.6640625" defaultRowHeight="14" x14ac:dyDescent="0.3"/>
  <sheetData>
    <row r="1" spans="1:37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43</v>
      </c>
    </row>
    <row r="2" spans="1:37" x14ac:dyDescent="0.3">
      <c r="A2" t="s">
        <v>274</v>
      </c>
      <c r="B2" t="s">
        <v>48</v>
      </c>
      <c r="C2" t="s">
        <v>78</v>
      </c>
      <c r="D2" t="s">
        <v>275</v>
      </c>
      <c r="E2">
        <v>74158</v>
      </c>
      <c r="F2" t="s">
        <v>33</v>
      </c>
      <c r="G2" t="s">
        <v>44</v>
      </c>
      <c r="H2" t="s">
        <v>276</v>
      </c>
      <c r="I2" t="s">
        <v>277</v>
      </c>
      <c r="J2">
        <v>75</v>
      </c>
    </row>
    <row r="3" spans="1:37" x14ac:dyDescent="0.3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 x14ac:dyDescent="0.3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56</v>
      </c>
      <c r="AA5" s="1"/>
      <c r="AB5" s="1" t="s">
        <v>10</v>
      </c>
      <c r="AC5" s="1" t="s">
        <v>11</v>
      </c>
      <c r="AD5" s="1" t="s">
        <v>56</v>
      </c>
      <c r="AE5" s="1"/>
      <c r="AF5" s="1" t="s">
        <v>10</v>
      </c>
      <c r="AG5" s="1" t="s">
        <v>11</v>
      </c>
      <c r="AH5" s="1" t="s">
        <v>56</v>
      </c>
      <c r="AI5" s="1"/>
      <c r="AJ5" s="1" t="s">
        <v>8</v>
      </c>
      <c r="AK5" s="1" t="s">
        <v>9</v>
      </c>
    </row>
    <row r="6" spans="1:37" s="1" customFormat="1" x14ac:dyDescent="0.3">
      <c r="A6" s="1" t="s">
        <v>13</v>
      </c>
      <c r="B6" s="1" t="s">
        <v>45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55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40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 x14ac:dyDescent="0.3">
      <c r="A7" s="45" t="s">
        <v>239</v>
      </c>
      <c r="B7" s="45"/>
      <c r="C7" s="45" t="s">
        <v>240</v>
      </c>
      <c r="D7" s="46"/>
      <c r="E7" s="47">
        <v>20</v>
      </c>
      <c r="F7" s="47">
        <v>9.25</v>
      </c>
      <c r="G7" s="47">
        <v>9.5</v>
      </c>
      <c r="H7" s="47">
        <v>8.75</v>
      </c>
      <c r="I7" s="47">
        <v>9</v>
      </c>
      <c r="J7" s="47">
        <v>9.25</v>
      </c>
      <c r="K7" s="47">
        <v>8.75</v>
      </c>
      <c r="L7" s="47">
        <v>9</v>
      </c>
      <c r="M7" s="47">
        <v>9.25</v>
      </c>
      <c r="N7" s="46">
        <v>0</v>
      </c>
      <c r="O7" s="48">
        <v>92.75</v>
      </c>
      <c r="P7" s="45" t="s">
        <v>282</v>
      </c>
    </row>
    <row r="8" spans="1:37" x14ac:dyDescent="0.3">
      <c r="A8" s="45" t="s">
        <v>304</v>
      </c>
      <c r="B8" s="45"/>
      <c r="C8" s="45" t="s">
        <v>240</v>
      </c>
      <c r="D8" s="46"/>
      <c r="E8" s="47">
        <v>20</v>
      </c>
      <c r="F8" s="47">
        <v>9.5</v>
      </c>
      <c r="G8" s="47">
        <v>9.25</v>
      </c>
      <c r="H8" s="47">
        <v>9</v>
      </c>
      <c r="I8" s="47">
        <v>9</v>
      </c>
      <c r="J8" s="47">
        <v>9</v>
      </c>
      <c r="K8" s="47">
        <v>9</v>
      </c>
      <c r="L8" s="47">
        <v>9.25</v>
      </c>
      <c r="M8" s="47">
        <v>9</v>
      </c>
      <c r="N8" s="46">
        <v>0</v>
      </c>
      <c r="O8" s="48">
        <v>93</v>
      </c>
      <c r="P8" s="45" t="s">
        <v>306</v>
      </c>
    </row>
    <row r="9" spans="1:37" x14ac:dyDescent="0.3">
      <c r="A9" s="45" t="s">
        <v>309</v>
      </c>
      <c r="B9" s="45"/>
      <c r="C9" s="45" t="s">
        <v>240</v>
      </c>
      <c r="D9" s="46"/>
      <c r="E9" s="47">
        <v>20</v>
      </c>
      <c r="F9" s="47">
        <v>9.25</v>
      </c>
      <c r="G9" s="47">
        <v>9.25</v>
      </c>
      <c r="H9" s="47">
        <v>8.75</v>
      </c>
      <c r="I9" s="47">
        <v>9</v>
      </c>
      <c r="J9" s="47">
        <v>9.25</v>
      </c>
      <c r="K9" s="47">
        <v>8.75</v>
      </c>
      <c r="L9" s="47">
        <v>9</v>
      </c>
      <c r="M9" s="47">
        <v>8.75</v>
      </c>
      <c r="N9" s="46">
        <v>0</v>
      </c>
      <c r="O9" s="48">
        <v>92</v>
      </c>
      <c r="P9" s="45" t="s">
        <v>312</v>
      </c>
    </row>
    <row r="10" spans="1:37" x14ac:dyDescent="0.3">
      <c r="A10" s="45" t="s">
        <v>239</v>
      </c>
      <c r="B10" s="45"/>
      <c r="C10" t="s">
        <v>25</v>
      </c>
      <c r="D10" s="46"/>
      <c r="E10" s="47">
        <v>20</v>
      </c>
      <c r="F10" s="47">
        <v>9.25</v>
      </c>
      <c r="G10" s="47">
        <v>9.5</v>
      </c>
      <c r="H10" s="47">
        <v>9</v>
      </c>
      <c r="I10" s="47">
        <v>9</v>
      </c>
      <c r="J10" s="47">
        <v>8.75</v>
      </c>
      <c r="K10" s="47">
        <v>8.75</v>
      </c>
      <c r="L10" s="47">
        <v>9.25</v>
      </c>
      <c r="M10" s="47">
        <v>9.25</v>
      </c>
      <c r="N10" s="46">
        <v>0</v>
      </c>
      <c r="O10" s="48">
        <v>92.75</v>
      </c>
    </row>
    <row r="11" spans="1:37" x14ac:dyDescent="0.3">
      <c r="A11" s="45" t="s">
        <v>239</v>
      </c>
      <c r="B11" s="45"/>
      <c r="C11" t="s">
        <v>25</v>
      </c>
      <c r="D11" s="46"/>
      <c r="E11" s="47">
        <v>20</v>
      </c>
      <c r="F11" s="47">
        <v>9.25</v>
      </c>
      <c r="G11" s="47">
        <v>9.25</v>
      </c>
      <c r="H11" s="47">
        <v>9</v>
      </c>
      <c r="I11" s="47">
        <v>9</v>
      </c>
      <c r="J11" s="47">
        <v>9</v>
      </c>
      <c r="K11" s="47">
        <v>9</v>
      </c>
      <c r="L11" s="47">
        <v>9</v>
      </c>
      <c r="M11" s="47">
        <v>9</v>
      </c>
      <c r="N11" s="46">
        <v>0</v>
      </c>
      <c r="O11" s="48">
        <v>92.5</v>
      </c>
    </row>
    <row r="12" spans="1:37" x14ac:dyDescent="0.3">
      <c r="A12" s="45" t="s">
        <v>309</v>
      </c>
      <c r="B12" s="45"/>
      <c r="C12" t="s">
        <v>25</v>
      </c>
      <c r="D12" s="46"/>
      <c r="E12" s="47">
        <v>20</v>
      </c>
      <c r="F12" s="47">
        <v>9</v>
      </c>
      <c r="G12" s="47">
        <v>9.25</v>
      </c>
      <c r="H12" s="47">
        <v>9.25</v>
      </c>
      <c r="I12" s="47">
        <v>9</v>
      </c>
      <c r="J12" s="47">
        <v>9.25</v>
      </c>
      <c r="K12" s="47">
        <v>9</v>
      </c>
      <c r="L12" s="47">
        <v>9</v>
      </c>
      <c r="M12" s="47">
        <v>8.75</v>
      </c>
      <c r="N12" s="46">
        <v>0</v>
      </c>
      <c r="O12" s="48">
        <v>92.5</v>
      </c>
    </row>
    <row r="14" spans="1:37" x14ac:dyDescent="0.3">
      <c r="B14" s="3" t="s">
        <v>34</v>
      </c>
      <c r="C14" s="3" t="s">
        <v>13</v>
      </c>
      <c r="D14" s="3" t="s">
        <v>35</v>
      </c>
      <c r="E14" s="3" t="s">
        <v>15</v>
      </c>
      <c r="F14" s="3" t="s">
        <v>16</v>
      </c>
      <c r="G14" s="3" t="s">
        <v>10</v>
      </c>
      <c r="H14" s="3" t="s">
        <v>17</v>
      </c>
      <c r="I14" s="3" t="s">
        <v>12</v>
      </c>
      <c r="J14" s="3" t="s">
        <v>18</v>
      </c>
      <c r="K14" s="3" t="s">
        <v>7</v>
      </c>
      <c r="L14" s="3" t="s">
        <v>19</v>
      </c>
      <c r="M14" s="17" t="s">
        <v>20</v>
      </c>
      <c r="N14" s="17" t="s">
        <v>40</v>
      </c>
      <c r="O14" s="3" t="s">
        <v>36</v>
      </c>
      <c r="P14" s="3" t="s">
        <v>37</v>
      </c>
      <c r="Q14" s="3" t="s">
        <v>242</v>
      </c>
    </row>
    <row r="15" spans="1:37" x14ac:dyDescent="0.3">
      <c r="B15" s="4" t="s">
        <v>38</v>
      </c>
      <c r="C15" s="4" t="s">
        <v>23</v>
      </c>
      <c r="D15" s="38">
        <v>3</v>
      </c>
      <c r="E15" s="28">
        <v>20</v>
      </c>
      <c r="F15" s="28">
        <f>AVERAGE(F7:F9)</f>
        <v>9.3333333333333339</v>
      </c>
      <c r="G15" s="28">
        <f t="shared" ref="G15:N15" si="0">AVERAGE(G7:G9)</f>
        <v>9.3333333333333339</v>
      </c>
      <c r="H15" s="28">
        <f t="shared" si="0"/>
        <v>8.8333333333333339</v>
      </c>
      <c r="I15" s="28">
        <f t="shared" si="0"/>
        <v>9</v>
      </c>
      <c r="J15" s="28">
        <f t="shared" si="0"/>
        <v>9.1666666666666661</v>
      </c>
      <c r="K15" s="28">
        <f t="shared" si="0"/>
        <v>8.8333333333333339</v>
      </c>
      <c r="L15" s="28">
        <f t="shared" si="0"/>
        <v>9.0833333333333339</v>
      </c>
      <c r="M15" s="28">
        <f t="shared" si="0"/>
        <v>9</v>
      </c>
      <c r="N15" s="28">
        <f t="shared" si="0"/>
        <v>0</v>
      </c>
      <c r="O15" s="41">
        <f>AVERAGE(O7:O9)</f>
        <v>92.583333333333329</v>
      </c>
      <c r="P15" s="30">
        <f>_xlfn.STDEV.P(O7:O9)</f>
        <v>0.42491829279939874</v>
      </c>
      <c r="Q15" s="31">
        <f>_xlfn.CONFIDENCE.T(0.1,P15,D15)</f>
        <v>0.71635039941137924</v>
      </c>
    </row>
    <row r="16" spans="1:37" x14ac:dyDescent="0.3">
      <c r="B16" s="5" t="s">
        <v>39</v>
      </c>
      <c r="C16" s="5" t="s">
        <v>23</v>
      </c>
      <c r="D16" s="39">
        <v>3</v>
      </c>
      <c r="E16" s="32">
        <v>20</v>
      </c>
      <c r="F16" s="32">
        <f>AVERAGE(F10:F12)</f>
        <v>9.1666666666666661</v>
      </c>
      <c r="G16" s="32">
        <f t="shared" ref="G16:N16" si="1">AVERAGE(G10:G12)</f>
        <v>9.3333333333333339</v>
      </c>
      <c r="H16" s="32">
        <f t="shared" si="1"/>
        <v>9.0833333333333339</v>
      </c>
      <c r="I16" s="32">
        <f t="shared" si="1"/>
        <v>9</v>
      </c>
      <c r="J16" s="32">
        <f t="shared" si="1"/>
        <v>9</v>
      </c>
      <c r="K16" s="32">
        <f t="shared" si="1"/>
        <v>8.9166666666666661</v>
      </c>
      <c r="L16" s="32">
        <f t="shared" si="1"/>
        <v>9.0833333333333339</v>
      </c>
      <c r="M16" s="32">
        <f t="shared" si="1"/>
        <v>9</v>
      </c>
      <c r="N16" s="32">
        <f t="shared" si="1"/>
        <v>0</v>
      </c>
      <c r="O16" s="42">
        <f>AVERAGE(O10:O12)</f>
        <v>92.583333333333329</v>
      </c>
      <c r="P16" s="34">
        <f>_xlfn.STDEV.P(O10:O12)</f>
        <v>0.11785113019775792</v>
      </c>
      <c r="Q16" s="31">
        <f>_xlfn.CONFIDENCE.T(0.1,P16,D16)</f>
        <v>0.19867985355975665</v>
      </c>
    </row>
    <row r="17" spans="2:17" x14ac:dyDescent="0.3">
      <c r="B17" s="26" t="s">
        <v>243</v>
      </c>
      <c r="C17" s="26"/>
      <c r="D17" s="40">
        <f>D15+D16</f>
        <v>6</v>
      </c>
      <c r="E17" s="36">
        <v>20</v>
      </c>
      <c r="F17" s="27">
        <f>AVERAGE(F7:F12)</f>
        <v>9.25</v>
      </c>
      <c r="G17" s="27">
        <f t="shared" ref="G17:N17" si="2">AVERAGE(G7:G12)</f>
        <v>9.3333333333333339</v>
      </c>
      <c r="H17" s="27">
        <f t="shared" si="2"/>
        <v>8.9583333333333339</v>
      </c>
      <c r="I17" s="27">
        <f t="shared" si="2"/>
        <v>9</v>
      </c>
      <c r="J17" s="27">
        <f t="shared" si="2"/>
        <v>9.0833333333333339</v>
      </c>
      <c r="K17" s="27">
        <f t="shared" si="2"/>
        <v>8.875</v>
      </c>
      <c r="L17" s="27">
        <f t="shared" si="2"/>
        <v>9.0833333333333339</v>
      </c>
      <c r="M17" s="27">
        <f t="shared" si="2"/>
        <v>9</v>
      </c>
      <c r="N17" s="27">
        <f t="shared" si="2"/>
        <v>0</v>
      </c>
      <c r="O17" s="43">
        <f>AVERAGE(O7:O12)</f>
        <v>92.583333333333329</v>
      </c>
      <c r="P17" s="36">
        <f>_xlfn.STDEV.P(O7:O12)</f>
        <v>0.31180478223116176</v>
      </c>
      <c r="Q17" s="37">
        <f>_xlfn.CONFIDENCE.T(0.1,P17,D17)</f>
        <v>0.25650310277211708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97770-DFEF-044D-A1A4-19E9C4FA17B6}">
  <dimension ref="A1:AK22"/>
  <sheetViews>
    <sheetView workbookViewId="0">
      <selection activeCell="B19" sqref="B19:Q22"/>
    </sheetView>
  </sheetViews>
  <sheetFormatPr defaultColWidth="10.6640625" defaultRowHeight="14" x14ac:dyDescent="0.3"/>
  <sheetData>
    <row r="1" spans="1:37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43</v>
      </c>
    </row>
    <row r="2" spans="1:37" x14ac:dyDescent="0.3">
      <c r="A2" t="s">
        <v>279</v>
      </c>
      <c r="B2" t="s">
        <v>48</v>
      </c>
      <c r="C2" t="s">
        <v>78</v>
      </c>
      <c r="D2" t="s">
        <v>275</v>
      </c>
      <c r="E2">
        <v>74158</v>
      </c>
      <c r="F2" t="s">
        <v>113</v>
      </c>
      <c r="G2" t="s">
        <v>44</v>
      </c>
      <c r="H2" t="s">
        <v>278</v>
      </c>
      <c r="I2" t="s">
        <v>277</v>
      </c>
      <c r="J2">
        <v>79</v>
      </c>
    </row>
    <row r="3" spans="1:37" x14ac:dyDescent="0.3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 x14ac:dyDescent="0.3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56</v>
      </c>
      <c r="AA5" s="1"/>
      <c r="AB5" s="1" t="s">
        <v>10</v>
      </c>
      <c r="AC5" s="1" t="s">
        <v>11</v>
      </c>
      <c r="AD5" s="1" t="s">
        <v>56</v>
      </c>
      <c r="AE5" s="1"/>
      <c r="AF5" s="1" t="s">
        <v>10</v>
      </c>
      <c r="AG5" s="1" t="s">
        <v>11</v>
      </c>
      <c r="AH5" s="1" t="s">
        <v>56</v>
      </c>
      <c r="AI5" s="1"/>
      <c r="AJ5" s="1" t="s">
        <v>8</v>
      </c>
      <c r="AK5" s="1" t="s">
        <v>9</v>
      </c>
    </row>
    <row r="6" spans="1:37" s="1" customFormat="1" x14ac:dyDescent="0.3">
      <c r="A6" s="1" t="s">
        <v>13</v>
      </c>
      <c r="B6" s="1" t="s">
        <v>45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55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40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 x14ac:dyDescent="0.3">
      <c r="A7" s="45" t="s">
        <v>239</v>
      </c>
      <c r="B7" s="45"/>
      <c r="C7" s="45" t="s">
        <v>240</v>
      </c>
      <c r="D7" s="46"/>
      <c r="E7" s="47">
        <v>20</v>
      </c>
      <c r="F7" s="47">
        <v>9.25</v>
      </c>
      <c r="G7" s="47">
        <v>9.5</v>
      </c>
      <c r="H7" s="47">
        <v>8.75</v>
      </c>
      <c r="I7" s="47">
        <v>9.5</v>
      </c>
      <c r="J7" s="47">
        <v>9</v>
      </c>
      <c r="K7" s="47">
        <v>8.75</v>
      </c>
      <c r="L7" s="47">
        <v>9</v>
      </c>
      <c r="M7" s="47">
        <v>8.75</v>
      </c>
      <c r="N7" s="46">
        <v>0</v>
      </c>
      <c r="O7" s="48">
        <v>92.5</v>
      </c>
      <c r="P7" s="45" t="s">
        <v>280</v>
      </c>
    </row>
    <row r="8" spans="1:37" x14ac:dyDescent="0.3">
      <c r="A8" s="45" t="s">
        <v>239</v>
      </c>
      <c r="B8" s="45"/>
      <c r="C8" s="45" t="s">
        <v>240</v>
      </c>
      <c r="D8" s="46"/>
      <c r="E8" s="47">
        <v>20</v>
      </c>
      <c r="F8" s="47">
        <v>9.25</v>
      </c>
      <c r="G8" s="47">
        <v>9.25</v>
      </c>
      <c r="H8" s="47">
        <v>8.75</v>
      </c>
      <c r="I8" s="47">
        <v>9.25</v>
      </c>
      <c r="J8" s="47">
        <v>8.75</v>
      </c>
      <c r="K8" s="47">
        <v>8.75</v>
      </c>
      <c r="L8" s="47">
        <v>8.75</v>
      </c>
      <c r="M8" s="47">
        <v>8.5</v>
      </c>
      <c r="N8" s="46">
        <v>0</v>
      </c>
      <c r="O8" s="48">
        <v>91.25</v>
      </c>
      <c r="P8" s="45" t="s">
        <v>281</v>
      </c>
    </row>
    <row r="9" spans="1:37" x14ac:dyDescent="0.3">
      <c r="A9" s="45" t="s">
        <v>304</v>
      </c>
      <c r="B9" s="45"/>
      <c r="C9" s="45" t="s">
        <v>240</v>
      </c>
      <c r="D9" s="46"/>
      <c r="E9" s="47">
        <v>20</v>
      </c>
      <c r="F9" s="47">
        <v>9.25</v>
      </c>
      <c r="G9" s="47">
        <v>9</v>
      </c>
      <c r="H9" s="47">
        <v>8.75</v>
      </c>
      <c r="I9" s="47">
        <v>9.5</v>
      </c>
      <c r="J9" s="47">
        <v>9</v>
      </c>
      <c r="K9" s="47">
        <v>9</v>
      </c>
      <c r="L9" s="47">
        <v>9</v>
      </c>
      <c r="M9" s="47">
        <v>8.5</v>
      </c>
      <c r="N9" s="46">
        <v>0</v>
      </c>
      <c r="O9" s="48">
        <v>92</v>
      </c>
      <c r="P9" s="45" t="s">
        <v>307</v>
      </c>
    </row>
    <row r="10" spans="1:37" x14ac:dyDescent="0.3">
      <c r="A10" s="45" t="s">
        <v>304</v>
      </c>
      <c r="B10" s="45"/>
      <c r="C10" s="45" t="s">
        <v>240</v>
      </c>
      <c r="D10" s="46"/>
      <c r="E10" s="47">
        <v>20</v>
      </c>
      <c r="F10" s="47">
        <v>9.25</v>
      </c>
      <c r="G10" s="47">
        <v>9</v>
      </c>
      <c r="H10" s="47">
        <v>9.25</v>
      </c>
      <c r="I10" s="47">
        <v>9.25</v>
      </c>
      <c r="J10" s="47">
        <v>9</v>
      </c>
      <c r="K10" s="47">
        <v>9</v>
      </c>
      <c r="L10" s="47">
        <v>9</v>
      </c>
      <c r="M10" s="47">
        <v>8.75</v>
      </c>
      <c r="N10" s="46">
        <v>0</v>
      </c>
      <c r="O10" s="48">
        <v>92.5</v>
      </c>
      <c r="P10" s="45" t="s">
        <v>308</v>
      </c>
    </row>
    <row r="11" spans="1:37" x14ac:dyDescent="0.3">
      <c r="A11" s="45" t="s">
        <v>309</v>
      </c>
      <c r="B11" s="45"/>
      <c r="C11" s="45" t="s">
        <v>240</v>
      </c>
      <c r="D11" s="46"/>
      <c r="E11" s="47">
        <v>20</v>
      </c>
      <c r="F11" s="47">
        <v>9.5</v>
      </c>
      <c r="G11" s="47">
        <v>9.25</v>
      </c>
      <c r="H11" s="47">
        <v>8.75</v>
      </c>
      <c r="I11" s="47">
        <v>9.25</v>
      </c>
      <c r="J11" s="47">
        <v>9.25</v>
      </c>
      <c r="K11" s="47">
        <v>9</v>
      </c>
      <c r="L11" s="47">
        <v>9.25</v>
      </c>
      <c r="M11" s="47">
        <v>9</v>
      </c>
      <c r="N11" s="46">
        <v>0</v>
      </c>
      <c r="O11" s="48">
        <v>93.25</v>
      </c>
      <c r="P11" s="45" t="s">
        <v>313</v>
      </c>
    </row>
    <row r="12" spans="1:37" x14ac:dyDescent="0.3">
      <c r="A12" s="45" t="s">
        <v>239</v>
      </c>
      <c r="B12" s="45"/>
      <c r="C12" t="s">
        <v>25</v>
      </c>
      <c r="D12" s="46"/>
      <c r="E12" s="47">
        <v>20</v>
      </c>
      <c r="F12" s="47">
        <v>9</v>
      </c>
      <c r="G12" s="47">
        <v>9.25</v>
      </c>
      <c r="H12" s="47">
        <v>9.25</v>
      </c>
      <c r="I12" s="47">
        <v>9.5</v>
      </c>
      <c r="J12" s="47">
        <v>9</v>
      </c>
      <c r="K12" s="47">
        <v>9</v>
      </c>
      <c r="L12" s="47">
        <v>9.25</v>
      </c>
      <c r="M12" s="47">
        <v>8.75</v>
      </c>
      <c r="N12" s="46">
        <v>0</v>
      </c>
      <c r="O12" s="48">
        <v>93</v>
      </c>
    </row>
    <row r="13" spans="1:37" x14ac:dyDescent="0.3">
      <c r="A13" s="45" t="s">
        <v>239</v>
      </c>
      <c r="B13" s="45"/>
      <c r="C13" t="s">
        <v>25</v>
      </c>
      <c r="D13" s="46"/>
      <c r="E13" s="47">
        <v>20</v>
      </c>
      <c r="F13" s="47">
        <v>9.25</v>
      </c>
      <c r="G13" s="47">
        <v>9.25</v>
      </c>
      <c r="H13" s="47">
        <v>9</v>
      </c>
      <c r="I13" s="47">
        <v>9.25</v>
      </c>
      <c r="J13" s="47">
        <v>9.25</v>
      </c>
      <c r="K13" s="47">
        <v>9</v>
      </c>
      <c r="L13" s="47">
        <v>9.25</v>
      </c>
      <c r="M13" s="47">
        <v>8.75</v>
      </c>
      <c r="N13" s="46">
        <v>0</v>
      </c>
      <c r="O13" s="48">
        <v>93</v>
      </c>
    </row>
    <row r="14" spans="1:37" x14ac:dyDescent="0.3">
      <c r="A14" s="45" t="s">
        <v>239</v>
      </c>
      <c r="B14" s="45"/>
      <c r="C14" t="s">
        <v>25</v>
      </c>
      <c r="D14" s="46"/>
      <c r="E14" s="47">
        <v>20</v>
      </c>
      <c r="F14" s="47">
        <v>9.25</v>
      </c>
      <c r="G14" s="47">
        <v>9</v>
      </c>
      <c r="H14" s="47">
        <v>9.25</v>
      </c>
      <c r="I14" s="47">
        <v>9.25</v>
      </c>
      <c r="J14" s="47">
        <v>9</v>
      </c>
      <c r="K14" s="47">
        <v>9</v>
      </c>
      <c r="L14" s="47">
        <v>9.25</v>
      </c>
      <c r="M14" s="47">
        <v>8.75</v>
      </c>
      <c r="N14" s="46">
        <v>0</v>
      </c>
      <c r="O14" s="48">
        <v>92.75</v>
      </c>
    </row>
    <row r="15" spans="1:37" x14ac:dyDescent="0.3">
      <c r="A15" s="45" t="s">
        <v>239</v>
      </c>
      <c r="B15" s="45"/>
      <c r="C15" t="s">
        <v>25</v>
      </c>
      <c r="D15" s="46"/>
      <c r="E15" s="47">
        <v>20</v>
      </c>
      <c r="F15" s="47">
        <v>9</v>
      </c>
      <c r="G15" s="47">
        <v>8.5</v>
      </c>
      <c r="H15" s="47">
        <v>9.25</v>
      </c>
      <c r="I15" s="47">
        <v>9</v>
      </c>
      <c r="J15" s="47">
        <v>8.5</v>
      </c>
      <c r="K15" s="47">
        <v>9</v>
      </c>
      <c r="L15" s="47">
        <v>9</v>
      </c>
      <c r="M15" s="47">
        <v>9</v>
      </c>
      <c r="N15" s="46">
        <v>0</v>
      </c>
      <c r="O15" s="48">
        <v>91.25</v>
      </c>
    </row>
    <row r="16" spans="1:37" x14ac:dyDescent="0.3">
      <c r="A16" s="45" t="s">
        <v>309</v>
      </c>
      <c r="B16" s="45"/>
      <c r="C16" t="s">
        <v>25</v>
      </c>
      <c r="D16" s="46"/>
      <c r="E16" s="47">
        <v>20</v>
      </c>
      <c r="F16" s="47">
        <v>9.5</v>
      </c>
      <c r="G16" s="47">
        <v>9.25</v>
      </c>
      <c r="H16" s="47">
        <v>9.25</v>
      </c>
      <c r="I16" s="47">
        <v>9</v>
      </c>
      <c r="J16" s="47">
        <v>9</v>
      </c>
      <c r="K16" s="47">
        <v>9</v>
      </c>
      <c r="L16" s="47">
        <v>9.25</v>
      </c>
      <c r="M16" s="47">
        <v>8.75</v>
      </c>
      <c r="N16" s="46">
        <v>0</v>
      </c>
      <c r="O16" s="48">
        <v>93</v>
      </c>
    </row>
    <row r="17" spans="1:17" x14ac:dyDescent="0.3">
      <c r="A17" s="45" t="s">
        <v>309</v>
      </c>
      <c r="B17" s="45"/>
      <c r="C17" t="s">
        <v>25</v>
      </c>
      <c r="D17" s="46"/>
      <c r="E17" s="47">
        <v>20</v>
      </c>
      <c r="F17" s="47">
        <v>9.5</v>
      </c>
      <c r="G17" s="47">
        <v>9.25</v>
      </c>
      <c r="H17" s="47">
        <v>9.5</v>
      </c>
      <c r="I17" s="47">
        <v>9</v>
      </c>
      <c r="J17" s="47">
        <v>9</v>
      </c>
      <c r="K17" s="47">
        <v>9.25</v>
      </c>
      <c r="L17" s="47">
        <v>9.25</v>
      </c>
      <c r="M17" s="47">
        <v>8.75</v>
      </c>
      <c r="N17" s="46">
        <v>0</v>
      </c>
      <c r="O17" s="48">
        <v>93.5</v>
      </c>
    </row>
    <row r="19" spans="1:17" x14ac:dyDescent="0.3">
      <c r="B19" s="3" t="s">
        <v>34</v>
      </c>
      <c r="C19" s="3" t="s">
        <v>13</v>
      </c>
      <c r="D19" s="3" t="s">
        <v>35</v>
      </c>
      <c r="E19" s="3" t="s">
        <v>15</v>
      </c>
      <c r="F19" s="3" t="s">
        <v>16</v>
      </c>
      <c r="G19" s="3" t="s">
        <v>10</v>
      </c>
      <c r="H19" s="3" t="s">
        <v>17</v>
      </c>
      <c r="I19" s="3" t="s">
        <v>12</v>
      </c>
      <c r="J19" s="3" t="s">
        <v>18</v>
      </c>
      <c r="K19" s="3" t="s">
        <v>7</v>
      </c>
      <c r="L19" s="3" t="s">
        <v>19</v>
      </c>
      <c r="M19" s="17" t="s">
        <v>20</v>
      </c>
      <c r="N19" s="17" t="s">
        <v>40</v>
      </c>
      <c r="O19" s="3" t="s">
        <v>36</v>
      </c>
      <c r="P19" s="3" t="s">
        <v>37</v>
      </c>
      <c r="Q19" s="3" t="s">
        <v>242</v>
      </c>
    </row>
    <row r="20" spans="1:17" x14ac:dyDescent="0.3">
      <c r="B20" s="4" t="s">
        <v>38</v>
      </c>
      <c r="C20" s="4" t="s">
        <v>23</v>
      </c>
      <c r="D20" s="38">
        <v>5</v>
      </c>
      <c r="E20" s="28">
        <v>20</v>
      </c>
      <c r="F20" s="28">
        <f>AVERAGE(F7:F11)</f>
        <v>9.3000000000000007</v>
      </c>
      <c r="G20" s="28">
        <f t="shared" ref="G20:N20" si="0">AVERAGE(G7:G11)</f>
        <v>9.1999999999999993</v>
      </c>
      <c r="H20" s="28">
        <f t="shared" si="0"/>
        <v>8.85</v>
      </c>
      <c r="I20" s="28">
        <f t="shared" si="0"/>
        <v>9.35</v>
      </c>
      <c r="J20" s="28">
        <f t="shared" si="0"/>
        <v>9</v>
      </c>
      <c r="K20" s="28">
        <f t="shared" si="0"/>
        <v>8.9</v>
      </c>
      <c r="L20" s="28">
        <f t="shared" si="0"/>
        <v>9</v>
      </c>
      <c r="M20" s="28">
        <f t="shared" si="0"/>
        <v>8.6999999999999993</v>
      </c>
      <c r="N20" s="28">
        <f t="shared" si="0"/>
        <v>0</v>
      </c>
      <c r="O20" s="41">
        <f>AVERAGE(O7:O11)</f>
        <v>92.3</v>
      </c>
      <c r="P20" s="30">
        <f>_xlfn.STDEV.P(O7:O11)</f>
        <v>0.65954529791364591</v>
      </c>
      <c r="Q20" s="31">
        <f>_xlfn.CONFIDENCE.T(0.1,P20,D20)</f>
        <v>0.62880446298694481</v>
      </c>
    </row>
    <row r="21" spans="1:17" x14ac:dyDescent="0.3">
      <c r="B21" s="5" t="s">
        <v>39</v>
      </c>
      <c r="C21" s="5" t="s">
        <v>23</v>
      </c>
      <c r="D21" s="39">
        <v>6</v>
      </c>
      <c r="E21" s="32">
        <v>20</v>
      </c>
      <c r="F21" s="32">
        <f>AVERAGE(F12:F17)</f>
        <v>9.25</v>
      </c>
      <c r="G21" s="32">
        <f t="shared" ref="G21:N21" si="1">AVERAGE(G12:G17)</f>
        <v>9.0833333333333339</v>
      </c>
      <c r="H21" s="32">
        <f t="shared" si="1"/>
        <v>9.25</v>
      </c>
      <c r="I21" s="32">
        <f t="shared" si="1"/>
        <v>9.1666666666666661</v>
      </c>
      <c r="J21" s="32">
        <f t="shared" si="1"/>
        <v>8.9583333333333339</v>
      </c>
      <c r="K21" s="32">
        <f t="shared" si="1"/>
        <v>9.0416666666666661</v>
      </c>
      <c r="L21" s="32">
        <f t="shared" si="1"/>
        <v>9.2083333333333339</v>
      </c>
      <c r="M21" s="32">
        <f t="shared" si="1"/>
        <v>8.7916666666666661</v>
      </c>
      <c r="N21" s="32">
        <f t="shared" si="1"/>
        <v>0</v>
      </c>
      <c r="O21" s="42">
        <f>AVERAGE(O12:O17)</f>
        <v>92.75</v>
      </c>
      <c r="P21" s="34">
        <f>_xlfn.STDEV.P(O12:O17)</f>
        <v>0.70710678118654757</v>
      </c>
      <c r="Q21" s="31">
        <f>_xlfn.CONFIDENCE.T(0.1,P21,D21)</f>
        <v>0.58169436038696931</v>
      </c>
    </row>
    <row r="22" spans="1:17" x14ac:dyDescent="0.3">
      <c r="B22" s="26" t="s">
        <v>243</v>
      </c>
      <c r="C22" s="26"/>
      <c r="D22" s="40">
        <f>D20+D21</f>
        <v>11</v>
      </c>
      <c r="E22" s="36">
        <v>20</v>
      </c>
      <c r="F22" s="27">
        <f>AVERAGE(F7:F17)</f>
        <v>9.2727272727272734</v>
      </c>
      <c r="G22" s="27">
        <f t="shared" ref="G22:N22" si="2">AVERAGE(G7:G17)</f>
        <v>9.1363636363636367</v>
      </c>
      <c r="H22" s="27">
        <f t="shared" si="2"/>
        <v>9.0681818181818183</v>
      </c>
      <c r="I22" s="27">
        <f t="shared" si="2"/>
        <v>9.25</v>
      </c>
      <c r="J22" s="27">
        <f t="shared" si="2"/>
        <v>8.9772727272727266</v>
      </c>
      <c r="K22" s="27">
        <f t="shared" si="2"/>
        <v>8.9772727272727266</v>
      </c>
      <c r="L22" s="27">
        <f t="shared" si="2"/>
        <v>9.1136363636363633</v>
      </c>
      <c r="M22" s="27">
        <f t="shared" si="2"/>
        <v>8.75</v>
      </c>
      <c r="N22" s="27">
        <f t="shared" si="2"/>
        <v>0</v>
      </c>
      <c r="O22" s="43">
        <f>AVERAGE(O7:O17)</f>
        <v>92.545454545454547</v>
      </c>
      <c r="P22" s="36">
        <f>_xlfn.STDEV.P(O7:O17)</f>
        <v>0.72156853938125198</v>
      </c>
      <c r="Q22" s="37">
        <f>_xlfn.CONFIDENCE.T(0.1,P22,D22)</f>
        <v>0.39432103651748424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F0BFB-2472-9641-8004-15CEF0822730}">
  <dimension ref="A1:AK20"/>
  <sheetViews>
    <sheetView workbookViewId="0">
      <selection activeCell="P25" sqref="P25"/>
    </sheetView>
  </sheetViews>
  <sheetFormatPr defaultColWidth="10.6640625" defaultRowHeight="14" x14ac:dyDescent="0.3"/>
  <sheetData>
    <row r="1" spans="1:37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43</v>
      </c>
    </row>
    <row r="2" spans="1:37" x14ac:dyDescent="0.3">
      <c r="A2" t="s">
        <v>283</v>
      </c>
      <c r="B2" t="s">
        <v>48</v>
      </c>
      <c r="C2" t="s">
        <v>284</v>
      </c>
      <c r="D2" t="s">
        <v>286</v>
      </c>
      <c r="E2">
        <v>74158</v>
      </c>
      <c r="F2" t="s">
        <v>33</v>
      </c>
      <c r="G2" t="s">
        <v>44</v>
      </c>
      <c r="H2" t="s">
        <v>287</v>
      </c>
      <c r="I2" t="s">
        <v>277</v>
      </c>
      <c r="J2">
        <v>59</v>
      </c>
    </row>
    <row r="3" spans="1:37" x14ac:dyDescent="0.3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 x14ac:dyDescent="0.3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56</v>
      </c>
      <c r="AA5" s="1"/>
      <c r="AB5" s="1" t="s">
        <v>10</v>
      </c>
      <c r="AC5" s="1" t="s">
        <v>11</v>
      </c>
      <c r="AD5" s="1" t="s">
        <v>56</v>
      </c>
      <c r="AE5" s="1"/>
      <c r="AF5" s="1" t="s">
        <v>10</v>
      </c>
      <c r="AG5" s="1" t="s">
        <v>11</v>
      </c>
      <c r="AH5" s="1" t="s">
        <v>56</v>
      </c>
      <c r="AI5" s="1"/>
      <c r="AJ5" s="1" t="s">
        <v>8</v>
      </c>
      <c r="AK5" s="1" t="s">
        <v>9</v>
      </c>
    </row>
    <row r="6" spans="1:37" s="1" customFormat="1" x14ac:dyDescent="0.3">
      <c r="A6" s="1" t="s">
        <v>13</v>
      </c>
      <c r="B6" s="1" t="s">
        <v>45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55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40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 x14ac:dyDescent="0.3">
      <c r="A7" s="45" t="s">
        <v>239</v>
      </c>
      <c r="B7" s="45"/>
      <c r="C7" s="45" t="s">
        <v>240</v>
      </c>
      <c r="D7" s="46"/>
      <c r="E7" s="47">
        <v>20</v>
      </c>
      <c r="F7" s="47">
        <v>9.25</v>
      </c>
      <c r="G7" s="47">
        <v>9</v>
      </c>
      <c r="H7" s="47">
        <v>9</v>
      </c>
      <c r="I7" s="47">
        <v>9</v>
      </c>
      <c r="J7" s="47">
        <v>9</v>
      </c>
      <c r="K7" s="47">
        <v>8.75</v>
      </c>
      <c r="L7" s="47">
        <v>8.75</v>
      </c>
      <c r="M7" s="47">
        <v>8.5</v>
      </c>
      <c r="N7" s="46">
        <v>0</v>
      </c>
      <c r="O7" s="48">
        <v>91.25</v>
      </c>
      <c r="P7" s="45" t="s">
        <v>289</v>
      </c>
      <c r="Q7" s="46"/>
      <c r="R7" s="46"/>
      <c r="S7" s="46"/>
      <c r="T7" s="45" t="s">
        <v>290</v>
      </c>
      <c r="U7" s="47">
        <v>3</v>
      </c>
      <c r="V7" s="45" t="s">
        <v>291</v>
      </c>
      <c r="W7" s="47">
        <v>3</v>
      </c>
      <c r="X7" s="47">
        <v>3</v>
      </c>
      <c r="Y7" s="46">
        <v>0</v>
      </c>
      <c r="Z7" s="47">
        <v>3</v>
      </c>
      <c r="AA7" s="45" t="s">
        <v>292</v>
      </c>
      <c r="AB7" s="47">
        <v>3</v>
      </c>
      <c r="AC7" s="47">
        <v>3</v>
      </c>
      <c r="AD7" s="46">
        <v>0</v>
      </c>
      <c r="AE7" s="45" t="s">
        <v>293</v>
      </c>
      <c r="AF7" s="47">
        <v>3</v>
      </c>
      <c r="AG7" s="47">
        <v>1</v>
      </c>
      <c r="AH7" s="45" t="s">
        <v>293</v>
      </c>
      <c r="AI7" s="47">
        <v>3</v>
      </c>
      <c r="AJ7" s="45" t="s">
        <v>294</v>
      </c>
      <c r="AK7" s="47">
        <v>3</v>
      </c>
    </row>
    <row r="8" spans="1:37" x14ac:dyDescent="0.3">
      <c r="A8" s="45" t="s">
        <v>239</v>
      </c>
      <c r="B8" s="45"/>
      <c r="C8" s="45" t="s">
        <v>240</v>
      </c>
      <c r="D8" s="46"/>
      <c r="E8" s="47">
        <v>20</v>
      </c>
      <c r="F8" s="47">
        <v>9.25</v>
      </c>
      <c r="G8" s="47">
        <v>9.25</v>
      </c>
      <c r="H8" s="47">
        <v>8.75</v>
      </c>
      <c r="I8" s="47">
        <v>9</v>
      </c>
      <c r="J8" s="47">
        <v>9</v>
      </c>
      <c r="K8" s="47">
        <v>8.75</v>
      </c>
      <c r="L8" s="47">
        <v>9</v>
      </c>
      <c r="M8" s="47">
        <v>8.75</v>
      </c>
      <c r="N8" s="46">
        <v>0</v>
      </c>
      <c r="O8" s="48">
        <v>91.75</v>
      </c>
      <c r="P8" s="45" t="s">
        <v>295</v>
      </c>
    </row>
    <row r="9" spans="1:37" x14ac:dyDescent="0.3">
      <c r="A9" s="45" t="s">
        <v>304</v>
      </c>
      <c r="B9" s="45"/>
      <c r="C9" s="45" t="s">
        <v>240</v>
      </c>
      <c r="D9" s="46"/>
      <c r="E9" s="47">
        <v>20</v>
      </c>
      <c r="F9" s="47">
        <v>9.5</v>
      </c>
      <c r="G9" s="47">
        <v>9.25</v>
      </c>
      <c r="H9" s="47">
        <v>9</v>
      </c>
      <c r="I9" s="47">
        <v>9</v>
      </c>
      <c r="J9" s="47">
        <v>9</v>
      </c>
      <c r="K9" s="47">
        <v>9</v>
      </c>
      <c r="L9" s="47">
        <v>9.25</v>
      </c>
      <c r="M9" s="47">
        <v>8.75</v>
      </c>
      <c r="N9" s="46">
        <v>0</v>
      </c>
      <c r="O9" s="48">
        <v>92.75</v>
      </c>
      <c r="P9" s="45" t="s">
        <v>305</v>
      </c>
    </row>
    <row r="10" spans="1:37" x14ac:dyDescent="0.3">
      <c r="A10" s="45" t="s">
        <v>304</v>
      </c>
      <c r="B10" s="45"/>
      <c r="C10" s="45" t="s">
        <v>240</v>
      </c>
      <c r="D10" s="46"/>
      <c r="E10" s="47">
        <v>20</v>
      </c>
      <c r="F10" s="47">
        <v>9.25</v>
      </c>
      <c r="G10" s="47">
        <v>9.25</v>
      </c>
      <c r="H10" s="47">
        <v>9</v>
      </c>
      <c r="I10" s="47">
        <v>9.25</v>
      </c>
      <c r="J10" s="47">
        <v>9</v>
      </c>
      <c r="K10" s="47">
        <v>8.75</v>
      </c>
      <c r="L10" s="47">
        <v>9</v>
      </c>
      <c r="M10" s="47">
        <v>8.75</v>
      </c>
      <c r="N10" s="46">
        <v>0</v>
      </c>
      <c r="O10" s="48">
        <v>92.25</v>
      </c>
      <c r="P10" s="45" t="s">
        <v>310</v>
      </c>
    </row>
    <row r="11" spans="1:37" x14ac:dyDescent="0.3">
      <c r="A11" s="45" t="s">
        <v>239</v>
      </c>
      <c r="B11" s="45"/>
      <c r="C11" t="s">
        <v>25</v>
      </c>
      <c r="D11" s="46"/>
      <c r="E11" s="47">
        <v>20</v>
      </c>
      <c r="F11" s="47">
        <v>9.25</v>
      </c>
      <c r="G11" s="47">
        <v>9.25</v>
      </c>
      <c r="H11" s="47">
        <v>9.25</v>
      </c>
      <c r="I11" s="47">
        <v>9</v>
      </c>
      <c r="J11" s="47">
        <v>9</v>
      </c>
      <c r="K11" s="47">
        <v>8.75</v>
      </c>
      <c r="L11" s="47">
        <v>9</v>
      </c>
      <c r="M11" s="47">
        <v>8.75</v>
      </c>
      <c r="N11" s="46"/>
      <c r="O11" s="48">
        <v>92.25</v>
      </c>
      <c r="P11" s="45"/>
    </row>
    <row r="12" spans="1:37" x14ac:dyDescent="0.3">
      <c r="A12" s="45" t="s">
        <v>239</v>
      </c>
      <c r="B12" s="45"/>
      <c r="C12" t="s">
        <v>25</v>
      </c>
      <c r="D12" s="46"/>
      <c r="E12" s="47">
        <v>20</v>
      </c>
      <c r="F12" s="47">
        <v>9.25</v>
      </c>
      <c r="G12" s="47">
        <v>9.25</v>
      </c>
      <c r="H12" s="47">
        <v>9.25</v>
      </c>
      <c r="I12" s="47">
        <v>9</v>
      </c>
      <c r="J12" s="47">
        <v>9</v>
      </c>
      <c r="K12" s="47">
        <v>9</v>
      </c>
      <c r="L12" s="47">
        <v>9</v>
      </c>
      <c r="M12" s="47">
        <v>8.75</v>
      </c>
      <c r="N12" s="46">
        <v>0</v>
      </c>
      <c r="O12" s="48">
        <v>92.5</v>
      </c>
      <c r="P12" s="45" t="s">
        <v>303</v>
      </c>
    </row>
    <row r="13" spans="1:37" x14ac:dyDescent="0.3">
      <c r="A13" s="45" t="s">
        <v>239</v>
      </c>
      <c r="B13" s="45"/>
      <c r="C13" t="s">
        <v>25</v>
      </c>
      <c r="D13" s="46"/>
      <c r="E13" s="47">
        <v>20</v>
      </c>
      <c r="F13" s="47">
        <v>9</v>
      </c>
      <c r="G13" s="47">
        <v>9</v>
      </c>
      <c r="H13" s="47">
        <v>8.75</v>
      </c>
      <c r="I13" s="47">
        <v>9</v>
      </c>
      <c r="J13" s="47">
        <v>9</v>
      </c>
      <c r="K13" s="47">
        <v>9</v>
      </c>
      <c r="L13" s="47">
        <v>9</v>
      </c>
      <c r="M13" s="47">
        <v>8.75</v>
      </c>
      <c r="N13" s="46">
        <v>0</v>
      </c>
      <c r="O13" s="48">
        <v>91.5</v>
      </c>
    </row>
    <row r="14" spans="1:37" x14ac:dyDescent="0.3">
      <c r="A14" s="45" t="s">
        <v>239</v>
      </c>
      <c r="B14" s="45"/>
      <c r="C14" t="s">
        <v>25</v>
      </c>
      <c r="D14" s="46"/>
      <c r="E14" s="47">
        <v>20</v>
      </c>
      <c r="F14" s="47">
        <v>9</v>
      </c>
      <c r="G14" s="47">
        <v>9</v>
      </c>
      <c r="H14" s="47">
        <v>9.5</v>
      </c>
      <c r="I14" s="47">
        <v>9.25</v>
      </c>
      <c r="J14" s="47">
        <v>9</v>
      </c>
      <c r="K14" s="47">
        <v>9</v>
      </c>
      <c r="L14" s="47">
        <v>9.25</v>
      </c>
      <c r="M14" s="47">
        <v>8.75</v>
      </c>
      <c r="N14" s="46"/>
      <c r="O14" s="48">
        <v>92.75</v>
      </c>
    </row>
    <row r="15" spans="1:37" x14ac:dyDescent="0.3">
      <c r="A15" s="45" t="s">
        <v>309</v>
      </c>
      <c r="B15" s="45"/>
      <c r="C15" t="s">
        <v>25</v>
      </c>
      <c r="D15" s="46"/>
      <c r="E15" s="47">
        <v>20</v>
      </c>
      <c r="F15" s="47">
        <v>9</v>
      </c>
      <c r="G15" s="47">
        <v>9.25</v>
      </c>
      <c r="H15" s="47">
        <v>9.25</v>
      </c>
      <c r="I15" s="47">
        <v>9</v>
      </c>
      <c r="J15" s="47">
        <v>9</v>
      </c>
      <c r="K15" s="47">
        <v>9</v>
      </c>
      <c r="L15" s="47">
        <v>9</v>
      </c>
      <c r="M15" s="47">
        <v>8.75</v>
      </c>
      <c r="N15" s="46"/>
      <c r="O15" s="48">
        <v>92.25</v>
      </c>
    </row>
    <row r="17" spans="2:17" x14ac:dyDescent="0.3">
      <c r="B17" s="3" t="s">
        <v>34</v>
      </c>
      <c r="C17" s="3" t="s">
        <v>13</v>
      </c>
      <c r="D17" s="3" t="s">
        <v>35</v>
      </c>
      <c r="E17" s="3" t="s">
        <v>15</v>
      </c>
      <c r="F17" s="3" t="s">
        <v>16</v>
      </c>
      <c r="G17" s="3" t="s">
        <v>10</v>
      </c>
      <c r="H17" s="3" t="s">
        <v>17</v>
      </c>
      <c r="I17" s="3" t="s">
        <v>12</v>
      </c>
      <c r="J17" s="3" t="s">
        <v>18</v>
      </c>
      <c r="K17" s="3" t="s">
        <v>7</v>
      </c>
      <c r="L17" s="3" t="s">
        <v>19</v>
      </c>
      <c r="M17" s="17" t="s">
        <v>20</v>
      </c>
      <c r="N17" s="17" t="s">
        <v>40</v>
      </c>
      <c r="O17" s="3" t="s">
        <v>36</v>
      </c>
      <c r="P17" s="3" t="s">
        <v>37</v>
      </c>
      <c r="Q17" s="3" t="s">
        <v>242</v>
      </c>
    </row>
    <row r="18" spans="2:17" x14ac:dyDescent="0.3">
      <c r="B18" s="4" t="s">
        <v>38</v>
      </c>
      <c r="C18" s="4" t="s">
        <v>23</v>
      </c>
      <c r="D18" s="38">
        <v>4</v>
      </c>
      <c r="E18" s="28">
        <v>20</v>
      </c>
      <c r="F18" s="28">
        <f>AVERAGE(F7:F10)</f>
        <v>9.3125</v>
      </c>
      <c r="G18" s="28">
        <f t="shared" ref="G18:N18" si="0">AVERAGE(G7:G10)</f>
        <v>9.1875</v>
      </c>
      <c r="H18" s="28">
        <f t="shared" si="0"/>
        <v>8.9375</v>
      </c>
      <c r="I18" s="28">
        <f t="shared" si="0"/>
        <v>9.0625</v>
      </c>
      <c r="J18" s="28">
        <f t="shared" si="0"/>
        <v>9</v>
      </c>
      <c r="K18" s="28">
        <f t="shared" si="0"/>
        <v>8.8125</v>
      </c>
      <c r="L18" s="28">
        <f t="shared" si="0"/>
        <v>9</v>
      </c>
      <c r="M18" s="28">
        <f t="shared" si="0"/>
        <v>8.6875</v>
      </c>
      <c r="N18" s="28">
        <f t="shared" si="0"/>
        <v>0</v>
      </c>
      <c r="O18" s="41">
        <f>AVERAGE(O7:O10)</f>
        <v>92</v>
      </c>
      <c r="P18" s="30">
        <f>_xlfn.STDEV.P(O7:O10)</f>
        <v>0.55901699437494745</v>
      </c>
      <c r="Q18" s="31">
        <f>_xlfn.CONFIDENCE.T(0.1,P18,D18)</f>
        <v>0.65778507699740896</v>
      </c>
    </row>
    <row r="19" spans="2:17" x14ac:dyDescent="0.3">
      <c r="B19" s="5" t="s">
        <v>39</v>
      </c>
      <c r="C19" s="5" t="s">
        <v>23</v>
      </c>
      <c r="D19" s="39">
        <v>5</v>
      </c>
      <c r="E19" s="32">
        <v>20</v>
      </c>
      <c r="F19" s="32">
        <f>AVERAGE(F11:F15)</f>
        <v>9.1</v>
      </c>
      <c r="G19" s="32">
        <f t="shared" ref="G19:N19" si="1">AVERAGE(G11:G15)</f>
        <v>9.15</v>
      </c>
      <c r="H19" s="32">
        <f t="shared" si="1"/>
        <v>9.1999999999999993</v>
      </c>
      <c r="I19" s="32">
        <f t="shared" si="1"/>
        <v>9.0500000000000007</v>
      </c>
      <c r="J19" s="32">
        <f t="shared" si="1"/>
        <v>9</v>
      </c>
      <c r="K19" s="32">
        <f t="shared" si="1"/>
        <v>8.9499999999999993</v>
      </c>
      <c r="L19" s="32">
        <f t="shared" si="1"/>
        <v>9.0500000000000007</v>
      </c>
      <c r="M19" s="32">
        <f t="shared" si="1"/>
        <v>8.75</v>
      </c>
      <c r="N19" s="32">
        <f t="shared" si="1"/>
        <v>0</v>
      </c>
      <c r="O19" s="42">
        <f>AVERAGE(O11:O15)</f>
        <v>92.25</v>
      </c>
      <c r="P19" s="34">
        <f>_xlfn.STDEV.P(O11:O15)</f>
        <v>0.41833001326703778</v>
      </c>
      <c r="Q19" s="31">
        <f>_xlfn.CONFIDENCE.T(0.1,P19,D19)</f>
        <v>0.39883201377646987</v>
      </c>
    </row>
    <row r="20" spans="2:17" x14ac:dyDescent="0.3">
      <c r="B20" s="26" t="s">
        <v>243</v>
      </c>
      <c r="C20" s="26"/>
      <c r="D20" s="40">
        <f>D18+D19</f>
        <v>9</v>
      </c>
      <c r="E20" s="36">
        <v>20</v>
      </c>
      <c r="F20" s="27">
        <f>AVERAGE(F7:F15)</f>
        <v>9.1944444444444446</v>
      </c>
      <c r="G20" s="27">
        <f t="shared" ref="G20:N20" si="2">AVERAGE(G7:G15)</f>
        <v>9.1666666666666661</v>
      </c>
      <c r="H20" s="27">
        <f t="shared" si="2"/>
        <v>9.0833333333333339</v>
      </c>
      <c r="I20" s="27">
        <f t="shared" si="2"/>
        <v>9.0555555555555554</v>
      </c>
      <c r="J20" s="27">
        <f t="shared" si="2"/>
        <v>9</v>
      </c>
      <c r="K20" s="27">
        <f t="shared" si="2"/>
        <v>8.8888888888888893</v>
      </c>
      <c r="L20" s="27">
        <f t="shared" si="2"/>
        <v>9.0277777777777786</v>
      </c>
      <c r="M20" s="27">
        <f t="shared" si="2"/>
        <v>8.7222222222222214</v>
      </c>
      <c r="N20" s="27">
        <f t="shared" si="2"/>
        <v>0</v>
      </c>
      <c r="O20" s="43">
        <f>AVERAGE(O7:O15)</f>
        <v>92.138888888888886</v>
      </c>
      <c r="P20" s="36">
        <f>_xlfn.STDEV.P(O7:O15)</f>
        <v>0.50154083570188301</v>
      </c>
      <c r="Q20" s="37">
        <f>_xlfn.CONFIDENCE.T(0.1,P20,D20)</f>
        <v>0.31087975892368108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52F89-D10C-294B-83DB-AFF752977DCE}">
  <dimension ref="A1:AK19"/>
  <sheetViews>
    <sheetView workbookViewId="0">
      <selection activeCell="J25" sqref="J25"/>
    </sheetView>
  </sheetViews>
  <sheetFormatPr defaultColWidth="10.6640625" defaultRowHeight="14" x14ac:dyDescent="0.3"/>
  <sheetData>
    <row r="1" spans="1:37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43</v>
      </c>
    </row>
    <row r="2" spans="1:37" x14ac:dyDescent="0.3">
      <c r="A2" t="s">
        <v>285</v>
      </c>
      <c r="B2" t="s">
        <v>48</v>
      </c>
      <c r="C2" t="s">
        <v>284</v>
      </c>
      <c r="D2" t="s">
        <v>286</v>
      </c>
      <c r="E2">
        <v>74158</v>
      </c>
      <c r="F2" t="s">
        <v>113</v>
      </c>
      <c r="G2" t="s">
        <v>44</v>
      </c>
      <c r="H2" t="s">
        <v>288</v>
      </c>
      <c r="I2" t="s">
        <v>277</v>
      </c>
      <c r="J2">
        <v>59</v>
      </c>
    </row>
    <row r="3" spans="1:37" x14ac:dyDescent="0.3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 x14ac:dyDescent="0.3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56</v>
      </c>
      <c r="AA5" s="1"/>
      <c r="AB5" s="1" t="s">
        <v>10</v>
      </c>
      <c r="AC5" s="1" t="s">
        <v>11</v>
      </c>
      <c r="AD5" s="1" t="s">
        <v>56</v>
      </c>
      <c r="AE5" s="1"/>
      <c r="AF5" s="1" t="s">
        <v>10</v>
      </c>
      <c r="AG5" s="1" t="s">
        <v>11</v>
      </c>
      <c r="AH5" s="1" t="s">
        <v>56</v>
      </c>
      <c r="AI5" s="1"/>
      <c r="AJ5" s="1" t="s">
        <v>8</v>
      </c>
      <c r="AK5" s="1" t="s">
        <v>9</v>
      </c>
    </row>
    <row r="6" spans="1:37" s="1" customFormat="1" x14ac:dyDescent="0.3">
      <c r="A6" s="1" t="s">
        <v>13</v>
      </c>
      <c r="B6" s="1" t="s">
        <v>45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55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40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 x14ac:dyDescent="0.3">
      <c r="A7" s="45" t="s">
        <v>239</v>
      </c>
      <c r="B7" s="45"/>
      <c r="C7" s="45" t="s">
        <v>240</v>
      </c>
      <c r="D7" s="46"/>
      <c r="E7" s="47">
        <v>20</v>
      </c>
      <c r="F7" s="47">
        <v>9.25</v>
      </c>
      <c r="G7" s="47">
        <v>9.5</v>
      </c>
      <c r="H7" s="47">
        <v>8.75</v>
      </c>
      <c r="I7" s="47">
        <v>9.5</v>
      </c>
      <c r="J7" s="47">
        <v>9</v>
      </c>
      <c r="K7" s="47">
        <v>8.75</v>
      </c>
      <c r="L7" s="47">
        <v>9.25</v>
      </c>
      <c r="M7" s="47">
        <v>8.75</v>
      </c>
      <c r="N7" s="46">
        <v>0</v>
      </c>
      <c r="O7" s="48">
        <v>92.75</v>
      </c>
      <c r="P7" s="46"/>
      <c r="Q7" s="46"/>
      <c r="R7" s="46"/>
      <c r="S7" s="46"/>
      <c r="T7" s="45" t="s">
        <v>296</v>
      </c>
      <c r="U7" s="47">
        <v>3</v>
      </c>
      <c r="V7" s="45" t="s">
        <v>297</v>
      </c>
      <c r="W7" s="47">
        <v>4</v>
      </c>
      <c r="X7" s="47">
        <v>3</v>
      </c>
      <c r="Y7" s="46">
        <v>0</v>
      </c>
      <c r="Z7" s="47">
        <v>3</v>
      </c>
      <c r="AA7" s="45" t="s">
        <v>298</v>
      </c>
      <c r="AB7" s="47">
        <v>3</v>
      </c>
      <c r="AC7" s="47">
        <v>3</v>
      </c>
      <c r="AD7" s="46">
        <v>0</v>
      </c>
      <c r="AE7" s="45" t="s">
        <v>299</v>
      </c>
      <c r="AF7" s="47">
        <v>3</v>
      </c>
      <c r="AG7" s="46">
        <v>0</v>
      </c>
      <c r="AH7" s="45" t="s">
        <v>299</v>
      </c>
      <c r="AI7" s="47">
        <v>3</v>
      </c>
      <c r="AJ7" s="45" t="s">
        <v>300</v>
      </c>
      <c r="AK7" s="47">
        <v>3</v>
      </c>
    </row>
    <row r="8" spans="1:37" x14ac:dyDescent="0.3">
      <c r="A8" s="45" t="s">
        <v>239</v>
      </c>
      <c r="B8" s="45"/>
      <c r="C8" s="45" t="s">
        <v>240</v>
      </c>
      <c r="D8" s="46"/>
      <c r="E8" s="47">
        <v>20</v>
      </c>
      <c r="F8" s="47">
        <v>9.25</v>
      </c>
      <c r="G8" s="47">
        <v>9.25</v>
      </c>
      <c r="H8" s="47">
        <v>9</v>
      </c>
      <c r="I8" s="47">
        <v>9.25</v>
      </c>
      <c r="J8" s="47">
        <v>9</v>
      </c>
      <c r="K8" s="47">
        <v>9</v>
      </c>
      <c r="L8" s="47">
        <v>9</v>
      </c>
      <c r="M8" s="47">
        <v>8.75</v>
      </c>
      <c r="N8" s="46">
        <v>0</v>
      </c>
      <c r="O8" s="48">
        <v>92.5</v>
      </c>
      <c r="P8" s="45" t="s">
        <v>301</v>
      </c>
    </row>
    <row r="9" spans="1:37" x14ac:dyDescent="0.3">
      <c r="A9" s="45" t="s">
        <v>239</v>
      </c>
      <c r="B9" s="45"/>
      <c r="C9" s="45" t="s">
        <v>240</v>
      </c>
      <c r="D9" s="46"/>
      <c r="E9" s="47">
        <v>20</v>
      </c>
      <c r="F9" s="47">
        <v>9.25</v>
      </c>
      <c r="G9" s="47">
        <v>9.25</v>
      </c>
      <c r="H9" s="47">
        <v>9</v>
      </c>
      <c r="I9" s="47">
        <v>9.25</v>
      </c>
      <c r="J9" s="47">
        <v>9</v>
      </c>
      <c r="K9" s="47">
        <v>9</v>
      </c>
      <c r="L9" s="47">
        <v>9</v>
      </c>
      <c r="M9" s="47">
        <v>9</v>
      </c>
      <c r="N9" s="46">
        <v>0</v>
      </c>
      <c r="O9" s="48">
        <v>92.75</v>
      </c>
      <c r="P9" s="45" t="s">
        <v>302</v>
      </c>
    </row>
    <row r="10" spans="1:37" x14ac:dyDescent="0.3">
      <c r="A10" s="45" t="s">
        <v>309</v>
      </c>
      <c r="B10" s="45"/>
      <c r="C10" s="45" t="s">
        <v>240</v>
      </c>
      <c r="D10" s="46"/>
      <c r="E10" s="47">
        <v>20</v>
      </c>
      <c r="F10" s="47">
        <v>9.25</v>
      </c>
      <c r="G10" s="47">
        <v>9.25</v>
      </c>
      <c r="H10" s="47">
        <v>8.75</v>
      </c>
      <c r="I10" s="47">
        <v>9.5</v>
      </c>
      <c r="J10" s="47">
        <v>9.25</v>
      </c>
      <c r="K10" s="47">
        <v>9</v>
      </c>
      <c r="L10" s="47">
        <v>9.25</v>
      </c>
      <c r="M10" s="47">
        <v>9</v>
      </c>
      <c r="N10" s="46">
        <v>0</v>
      </c>
      <c r="O10" s="48">
        <v>93.25</v>
      </c>
      <c r="P10" s="45" t="s">
        <v>311</v>
      </c>
    </row>
    <row r="11" spans="1:37" x14ac:dyDescent="0.3">
      <c r="A11" s="45" t="s">
        <v>239</v>
      </c>
      <c r="B11" s="45"/>
      <c r="C11" t="s">
        <v>25</v>
      </c>
      <c r="D11" s="46"/>
      <c r="E11" s="47">
        <v>20</v>
      </c>
      <c r="F11" s="47">
        <v>9.25</v>
      </c>
      <c r="G11" s="47">
        <v>9.25</v>
      </c>
      <c r="H11" s="47">
        <v>9.25</v>
      </c>
      <c r="I11" s="47">
        <v>9</v>
      </c>
      <c r="J11" s="47">
        <v>9.25</v>
      </c>
      <c r="K11" s="47">
        <v>9</v>
      </c>
      <c r="L11" s="47">
        <v>9.25</v>
      </c>
      <c r="M11" s="47">
        <v>9</v>
      </c>
      <c r="N11" s="46">
        <v>0</v>
      </c>
      <c r="O11" s="48">
        <v>93.25</v>
      </c>
    </row>
    <row r="12" spans="1:37" x14ac:dyDescent="0.3">
      <c r="A12" s="45" t="s">
        <v>239</v>
      </c>
      <c r="B12" s="45"/>
      <c r="C12" t="s">
        <v>25</v>
      </c>
      <c r="D12" s="46"/>
      <c r="E12" s="47">
        <v>20</v>
      </c>
      <c r="F12" s="47">
        <v>9</v>
      </c>
      <c r="G12" s="47">
        <v>9</v>
      </c>
      <c r="H12" s="47">
        <v>9.25</v>
      </c>
      <c r="I12" s="47">
        <v>9</v>
      </c>
      <c r="J12" s="47">
        <v>9</v>
      </c>
      <c r="K12" s="47">
        <v>9</v>
      </c>
      <c r="L12" s="47">
        <v>9</v>
      </c>
      <c r="M12" s="47">
        <v>8.75</v>
      </c>
      <c r="N12" s="46">
        <v>0</v>
      </c>
      <c r="O12" s="48">
        <v>92</v>
      </c>
    </row>
    <row r="13" spans="1:37" x14ac:dyDescent="0.3">
      <c r="A13" s="45" t="s">
        <v>239</v>
      </c>
      <c r="B13" s="45"/>
      <c r="C13" t="s">
        <v>25</v>
      </c>
      <c r="D13" s="46"/>
      <c r="E13" s="47">
        <v>20</v>
      </c>
      <c r="F13" s="47">
        <v>9.25</v>
      </c>
      <c r="G13" s="47">
        <v>9</v>
      </c>
      <c r="H13" s="47">
        <v>9.25</v>
      </c>
      <c r="I13" s="47">
        <v>9.25</v>
      </c>
      <c r="J13" s="47">
        <v>9.25</v>
      </c>
      <c r="K13" s="47">
        <v>9</v>
      </c>
      <c r="L13" s="47">
        <v>9.25</v>
      </c>
      <c r="M13" s="47">
        <v>9</v>
      </c>
      <c r="N13" s="46">
        <v>0</v>
      </c>
      <c r="O13" s="48">
        <v>93.25</v>
      </c>
    </row>
    <row r="14" spans="1:37" x14ac:dyDescent="0.3">
      <c r="A14" s="45" t="s">
        <v>309</v>
      </c>
      <c r="B14" s="45"/>
      <c r="C14" t="s">
        <v>25</v>
      </c>
      <c r="D14" s="46"/>
      <c r="E14" s="47">
        <v>20</v>
      </c>
      <c r="F14" s="47">
        <v>9.25</v>
      </c>
      <c r="G14" s="47">
        <v>9.5</v>
      </c>
      <c r="H14" s="47">
        <v>9</v>
      </c>
      <c r="I14" s="47">
        <v>9.5</v>
      </c>
      <c r="J14" s="47">
        <v>9</v>
      </c>
      <c r="K14" s="47">
        <v>9.25</v>
      </c>
      <c r="L14" s="47">
        <v>9.25</v>
      </c>
      <c r="M14" s="47">
        <v>9</v>
      </c>
      <c r="N14" s="46">
        <v>0</v>
      </c>
      <c r="O14" s="48">
        <v>93.75</v>
      </c>
    </row>
    <row r="16" spans="1:37" x14ac:dyDescent="0.3">
      <c r="B16" s="3" t="s">
        <v>34</v>
      </c>
      <c r="C16" s="3" t="s">
        <v>13</v>
      </c>
      <c r="D16" s="3" t="s">
        <v>35</v>
      </c>
      <c r="E16" s="3" t="s">
        <v>15</v>
      </c>
      <c r="F16" s="3" t="s">
        <v>16</v>
      </c>
      <c r="G16" s="3" t="s">
        <v>10</v>
      </c>
      <c r="H16" s="3" t="s">
        <v>17</v>
      </c>
      <c r="I16" s="3" t="s">
        <v>12</v>
      </c>
      <c r="J16" s="3" t="s">
        <v>18</v>
      </c>
      <c r="K16" s="3" t="s">
        <v>7</v>
      </c>
      <c r="L16" s="3" t="s">
        <v>19</v>
      </c>
      <c r="M16" s="17" t="s">
        <v>20</v>
      </c>
      <c r="N16" s="17" t="s">
        <v>40</v>
      </c>
      <c r="O16" s="3" t="s">
        <v>36</v>
      </c>
      <c r="P16" s="3" t="s">
        <v>37</v>
      </c>
      <c r="Q16" s="3" t="s">
        <v>242</v>
      </c>
    </row>
    <row r="17" spans="2:17" x14ac:dyDescent="0.3">
      <c r="B17" s="4" t="s">
        <v>38</v>
      </c>
      <c r="C17" s="4" t="s">
        <v>23</v>
      </c>
      <c r="D17" s="38">
        <v>4</v>
      </c>
      <c r="E17" s="28">
        <v>20</v>
      </c>
      <c r="F17" s="28">
        <f>AVERAGE(F7:F10)</f>
        <v>9.25</v>
      </c>
      <c r="G17" s="28">
        <f t="shared" ref="G17:N17" si="0">AVERAGE(G7:G10)</f>
        <v>9.3125</v>
      </c>
      <c r="H17" s="28">
        <f t="shared" si="0"/>
        <v>8.875</v>
      </c>
      <c r="I17" s="28">
        <f t="shared" si="0"/>
        <v>9.375</v>
      </c>
      <c r="J17" s="28">
        <f t="shared" si="0"/>
        <v>9.0625</v>
      </c>
      <c r="K17" s="28">
        <f t="shared" si="0"/>
        <v>8.9375</v>
      </c>
      <c r="L17" s="28">
        <f t="shared" si="0"/>
        <v>9.125</v>
      </c>
      <c r="M17" s="28">
        <f t="shared" si="0"/>
        <v>8.875</v>
      </c>
      <c r="N17" s="28">
        <f t="shared" si="0"/>
        <v>0</v>
      </c>
      <c r="O17" s="41">
        <f>AVERAGE(O7:O10)</f>
        <v>92.8125</v>
      </c>
      <c r="P17" s="30">
        <f>_xlfn.STDEV.P(O7:O10)</f>
        <v>0.27243118397129212</v>
      </c>
      <c r="Q17" s="31">
        <f>_xlfn.CONFIDENCE.T(0.1,P17,D17)</f>
        <v>0.3205647934289037</v>
      </c>
    </row>
    <row r="18" spans="2:17" x14ac:dyDescent="0.3">
      <c r="B18" s="5" t="s">
        <v>39</v>
      </c>
      <c r="C18" s="5" t="s">
        <v>23</v>
      </c>
      <c r="D18" s="39">
        <v>4</v>
      </c>
      <c r="E18" s="32">
        <v>20</v>
      </c>
      <c r="F18" s="32">
        <f>AVERAGE(F11:F14)</f>
        <v>9.1875</v>
      </c>
      <c r="G18" s="32">
        <f t="shared" ref="G18:N18" si="1">AVERAGE(G11:G14)</f>
        <v>9.1875</v>
      </c>
      <c r="H18" s="32">
        <f t="shared" si="1"/>
        <v>9.1875</v>
      </c>
      <c r="I18" s="32">
        <f t="shared" si="1"/>
        <v>9.1875</v>
      </c>
      <c r="J18" s="32">
        <f t="shared" si="1"/>
        <v>9.125</v>
      </c>
      <c r="K18" s="32">
        <f t="shared" si="1"/>
        <v>9.0625</v>
      </c>
      <c r="L18" s="32">
        <f t="shared" si="1"/>
        <v>9.1875</v>
      </c>
      <c r="M18" s="32">
        <f t="shared" si="1"/>
        <v>8.9375</v>
      </c>
      <c r="N18" s="32">
        <f t="shared" si="1"/>
        <v>0</v>
      </c>
      <c r="O18" s="42">
        <f>AVERAGE(O11:O14)</f>
        <v>93.0625</v>
      </c>
      <c r="P18" s="34">
        <f>_xlfn.STDEV.P(O11:O14)</f>
        <v>0.64650502704928758</v>
      </c>
      <c r="Q18" s="31">
        <f>_xlfn.CONFIDENCE.T(0.1,P18,D18)</f>
        <v>0.76073064553667857</v>
      </c>
    </row>
    <row r="19" spans="2:17" x14ac:dyDescent="0.3">
      <c r="B19" s="26" t="s">
        <v>243</v>
      </c>
      <c r="C19" s="26"/>
      <c r="D19" s="40">
        <f>D17+D18</f>
        <v>8</v>
      </c>
      <c r="E19" s="36">
        <v>20</v>
      </c>
      <c r="F19" s="27">
        <f>AVERAGE(F7:F14)</f>
        <v>9.21875</v>
      </c>
      <c r="G19" s="27">
        <f t="shared" ref="G19:N19" si="2">AVERAGE(G7:G14)</f>
        <v>9.25</v>
      </c>
      <c r="H19" s="27">
        <f t="shared" si="2"/>
        <v>9.03125</v>
      </c>
      <c r="I19" s="27">
        <f t="shared" si="2"/>
        <v>9.28125</v>
      </c>
      <c r="J19" s="27">
        <f t="shared" si="2"/>
        <v>9.09375</v>
      </c>
      <c r="K19" s="27">
        <f t="shared" si="2"/>
        <v>9</v>
      </c>
      <c r="L19" s="27">
        <f t="shared" si="2"/>
        <v>9.15625</v>
      </c>
      <c r="M19" s="27">
        <f t="shared" si="2"/>
        <v>8.90625</v>
      </c>
      <c r="N19" s="27">
        <f t="shared" si="2"/>
        <v>0</v>
      </c>
      <c r="O19" s="43">
        <f>AVERAGE(O7:O14)</f>
        <v>92.9375</v>
      </c>
      <c r="P19" s="36">
        <f>_xlfn.STDEV.P(O7:O14)</f>
        <v>0.51158454824202815</v>
      </c>
      <c r="Q19" s="37">
        <f>_xlfn.CONFIDENCE.T(0.1,P19,D19)</f>
        <v>0.34267707706308964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8CF1-89F1-EC4E-949E-B435C239E5E9}">
  <dimension ref="A1:AK19"/>
  <sheetViews>
    <sheetView workbookViewId="0">
      <selection activeCell="P20" sqref="P20"/>
    </sheetView>
  </sheetViews>
  <sheetFormatPr defaultColWidth="10.6640625" defaultRowHeight="14" x14ac:dyDescent="0.3"/>
  <sheetData>
    <row r="1" spans="1:37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43</v>
      </c>
    </row>
    <row r="2" spans="1:37" x14ac:dyDescent="0.3">
      <c r="A2" t="s">
        <v>322</v>
      </c>
      <c r="B2" t="s">
        <v>48</v>
      </c>
      <c r="C2" t="s">
        <v>78</v>
      </c>
      <c r="D2" t="s">
        <v>323</v>
      </c>
      <c r="E2">
        <v>74158</v>
      </c>
      <c r="F2" t="s">
        <v>113</v>
      </c>
      <c r="G2" t="s">
        <v>44</v>
      </c>
      <c r="H2" t="s">
        <v>324</v>
      </c>
      <c r="I2" t="s">
        <v>248</v>
      </c>
      <c r="J2">
        <v>58</v>
      </c>
    </row>
    <row r="3" spans="1:37" x14ac:dyDescent="0.3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 x14ac:dyDescent="0.3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56</v>
      </c>
      <c r="AA5" s="1"/>
      <c r="AB5" s="1" t="s">
        <v>10</v>
      </c>
      <c r="AC5" s="1" t="s">
        <v>11</v>
      </c>
      <c r="AD5" s="1" t="s">
        <v>56</v>
      </c>
      <c r="AE5" s="1"/>
      <c r="AF5" s="1" t="s">
        <v>10</v>
      </c>
      <c r="AG5" s="1" t="s">
        <v>11</v>
      </c>
      <c r="AH5" s="1" t="s">
        <v>56</v>
      </c>
      <c r="AI5" s="1"/>
      <c r="AJ5" s="1" t="s">
        <v>8</v>
      </c>
      <c r="AK5" s="1" t="s">
        <v>9</v>
      </c>
    </row>
    <row r="6" spans="1:37" s="1" customFormat="1" x14ac:dyDescent="0.3">
      <c r="A6" s="1" t="s">
        <v>13</v>
      </c>
      <c r="B6" s="1" t="s">
        <v>45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55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40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 x14ac:dyDescent="0.3">
      <c r="A7" s="45" t="s">
        <v>309</v>
      </c>
      <c r="B7" s="45"/>
      <c r="C7" s="45" t="s">
        <v>240</v>
      </c>
      <c r="D7" s="46"/>
      <c r="E7" s="47">
        <v>20</v>
      </c>
      <c r="F7" s="47">
        <v>9</v>
      </c>
      <c r="G7" s="47">
        <v>9</v>
      </c>
      <c r="H7" s="47">
        <v>8.75</v>
      </c>
      <c r="I7" s="47">
        <v>9.25</v>
      </c>
      <c r="J7" s="47">
        <v>9</v>
      </c>
      <c r="K7" s="47">
        <v>9</v>
      </c>
      <c r="L7" s="47">
        <v>8.75</v>
      </c>
      <c r="M7" s="47">
        <v>8.75</v>
      </c>
      <c r="N7" s="46">
        <v>0</v>
      </c>
      <c r="O7" s="48">
        <v>91.5</v>
      </c>
      <c r="P7" s="45" t="s">
        <v>325</v>
      </c>
    </row>
    <row r="8" spans="1:37" x14ac:dyDescent="0.3">
      <c r="A8" s="45" t="s">
        <v>309</v>
      </c>
      <c r="B8" s="45"/>
      <c r="C8" s="45" t="s">
        <v>240</v>
      </c>
      <c r="D8" s="46"/>
      <c r="E8" s="47">
        <v>20</v>
      </c>
      <c r="F8" s="47">
        <v>9.25</v>
      </c>
      <c r="G8" s="47">
        <v>9.25</v>
      </c>
      <c r="H8" s="47">
        <v>8.75</v>
      </c>
      <c r="I8" s="47">
        <v>9.25</v>
      </c>
      <c r="J8" s="47">
        <v>9</v>
      </c>
      <c r="K8" s="47">
        <v>8.75</v>
      </c>
      <c r="L8" s="47">
        <v>9</v>
      </c>
      <c r="M8" s="47">
        <v>8.75</v>
      </c>
      <c r="N8" s="46">
        <v>0</v>
      </c>
      <c r="O8" s="48">
        <v>92</v>
      </c>
      <c r="P8" s="45" t="s">
        <v>343</v>
      </c>
    </row>
    <row r="9" spans="1:37" x14ac:dyDescent="0.3">
      <c r="A9" s="45" t="s">
        <v>309</v>
      </c>
      <c r="B9" s="45"/>
      <c r="C9" s="45" t="s">
        <v>240</v>
      </c>
      <c r="D9" s="46"/>
      <c r="E9" s="47">
        <v>20</v>
      </c>
      <c r="F9" s="47">
        <v>9.25</v>
      </c>
      <c r="G9" s="47">
        <v>9</v>
      </c>
      <c r="H9" s="47">
        <v>9</v>
      </c>
      <c r="I9" s="47">
        <v>9.5</v>
      </c>
      <c r="J9" s="47">
        <v>8.75</v>
      </c>
      <c r="K9" s="47">
        <v>8.75</v>
      </c>
      <c r="L9" s="47">
        <v>9</v>
      </c>
      <c r="M9" s="47">
        <v>8.75</v>
      </c>
      <c r="N9" s="46">
        <v>0</v>
      </c>
      <c r="O9" s="48">
        <v>92</v>
      </c>
      <c r="P9" s="45" t="s">
        <v>344</v>
      </c>
    </row>
    <row r="10" spans="1:37" x14ac:dyDescent="0.3">
      <c r="A10" s="45" t="s">
        <v>239</v>
      </c>
      <c r="B10" s="45"/>
      <c r="C10" s="45" t="s">
        <v>240</v>
      </c>
      <c r="D10" s="46"/>
      <c r="E10" s="47">
        <v>20</v>
      </c>
      <c r="F10" s="47">
        <v>9.25</v>
      </c>
      <c r="G10" s="47">
        <v>9.25</v>
      </c>
      <c r="H10" s="47">
        <v>8.75</v>
      </c>
      <c r="I10" s="47">
        <v>9.5</v>
      </c>
      <c r="J10" s="47">
        <v>9</v>
      </c>
      <c r="K10" s="47">
        <v>8.75</v>
      </c>
      <c r="L10" s="47">
        <v>9</v>
      </c>
      <c r="M10" s="47">
        <v>8.75</v>
      </c>
      <c r="N10" s="46">
        <v>0</v>
      </c>
      <c r="O10" s="48">
        <v>92.25</v>
      </c>
      <c r="P10" s="45" t="s">
        <v>363</v>
      </c>
    </row>
    <row r="11" spans="1:37" x14ac:dyDescent="0.3">
      <c r="A11" s="45" t="s">
        <v>309</v>
      </c>
      <c r="B11" s="45"/>
      <c r="C11" s="45" t="s">
        <v>25</v>
      </c>
      <c r="D11" s="46"/>
      <c r="E11" s="47">
        <v>20</v>
      </c>
      <c r="F11" s="47">
        <v>9</v>
      </c>
      <c r="G11" s="47">
        <v>9.25</v>
      </c>
      <c r="H11" s="47">
        <v>9.25</v>
      </c>
      <c r="I11" s="47">
        <v>9</v>
      </c>
      <c r="J11" s="47">
        <v>9</v>
      </c>
      <c r="K11" s="47">
        <v>9</v>
      </c>
      <c r="L11" s="47">
        <v>9</v>
      </c>
      <c r="M11" s="47">
        <v>8.75</v>
      </c>
      <c r="N11" s="46">
        <v>0</v>
      </c>
      <c r="O11" s="48">
        <v>92.25</v>
      </c>
    </row>
    <row r="12" spans="1:37" x14ac:dyDescent="0.3">
      <c r="A12" s="45" t="s">
        <v>309</v>
      </c>
      <c r="B12" s="45"/>
      <c r="C12" s="45" t="s">
        <v>25</v>
      </c>
      <c r="D12" s="46"/>
      <c r="E12" s="47">
        <v>20</v>
      </c>
      <c r="F12" s="47">
        <v>9</v>
      </c>
      <c r="G12" s="47">
        <v>9.25</v>
      </c>
      <c r="H12" s="47">
        <v>9.25</v>
      </c>
      <c r="I12" s="47">
        <v>9</v>
      </c>
      <c r="J12" s="47">
        <v>9</v>
      </c>
      <c r="K12" s="47">
        <v>8.75</v>
      </c>
      <c r="L12" s="47">
        <v>9</v>
      </c>
      <c r="M12" s="47">
        <v>8.75</v>
      </c>
      <c r="N12" s="46">
        <v>0</v>
      </c>
      <c r="O12" s="48">
        <v>92</v>
      </c>
    </row>
    <row r="13" spans="1:37" x14ac:dyDescent="0.3">
      <c r="A13" s="45" t="s">
        <v>239</v>
      </c>
      <c r="B13" s="45"/>
      <c r="C13" s="45" t="s">
        <v>25</v>
      </c>
      <c r="D13" s="46"/>
      <c r="E13" s="47">
        <v>20</v>
      </c>
      <c r="F13" s="47">
        <v>9</v>
      </c>
      <c r="G13" s="47">
        <v>9.25</v>
      </c>
      <c r="H13" s="47">
        <v>9.25</v>
      </c>
      <c r="I13" s="47">
        <v>9</v>
      </c>
      <c r="J13" s="47">
        <v>9</v>
      </c>
      <c r="K13" s="47">
        <v>8.75</v>
      </c>
      <c r="L13" s="47">
        <v>9</v>
      </c>
      <c r="M13" s="47">
        <v>8.75</v>
      </c>
      <c r="N13" s="46">
        <v>0</v>
      </c>
      <c r="O13" s="48">
        <v>92</v>
      </c>
    </row>
    <row r="14" spans="1:37" x14ac:dyDescent="0.3">
      <c r="A14" s="45" t="s">
        <v>239</v>
      </c>
      <c r="B14" s="45"/>
      <c r="C14" s="45" t="s">
        <v>25</v>
      </c>
      <c r="D14" s="46"/>
      <c r="E14" s="47">
        <v>20</v>
      </c>
      <c r="F14" s="47">
        <v>9</v>
      </c>
      <c r="G14" s="47">
        <v>9.25</v>
      </c>
      <c r="H14" s="47">
        <v>9</v>
      </c>
      <c r="I14" s="47">
        <v>9.25</v>
      </c>
      <c r="J14" s="47">
        <v>9</v>
      </c>
      <c r="K14" s="47">
        <v>8.75</v>
      </c>
      <c r="L14" s="47">
        <v>9</v>
      </c>
      <c r="M14" s="47">
        <v>8.75</v>
      </c>
      <c r="N14" s="46">
        <v>0</v>
      </c>
      <c r="O14" s="48">
        <v>92</v>
      </c>
    </row>
    <row r="16" spans="1:37" x14ac:dyDescent="0.3">
      <c r="B16" s="3" t="s">
        <v>34</v>
      </c>
      <c r="C16" s="3" t="s">
        <v>13</v>
      </c>
      <c r="D16" s="3" t="s">
        <v>35</v>
      </c>
      <c r="E16" s="3" t="s">
        <v>15</v>
      </c>
      <c r="F16" s="3" t="s">
        <v>16</v>
      </c>
      <c r="G16" s="3" t="s">
        <v>10</v>
      </c>
      <c r="H16" s="3" t="s">
        <v>17</v>
      </c>
      <c r="I16" s="3" t="s">
        <v>12</v>
      </c>
      <c r="J16" s="3" t="s">
        <v>18</v>
      </c>
      <c r="K16" s="3" t="s">
        <v>7</v>
      </c>
      <c r="L16" s="3" t="s">
        <v>19</v>
      </c>
      <c r="M16" s="17" t="s">
        <v>20</v>
      </c>
      <c r="N16" s="17" t="s">
        <v>40</v>
      </c>
      <c r="O16" s="3" t="s">
        <v>36</v>
      </c>
      <c r="P16" s="3" t="s">
        <v>37</v>
      </c>
      <c r="Q16" s="3" t="s">
        <v>242</v>
      </c>
    </row>
    <row r="17" spans="2:17" x14ac:dyDescent="0.3">
      <c r="B17" s="4" t="s">
        <v>38</v>
      </c>
      <c r="C17" s="4" t="s">
        <v>23</v>
      </c>
      <c r="D17" s="38">
        <v>4</v>
      </c>
      <c r="E17" s="28">
        <v>20</v>
      </c>
      <c r="F17" s="28">
        <f>AVERAGE(F7:F10)</f>
        <v>9.1875</v>
      </c>
      <c r="G17" s="28">
        <f t="shared" ref="G17:N17" si="0">AVERAGE(G7:G10)</f>
        <v>9.125</v>
      </c>
      <c r="H17" s="28">
        <f t="shared" si="0"/>
        <v>8.8125</v>
      </c>
      <c r="I17" s="28">
        <f t="shared" si="0"/>
        <v>9.375</v>
      </c>
      <c r="J17" s="28">
        <f t="shared" si="0"/>
        <v>8.9375</v>
      </c>
      <c r="K17" s="28">
        <f t="shared" si="0"/>
        <v>8.8125</v>
      </c>
      <c r="L17" s="28">
        <f t="shared" si="0"/>
        <v>8.9375</v>
      </c>
      <c r="M17" s="28">
        <f t="shared" si="0"/>
        <v>8.75</v>
      </c>
      <c r="N17" s="28">
        <f t="shared" si="0"/>
        <v>0</v>
      </c>
      <c r="O17" s="41">
        <f>AVERAGE(O7:O10)</f>
        <v>91.9375</v>
      </c>
      <c r="P17" s="30">
        <f>_xlfn.STDEV.P(O7:O10)</f>
        <v>0.27243118397129212</v>
      </c>
      <c r="Q17" s="31">
        <f>_xlfn.CONFIDENCE.T(0.1,P17,D17)</f>
        <v>0.3205647934289037</v>
      </c>
    </row>
    <row r="18" spans="2:17" x14ac:dyDescent="0.3">
      <c r="B18" s="5" t="s">
        <v>39</v>
      </c>
      <c r="C18" s="5" t="s">
        <v>23</v>
      </c>
      <c r="D18" s="39">
        <v>4</v>
      </c>
      <c r="E18" s="32">
        <v>20</v>
      </c>
      <c r="F18" s="32">
        <f>AVERAGE(F11:F14)</f>
        <v>9</v>
      </c>
      <c r="G18" s="32">
        <f t="shared" ref="G18:N18" si="1">AVERAGE(G11:G14)</f>
        <v>9.25</v>
      </c>
      <c r="H18" s="32">
        <f t="shared" si="1"/>
        <v>9.1875</v>
      </c>
      <c r="I18" s="32">
        <f t="shared" si="1"/>
        <v>9.0625</v>
      </c>
      <c r="J18" s="32">
        <f t="shared" si="1"/>
        <v>9</v>
      </c>
      <c r="K18" s="32">
        <f t="shared" si="1"/>
        <v>8.8125</v>
      </c>
      <c r="L18" s="32">
        <f t="shared" si="1"/>
        <v>9</v>
      </c>
      <c r="M18" s="32">
        <f t="shared" si="1"/>
        <v>8.75</v>
      </c>
      <c r="N18" s="32">
        <f t="shared" si="1"/>
        <v>0</v>
      </c>
      <c r="O18" s="42">
        <f>AVERAGE(O11:O14)</f>
        <v>92.0625</v>
      </c>
      <c r="P18" s="34">
        <f>_xlfn.STDEV.P(O11:O14)</f>
        <v>0.10825317547305482</v>
      </c>
      <c r="Q18" s="31">
        <f>_xlfn.CONFIDENCE.T(0.1,P18,D18)</f>
        <v>0.1273795324297364</v>
      </c>
    </row>
    <row r="19" spans="2:17" x14ac:dyDescent="0.3">
      <c r="B19" s="26" t="s">
        <v>243</v>
      </c>
      <c r="C19" s="26"/>
      <c r="D19" s="40">
        <f>D17+D18</f>
        <v>8</v>
      </c>
      <c r="E19" s="36">
        <v>20</v>
      </c>
      <c r="F19" s="27">
        <f>AVERAGE(F7:F14)</f>
        <v>9.09375</v>
      </c>
      <c r="G19" s="27">
        <f t="shared" ref="G19:N19" si="2">AVERAGE(G7:G14)</f>
        <v>9.1875</v>
      </c>
      <c r="H19" s="27">
        <f t="shared" si="2"/>
        <v>9</v>
      </c>
      <c r="I19" s="27">
        <f t="shared" si="2"/>
        <v>9.21875</v>
      </c>
      <c r="J19" s="27">
        <f t="shared" si="2"/>
        <v>8.96875</v>
      </c>
      <c r="K19" s="27">
        <f t="shared" si="2"/>
        <v>8.8125</v>
      </c>
      <c r="L19" s="27">
        <f t="shared" si="2"/>
        <v>8.96875</v>
      </c>
      <c r="M19" s="27">
        <f t="shared" si="2"/>
        <v>8.75</v>
      </c>
      <c r="N19" s="27">
        <f t="shared" si="2"/>
        <v>0</v>
      </c>
      <c r="O19" s="43">
        <f>AVERAGE(O7:O14)</f>
        <v>92</v>
      </c>
      <c r="P19" s="36">
        <f>_xlfn.STDEV.P(O7:O14)</f>
        <v>0.21650635094610965</v>
      </c>
      <c r="Q19" s="37">
        <f>_xlfn.CONFIDENCE.T(0.1,P19,D19)</f>
        <v>0.14502346437701355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08893-3CE1-4019-93D5-E5D8D2377963}">
  <dimension ref="A1:AK26"/>
  <sheetViews>
    <sheetView workbookViewId="0">
      <selection activeCell="Q21" sqref="Q21"/>
    </sheetView>
  </sheetViews>
  <sheetFormatPr defaultColWidth="8.83203125" defaultRowHeight="14" x14ac:dyDescent="0.3"/>
  <sheetData>
    <row r="1" spans="1:37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43</v>
      </c>
    </row>
    <row r="2" spans="1:37" x14ac:dyDescent="0.3">
      <c r="A2" t="s">
        <v>57</v>
      </c>
      <c r="B2" t="s">
        <v>48</v>
      </c>
      <c r="E2">
        <v>74110</v>
      </c>
      <c r="F2" t="s">
        <v>33</v>
      </c>
      <c r="G2" t="s">
        <v>44</v>
      </c>
      <c r="H2" t="s">
        <v>58</v>
      </c>
      <c r="I2" t="s">
        <v>59</v>
      </c>
      <c r="J2">
        <v>62.5</v>
      </c>
    </row>
    <row r="3" spans="1:37" x14ac:dyDescent="0.3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 x14ac:dyDescent="0.3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56</v>
      </c>
      <c r="AA5" s="1"/>
      <c r="AB5" s="1" t="s">
        <v>10</v>
      </c>
      <c r="AC5" s="1" t="s">
        <v>11</v>
      </c>
      <c r="AD5" s="1" t="s">
        <v>56</v>
      </c>
      <c r="AE5" s="1"/>
      <c r="AF5" s="1" t="s">
        <v>10</v>
      </c>
      <c r="AG5" s="1" t="s">
        <v>11</v>
      </c>
      <c r="AH5" s="1" t="s">
        <v>56</v>
      </c>
      <c r="AI5" s="1"/>
      <c r="AJ5" s="1" t="s">
        <v>8</v>
      </c>
      <c r="AK5" s="1" t="s">
        <v>9</v>
      </c>
    </row>
    <row r="6" spans="1:37" s="1" customFormat="1" x14ac:dyDescent="0.3">
      <c r="A6" s="1" t="s">
        <v>13</v>
      </c>
      <c r="B6" s="1" t="s">
        <v>45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55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40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 x14ac:dyDescent="0.3">
      <c r="A7" t="s">
        <v>23</v>
      </c>
      <c r="C7" t="s">
        <v>24</v>
      </c>
      <c r="E7">
        <v>20</v>
      </c>
      <c r="F7">
        <v>9.25</v>
      </c>
      <c r="G7">
        <v>9.5</v>
      </c>
      <c r="H7">
        <v>8</v>
      </c>
      <c r="I7">
        <v>9.25</v>
      </c>
      <c r="J7">
        <v>9.25</v>
      </c>
      <c r="K7">
        <v>9.5</v>
      </c>
      <c r="L7">
        <v>9.25</v>
      </c>
      <c r="M7">
        <v>9.75</v>
      </c>
      <c r="N7">
        <v>0</v>
      </c>
      <c r="O7">
        <f t="shared" ref="O7:O15" si="0">SUM(E7:N7)</f>
        <v>93.75</v>
      </c>
      <c r="P7" t="s">
        <v>64</v>
      </c>
      <c r="T7" s="1" t="s">
        <v>46</v>
      </c>
      <c r="U7">
        <v>4</v>
      </c>
      <c r="V7" t="s">
        <v>65</v>
      </c>
      <c r="W7">
        <v>4</v>
      </c>
      <c r="X7">
        <v>2</v>
      </c>
      <c r="Y7">
        <v>0</v>
      </c>
      <c r="Z7" t="s">
        <v>66</v>
      </c>
      <c r="AA7">
        <v>4</v>
      </c>
      <c r="AB7">
        <v>3</v>
      </c>
      <c r="AC7">
        <v>0</v>
      </c>
      <c r="AD7" t="s">
        <v>66</v>
      </c>
      <c r="AE7">
        <v>4</v>
      </c>
      <c r="AF7">
        <v>3</v>
      </c>
      <c r="AG7">
        <v>0</v>
      </c>
      <c r="AH7" t="s">
        <v>67</v>
      </c>
      <c r="AI7">
        <v>4</v>
      </c>
      <c r="AJ7" t="s">
        <v>68</v>
      </c>
      <c r="AK7">
        <v>3</v>
      </c>
    </row>
    <row r="8" spans="1:37" x14ac:dyDescent="0.3">
      <c r="A8" t="s">
        <v>23</v>
      </c>
      <c r="C8" t="s">
        <v>24</v>
      </c>
      <c r="E8">
        <v>20</v>
      </c>
      <c r="F8">
        <v>9.25</v>
      </c>
      <c r="G8">
        <v>9</v>
      </c>
      <c r="H8">
        <v>8.5</v>
      </c>
      <c r="I8">
        <v>9</v>
      </c>
      <c r="J8">
        <v>9.25</v>
      </c>
      <c r="K8">
        <v>9</v>
      </c>
      <c r="L8">
        <v>9</v>
      </c>
      <c r="M8">
        <v>9</v>
      </c>
      <c r="N8">
        <v>0</v>
      </c>
      <c r="O8">
        <f t="shared" si="0"/>
        <v>92</v>
      </c>
      <c r="P8" t="s">
        <v>120</v>
      </c>
      <c r="T8" s="1" t="s">
        <v>46</v>
      </c>
      <c r="U8">
        <v>4</v>
      </c>
      <c r="V8" s="1" t="s">
        <v>126</v>
      </c>
      <c r="W8">
        <v>4</v>
      </c>
      <c r="X8">
        <v>2</v>
      </c>
      <c r="Y8">
        <v>0</v>
      </c>
      <c r="Z8" s="1" t="s">
        <v>66</v>
      </c>
      <c r="AA8">
        <v>3</v>
      </c>
      <c r="AB8">
        <v>2</v>
      </c>
      <c r="AC8">
        <v>0</v>
      </c>
      <c r="AD8" s="1" t="s">
        <v>127</v>
      </c>
      <c r="AE8">
        <v>3</v>
      </c>
      <c r="AF8">
        <v>2</v>
      </c>
      <c r="AG8">
        <v>0</v>
      </c>
      <c r="AH8" s="1" t="s">
        <v>128</v>
      </c>
      <c r="AI8">
        <v>3</v>
      </c>
      <c r="AJ8" s="1" t="s">
        <v>129</v>
      </c>
      <c r="AK8">
        <v>4</v>
      </c>
    </row>
    <row r="9" spans="1:37" x14ac:dyDescent="0.3">
      <c r="A9" t="s">
        <v>23</v>
      </c>
      <c r="C9" t="s">
        <v>24</v>
      </c>
      <c r="E9">
        <v>20</v>
      </c>
      <c r="F9">
        <v>8.75</v>
      </c>
      <c r="G9">
        <v>8.5</v>
      </c>
      <c r="H9">
        <v>8.25</v>
      </c>
      <c r="I9">
        <v>8.5</v>
      </c>
      <c r="J9">
        <v>8.75</v>
      </c>
      <c r="K9">
        <v>8.75</v>
      </c>
      <c r="L9">
        <v>8.5</v>
      </c>
      <c r="M9">
        <v>8.25</v>
      </c>
      <c r="N9">
        <v>0</v>
      </c>
      <c r="O9">
        <f t="shared" si="0"/>
        <v>88.25</v>
      </c>
      <c r="P9" t="s">
        <v>157</v>
      </c>
      <c r="T9" s="1" t="s">
        <v>130</v>
      </c>
      <c r="U9">
        <v>3</v>
      </c>
      <c r="V9" s="1" t="s">
        <v>152</v>
      </c>
      <c r="W9">
        <v>3</v>
      </c>
      <c r="X9">
        <v>2</v>
      </c>
      <c r="Y9">
        <v>0</v>
      </c>
      <c r="Z9" s="1" t="s">
        <v>153</v>
      </c>
      <c r="AA9">
        <v>3</v>
      </c>
      <c r="AB9">
        <v>3</v>
      </c>
      <c r="AC9">
        <v>0</v>
      </c>
      <c r="AD9" s="1" t="s">
        <v>154</v>
      </c>
      <c r="AE9">
        <v>3</v>
      </c>
      <c r="AF9">
        <v>2</v>
      </c>
      <c r="AG9">
        <v>0</v>
      </c>
      <c r="AH9" s="1" t="s">
        <v>155</v>
      </c>
      <c r="AI9">
        <v>3</v>
      </c>
      <c r="AJ9" s="1" t="s">
        <v>156</v>
      </c>
      <c r="AK9">
        <v>2</v>
      </c>
    </row>
    <row r="10" spans="1:37" x14ac:dyDescent="0.3">
      <c r="A10" t="s">
        <v>23</v>
      </c>
      <c r="C10" t="s">
        <v>24</v>
      </c>
      <c r="E10">
        <v>20</v>
      </c>
      <c r="F10">
        <v>9</v>
      </c>
      <c r="G10">
        <v>9</v>
      </c>
      <c r="H10">
        <v>8.25</v>
      </c>
      <c r="I10">
        <v>8.75</v>
      </c>
      <c r="J10">
        <v>8.5</v>
      </c>
      <c r="K10">
        <v>8.5</v>
      </c>
      <c r="L10">
        <v>8.75</v>
      </c>
      <c r="M10">
        <v>8.75</v>
      </c>
      <c r="N10">
        <v>0</v>
      </c>
      <c r="O10">
        <f t="shared" si="0"/>
        <v>89.5</v>
      </c>
      <c r="P10" t="s">
        <v>164</v>
      </c>
      <c r="T10" s="1"/>
      <c r="V10" s="1"/>
      <c r="Z10" s="1"/>
      <c r="AD10" s="1"/>
      <c r="AH10" s="1"/>
      <c r="AJ10" s="1"/>
    </row>
    <row r="11" spans="1:37" x14ac:dyDescent="0.3">
      <c r="A11" t="s">
        <v>23</v>
      </c>
      <c r="C11" t="s">
        <v>24</v>
      </c>
      <c r="E11">
        <v>20</v>
      </c>
      <c r="F11">
        <v>8.5</v>
      </c>
      <c r="G11">
        <v>8.5</v>
      </c>
      <c r="H11">
        <v>8.5</v>
      </c>
      <c r="I11">
        <v>8</v>
      </c>
      <c r="J11">
        <v>7.75</v>
      </c>
      <c r="K11">
        <v>8</v>
      </c>
      <c r="L11">
        <v>8</v>
      </c>
      <c r="M11">
        <v>7.5</v>
      </c>
      <c r="N11">
        <v>0</v>
      </c>
      <c r="O11">
        <f t="shared" si="0"/>
        <v>84.75</v>
      </c>
      <c r="P11" t="s">
        <v>185</v>
      </c>
      <c r="T11" s="1"/>
      <c r="V11" s="1"/>
      <c r="Z11" s="1"/>
      <c r="AD11" s="1"/>
      <c r="AH11" s="1"/>
      <c r="AJ11" s="1"/>
    </row>
    <row r="12" spans="1:37" x14ac:dyDescent="0.3">
      <c r="A12" t="s">
        <v>23</v>
      </c>
      <c r="C12" t="s">
        <v>25</v>
      </c>
      <c r="E12">
        <v>20</v>
      </c>
      <c r="F12">
        <v>9</v>
      </c>
      <c r="G12">
        <v>8.75</v>
      </c>
      <c r="H12">
        <v>8.75</v>
      </c>
      <c r="I12">
        <v>8.5</v>
      </c>
      <c r="J12">
        <v>8.5</v>
      </c>
      <c r="K12">
        <v>8.75</v>
      </c>
      <c r="L12">
        <v>8.75</v>
      </c>
      <c r="M12">
        <v>8.5</v>
      </c>
      <c r="N12">
        <v>0</v>
      </c>
      <c r="O12">
        <f t="shared" si="0"/>
        <v>89.5</v>
      </c>
    </row>
    <row r="13" spans="1:37" x14ac:dyDescent="0.3">
      <c r="A13" t="s">
        <v>23</v>
      </c>
      <c r="C13" t="s">
        <v>25</v>
      </c>
      <c r="E13">
        <v>20</v>
      </c>
      <c r="F13">
        <v>9.25</v>
      </c>
      <c r="G13">
        <v>9</v>
      </c>
      <c r="H13">
        <v>8.5</v>
      </c>
      <c r="I13">
        <v>8.75</v>
      </c>
      <c r="J13">
        <v>8.75</v>
      </c>
      <c r="K13">
        <v>9</v>
      </c>
      <c r="L13">
        <v>9</v>
      </c>
      <c r="M13">
        <v>9</v>
      </c>
      <c r="N13">
        <v>0</v>
      </c>
      <c r="O13">
        <f t="shared" si="0"/>
        <v>91.25</v>
      </c>
    </row>
    <row r="14" spans="1:37" x14ac:dyDescent="0.3">
      <c r="A14" t="s">
        <v>23</v>
      </c>
      <c r="C14" t="s">
        <v>25</v>
      </c>
      <c r="E14">
        <v>20</v>
      </c>
      <c r="F14">
        <v>8.75</v>
      </c>
      <c r="G14">
        <v>9</v>
      </c>
      <c r="H14">
        <v>8.75</v>
      </c>
      <c r="I14">
        <v>8.75</v>
      </c>
      <c r="J14">
        <v>9</v>
      </c>
      <c r="K14">
        <v>8.75</v>
      </c>
      <c r="L14">
        <v>8.75</v>
      </c>
      <c r="M14">
        <v>8.75</v>
      </c>
      <c r="N14">
        <v>0</v>
      </c>
      <c r="O14">
        <f t="shared" si="0"/>
        <v>90.5</v>
      </c>
    </row>
    <row r="15" spans="1:37" x14ac:dyDescent="0.3">
      <c r="A15" t="s">
        <v>23</v>
      </c>
      <c r="C15" t="s">
        <v>25</v>
      </c>
      <c r="E15">
        <v>20</v>
      </c>
      <c r="F15">
        <v>9</v>
      </c>
      <c r="G15">
        <v>9</v>
      </c>
      <c r="H15">
        <v>8.75</v>
      </c>
      <c r="I15">
        <v>8.75</v>
      </c>
      <c r="J15">
        <v>9</v>
      </c>
      <c r="K15">
        <v>8.75</v>
      </c>
      <c r="L15">
        <v>8.75</v>
      </c>
      <c r="M15">
        <v>9</v>
      </c>
      <c r="N15">
        <v>0</v>
      </c>
      <c r="O15">
        <f t="shared" si="0"/>
        <v>91</v>
      </c>
    </row>
    <row r="17" spans="1:17" x14ac:dyDescent="0.3">
      <c r="B17" s="3" t="s">
        <v>34</v>
      </c>
      <c r="C17" s="3" t="s">
        <v>13</v>
      </c>
      <c r="D17" s="3" t="s">
        <v>35</v>
      </c>
      <c r="E17" s="3" t="s">
        <v>15</v>
      </c>
      <c r="F17" s="3" t="s">
        <v>16</v>
      </c>
      <c r="G17" s="3" t="s">
        <v>10</v>
      </c>
      <c r="H17" s="3" t="s">
        <v>17</v>
      </c>
      <c r="I17" s="3" t="s">
        <v>12</v>
      </c>
      <c r="J17" s="3" t="s">
        <v>18</v>
      </c>
      <c r="K17" s="3" t="s">
        <v>7</v>
      </c>
      <c r="L17" s="3" t="s">
        <v>19</v>
      </c>
      <c r="M17" s="17" t="s">
        <v>20</v>
      </c>
      <c r="N17" s="17" t="s">
        <v>40</v>
      </c>
      <c r="O17" s="3" t="s">
        <v>36</v>
      </c>
      <c r="P17" s="3" t="s">
        <v>37</v>
      </c>
      <c r="Q17" s="3" t="s">
        <v>242</v>
      </c>
    </row>
    <row r="18" spans="1:17" x14ac:dyDescent="0.3">
      <c r="B18" s="4" t="s">
        <v>38</v>
      </c>
      <c r="C18" s="4" t="s">
        <v>23</v>
      </c>
      <c r="D18" s="38">
        <v>4</v>
      </c>
      <c r="E18" s="28">
        <v>20</v>
      </c>
      <c r="F18" s="28">
        <f>AVERAGE(F8:F11)</f>
        <v>8.875</v>
      </c>
      <c r="G18" s="28">
        <f t="shared" ref="G18:M18" si="1">AVERAGE(G8:G11)</f>
        <v>8.75</v>
      </c>
      <c r="H18" s="28">
        <f t="shared" si="1"/>
        <v>8.375</v>
      </c>
      <c r="I18" s="28">
        <f t="shared" si="1"/>
        <v>8.5625</v>
      </c>
      <c r="J18" s="28">
        <f t="shared" si="1"/>
        <v>8.5625</v>
      </c>
      <c r="K18" s="28">
        <f t="shared" si="1"/>
        <v>8.5625</v>
      </c>
      <c r="L18" s="28">
        <f t="shared" si="1"/>
        <v>8.5625</v>
      </c>
      <c r="M18" s="28">
        <f t="shared" si="1"/>
        <v>8.375</v>
      </c>
      <c r="N18" s="28">
        <f>AVERAGE(N8:N11)</f>
        <v>0</v>
      </c>
      <c r="O18" s="41">
        <f>AVERAGE(O8:O11)</f>
        <v>88.625</v>
      </c>
      <c r="P18" s="30">
        <f>_xlfn.STDEV.P(O8:O11)</f>
        <v>2.6130681200458592</v>
      </c>
      <c r="Q18" s="31">
        <f>_xlfn.CONFIDENCE.T(0.1,P18,D18)</f>
        <v>3.0747494831811331</v>
      </c>
    </row>
    <row r="19" spans="1:17" x14ac:dyDescent="0.3">
      <c r="B19" s="5" t="s">
        <v>39</v>
      </c>
      <c r="C19" s="5" t="s">
        <v>23</v>
      </c>
      <c r="D19" s="39">
        <v>4</v>
      </c>
      <c r="E19" s="32">
        <v>20</v>
      </c>
      <c r="F19" s="32">
        <f>AVERAGE(F12:F15)</f>
        <v>9</v>
      </c>
      <c r="G19" s="32">
        <f t="shared" ref="G19:N19" si="2">AVERAGE(G12:G15)</f>
        <v>8.9375</v>
      </c>
      <c r="H19" s="32">
        <f t="shared" si="2"/>
        <v>8.6875</v>
      </c>
      <c r="I19" s="32">
        <f t="shared" si="2"/>
        <v>8.6875</v>
      </c>
      <c r="J19" s="32">
        <f t="shared" si="2"/>
        <v>8.8125</v>
      </c>
      <c r="K19" s="32">
        <f t="shared" si="2"/>
        <v>8.8125</v>
      </c>
      <c r="L19" s="32">
        <f t="shared" si="2"/>
        <v>8.8125</v>
      </c>
      <c r="M19" s="32">
        <f t="shared" si="2"/>
        <v>8.8125</v>
      </c>
      <c r="N19" s="32">
        <f t="shared" si="2"/>
        <v>0</v>
      </c>
      <c r="O19" s="42">
        <f t="shared" ref="O19" si="3">AVERAGE(O12:O15)</f>
        <v>90.5625</v>
      </c>
      <c r="P19" s="34">
        <f>_xlfn.STDEV.P(O12:O15)</f>
        <v>0.67023783092272549</v>
      </c>
      <c r="Q19" s="31">
        <f>_xlfn.CONFIDENCE.T(0.1,P19,D19)</f>
        <v>0.78865660195721443</v>
      </c>
    </row>
    <row r="20" spans="1:17" x14ac:dyDescent="0.3">
      <c r="B20" s="26" t="s">
        <v>243</v>
      </c>
      <c r="C20" s="26"/>
      <c r="D20" s="40">
        <f>D18+D19</f>
        <v>8</v>
      </c>
      <c r="E20" s="36">
        <v>20</v>
      </c>
      <c r="F20" s="36">
        <f>AVERAGE(F8:F15)</f>
        <v>8.9375</v>
      </c>
      <c r="G20" s="36">
        <f t="shared" ref="G20:N20" si="4">AVERAGE(G8:G15)</f>
        <v>8.84375</v>
      </c>
      <c r="H20" s="36">
        <f t="shared" si="4"/>
        <v>8.53125</v>
      </c>
      <c r="I20" s="36">
        <f t="shared" si="4"/>
        <v>8.625</v>
      </c>
      <c r="J20" s="36">
        <f t="shared" si="4"/>
        <v>8.6875</v>
      </c>
      <c r="K20" s="36">
        <f t="shared" si="4"/>
        <v>8.6875</v>
      </c>
      <c r="L20" s="36">
        <f t="shared" si="4"/>
        <v>8.6875</v>
      </c>
      <c r="M20" s="36">
        <f t="shared" si="4"/>
        <v>8.59375</v>
      </c>
      <c r="N20" s="36">
        <f t="shared" si="4"/>
        <v>0</v>
      </c>
      <c r="O20" s="43">
        <f>AVERAGE(O8:O15)</f>
        <v>89.59375</v>
      </c>
      <c r="P20" s="36">
        <f>_xlfn.STDEV.P(O8:O15)</f>
        <v>2.1394271283453428</v>
      </c>
      <c r="Q20" s="37">
        <f>_xlfn.CONFIDENCE.T(0.1,P20,D20)</f>
        <v>1.4330625063836371</v>
      </c>
    </row>
    <row r="21" spans="1:17" x14ac:dyDescent="0.3">
      <c r="E21" s="2"/>
      <c r="F21" s="2"/>
      <c r="G21" s="2"/>
      <c r="H21" s="2"/>
      <c r="I21" s="2"/>
      <c r="J21" s="2"/>
      <c r="K21" s="2"/>
      <c r="L21" s="2"/>
      <c r="M21" s="2"/>
      <c r="N21" s="2"/>
      <c r="O21" s="24"/>
    </row>
    <row r="22" spans="1:17" x14ac:dyDescent="0.3">
      <c r="E22" s="2"/>
      <c r="F22" s="2"/>
      <c r="G22" s="2"/>
      <c r="H22" s="2"/>
      <c r="I22" s="2"/>
      <c r="J22" s="2"/>
      <c r="K22" s="2"/>
      <c r="L22" s="2"/>
      <c r="M22" s="2"/>
      <c r="N22" s="2"/>
      <c r="O22" s="25"/>
    </row>
    <row r="26" spans="1:17" x14ac:dyDescent="0.3">
      <c r="A26" t="s">
        <v>69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ED8C2-2CF8-B643-88EF-B7933B286FD9}">
  <dimension ref="A1:AK19"/>
  <sheetViews>
    <sheetView workbookViewId="0">
      <selection activeCell="P19" sqref="P19"/>
    </sheetView>
  </sheetViews>
  <sheetFormatPr defaultColWidth="10.6640625" defaultRowHeight="14" x14ac:dyDescent="0.3"/>
  <sheetData>
    <row r="1" spans="1:37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43</v>
      </c>
    </row>
    <row r="2" spans="1:37" x14ac:dyDescent="0.3">
      <c r="A2" t="s">
        <v>326</v>
      </c>
      <c r="B2" t="s">
        <v>48</v>
      </c>
      <c r="C2" t="s">
        <v>78</v>
      </c>
      <c r="D2" t="s">
        <v>323</v>
      </c>
      <c r="E2">
        <v>74167</v>
      </c>
      <c r="F2" t="s">
        <v>113</v>
      </c>
      <c r="G2" t="s">
        <v>44</v>
      </c>
      <c r="H2" t="s">
        <v>327</v>
      </c>
      <c r="I2" t="s">
        <v>248</v>
      </c>
      <c r="J2">
        <v>68</v>
      </c>
    </row>
    <row r="3" spans="1:37" x14ac:dyDescent="0.3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 x14ac:dyDescent="0.3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56</v>
      </c>
      <c r="AA5" s="1"/>
      <c r="AB5" s="1" t="s">
        <v>10</v>
      </c>
      <c r="AC5" s="1" t="s">
        <v>11</v>
      </c>
      <c r="AD5" s="1" t="s">
        <v>56</v>
      </c>
      <c r="AE5" s="1"/>
      <c r="AF5" s="1" t="s">
        <v>10</v>
      </c>
      <c r="AG5" s="1" t="s">
        <v>11</v>
      </c>
      <c r="AH5" s="1" t="s">
        <v>56</v>
      </c>
      <c r="AI5" s="1"/>
      <c r="AJ5" s="1" t="s">
        <v>8</v>
      </c>
      <c r="AK5" s="1" t="s">
        <v>9</v>
      </c>
    </row>
    <row r="6" spans="1:37" s="1" customFormat="1" x14ac:dyDescent="0.3">
      <c r="A6" s="1" t="s">
        <v>13</v>
      </c>
      <c r="B6" s="1" t="s">
        <v>45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55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40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 x14ac:dyDescent="0.3">
      <c r="A7" s="45" t="s">
        <v>309</v>
      </c>
      <c r="B7" s="45"/>
      <c r="C7" s="45" t="s">
        <v>240</v>
      </c>
      <c r="D7" s="46"/>
      <c r="E7" s="47">
        <v>20</v>
      </c>
      <c r="F7" s="47">
        <v>9</v>
      </c>
      <c r="G7" s="47">
        <v>9</v>
      </c>
      <c r="H7" s="47">
        <v>8.75</v>
      </c>
      <c r="I7" s="47">
        <v>8.75</v>
      </c>
      <c r="J7" s="47">
        <v>8.5</v>
      </c>
      <c r="K7" s="47">
        <v>8.5</v>
      </c>
      <c r="L7" s="47">
        <v>8.75</v>
      </c>
      <c r="M7" s="47">
        <v>9.25</v>
      </c>
      <c r="N7" s="46">
        <v>0</v>
      </c>
      <c r="O7" s="48">
        <v>90.5</v>
      </c>
      <c r="P7" s="45" t="s">
        <v>328</v>
      </c>
    </row>
    <row r="8" spans="1:37" x14ac:dyDescent="0.3">
      <c r="A8" s="45" t="s">
        <v>309</v>
      </c>
      <c r="B8" s="47"/>
      <c r="C8" s="45" t="s">
        <v>240</v>
      </c>
      <c r="D8" s="46"/>
      <c r="E8" s="47">
        <v>20</v>
      </c>
      <c r="F8" s="47">
        <v>9</v>
      </c>
      <c r="G8" s="47">
        <v>9</v>
      </c>
      <c r="H8" s="47">
        <v>9</v>
      </c>
      <c r="I8" s="47">
        <v>9</v>
      </c>
      <c r="J8" s="47">
        <v>9</v>
      </c>
      <c r="K8" s="47">
        <v>8.75</v>
      </c>
      <c r="L8" s="47">
        <v>9</v>
      </c>
      <c r="M8" s="47">
        <v>8.75</v>
      </c>
      <c r="N8" s="46">
        <v>0</v>
      </c>
      <c r="O8" s="48">
        <v>91.5</v>
      </c>
      <c r="P8" s="45" t="s">
        <v>329</v>
      </c>
    </row>
    <row r="9" spans="1:37" x14ac:dyDescent="0.3">
      <c r="A9" s="45" t="s">
        <v>309</v>
      </c>
      <c r="B9" s="47"/>
      <c r="C9" s="45" t="s">
        <v>240</v>
      </c>
      <c r="D9" s="46"/>
      <c r="E9" s="47">
        <v>20</v>
      </c>
      <c r="F9" s="47">
        <v>9.5</v>
      </c>
      <c r="G9" s="47">
        <v>9.25</v>
      </c>
      <c r="H9" s="47">
        <v>9</v>
      </c>
      <c r="I9" s="47">
        <v>9.25</v>
      </c>
      <c r="J9" s="47">
        <v>9</v>
      </c>
      <c r="K9" s="47">
        <v>8.75</v>
      </c>
      <c r="L9" s="47">
        <v>9.25</v>
      </c>
      <c r="M9" s="47">
        <v>8.5</v>
      </c>
      <c r="N9" s="46">
        <v>0</v>
      </c>
      <c r="O9" s="48">
        <v>92.5</v>
      </c>
      <c r="P9" s="45" t="s">
        <v>345</v>
      </c>
    </row>
    <row r="10" spans="1:37" x14ac:dyDescent="0.3">
      <c r="A10" s="45" t="s">
        <v>309</v>
      </c>
      <c r="B10" s="45"/>
      <c r="C10" s="45" t="s">
        <v>240</v>
      </c>
      <c r="D10" s="46"/>
      <c r="E10" s="47">
        <v>20</v>
      </c>
      <c r="F10" s="47">
        <v>9</v>
      </c>
      <c r="G10" s="47">
        <v>9</v>
      </c>
      <c r="H10" s="47">
        <v>8.75</v>
      </c>
      <c r="I10" s="47">
        <v>9.25</v>
      </c>
      <c r="J10" s="47">
        <v>8.75</v>
      </c>
      <c r="K10" s="47">
        <v>8.75</v>
      </c>
      <c r="L10" s="47">
        <v>8.75</v>
      </c>
      <c r="M10" s="47">
        <v>8.75</v>
      </c>
      <c r="N10" s="46">
        <v>0</v>
      </c>
      <c r="O10" s="48">
        <v>91</v>
      </c>
      <c r="P10" s="45" t="s">
        <v>347</v>
      </c>
    </row>
    <row r="11" spans="1:37" x14ac:dyDescent="0.3">
      <c r="A11" s="45" t="s">
        <v>309</v>
      </c>
      <c r="B11" s="45"/>
      <c r="C11" s="45" t="s">
        <v>25</v>
      </c>
      <c r="D11" s="46"/>
      <c r="E11" s="47">
        <v>20</v>
      </c>
      <c r="F11" s="47">
        <v>9</v>
      </c>
      <c r="G11" s="47">
        <v>9.25</v>
      </c>
      <c r="H11" s="47">
        <v>9</v>
      </c>
      <c r="I11" s="47">
        <v>9</v>
      </c>
      <c r="J11" s="47">
        <v>9</v>
      </c>
      <c r="K11" s="47">
        <v>9</v>
      </c>
      <c r="L11" s="47">
        <v>9</v>
      </c>
      <c r="M11" s="47">
        <v>9</v>
      </c>
      <c r="N11" s="46">
        <v>0</v>
      </c>
      <c r="O11" s="48">
        <v>92.25</v>
      </c>
    </row>
    <row r="12" spans="1:37" x14ac:dyDescent="0.3">
      <c r="A12" s="45" t="s">
        <v>309</v>
      </c>
      <c r="B12" s="47"/>
      <c r="C12" s="45" t="s">
        <v>25</v>
      </c>
      <c r="D12" s="46"/>
      <c r="E12" s="47">
        <v>20</v>
      </c>
      <c r="F12" s="47">
        <v>9</v>
      </c>
      <c r="G12" s="47">
        <v>9.25</v>
      </c>
      <c r="H12" s="47">
        <v>9.25</v>
      </c>
      <c r="I12" s="47">
        <v>9</v>
      </c>
      <c r="J12" s="47">
        <v>9</v>
      </c>
      <c r="K12" s="47">
        <v>9</v>
      </c>
      <c r="L12" s="47">
        <v>9</v>
      </c>
      <c r="M12" s="47">
        <v>8.75</v>
      </c>
      <c r="N12" s="46">
        <v>0</v>
      </c>
      <c r="O12" s="48">
        <v>92.25</v>
      </c>
    </row>
    <row r="13" spans="1:37" x14ac:dyDescent="0.3">
      <c r="A13" s="45" t="s">
        <v>239</v>
      </c>
      <c r="B13" s="47"/>
      <c r="C13" s="45" t="s">
        <v>25</v>
      </c>
      <c r="D13" s="46"/>
      <c r="E13" s="47">
        <v>20</v>
      </c>
      <c r="F13" s="47">
        <v>9</v>
      </c>
      <c r="G13" s="47">
        <v>9.25</v>
      </c>
      <c r="H13" s="47">
        <v>9.25</v>
      </c>
      <c r="I13" s="47">
        <v>9</v>
      </c>
      <c r="J13" s="47">
        <v>9</v>
      </c>
      <c r="K13" s="47">
        <v>9</v>
      </c>
      <c r="L13" s="47">
        <v>9</v>
      </c>
      <c r="M13" s="47">
        <v>8.75</v>
      </c>
      <c r="N13" s="46">
        <v>0</v>
      </c>
      <c r="O13" s="48">
        <v>92.25</v>
      </c>
    </row>
    <row r="14" spans="1:37" x14ac:dyDescent="0.3">
      <c r="A14" s="45" t="s">
        <v>239</v>
      </c>
      <c r="B14" s="45"/>
      <c r="C14" s="45" t="s">
        <v>25</v>
      </c>
      <c r="D14" s="46"/>
      <c r="E14" s="47">
        <v>20</v>
      </c>
      <c r="F14" s="47">
        <v>9</v>
      </c>
      <c r="G14" s="47">
        <v>9</v>
      </c>
      <c r="H14" s="47">
        <v>9.25</v>
      </c>
      <c r="I14" s="47">
        <v>9</v>
      </c>
      <c r="J14" s="47">
        <v>9</v>
      </c>
      <c r="K14" s="47">
        <v>8.75</v>
      </c>
      <c r="L14" s="47">
        <v>9</v>
      </c>
      <c r="M14" s="47">
        <v>8.75</v>
      </c>
      <c r="N14" s="46">
        <v>0</v>
      </c>
      <c r="O14" s="48">
        <v>91.75</v>
      </c>
    </row>
    <row r="16" spans="1:37" x14ac:dyDescent="0.3">
      <c r="B16" s="3" t="s">
        <v>34</v>
      </c>
      <c r="C16" s="3" t="s">
        <v>13</v>
      </c>
      <c r="D16" s="3" t="s">
        <v>35</v>
      </c>
      <c r="E16" s="3" t="s">
        <v>15</v>
      </c>
      <c r="F16" s="3" t="s">
        <v>16</v>
      </c>
      <c r="G16" s="3" t="s">
        <v>10</v>
      </c>
      <c r="H16" s="3" t="s">
        <v>17</v>
      </c>
      <c r="I16" s="3" t="s">
        <v>12</v>
      </c>
      <c r="J16" s="3" t="s">
        <v>18</v>
      </c>
      <c r="K16" s="3" t="s">
        <v>7</v>
      </c>
      <c r="L16" s="3" t="s">
        <v>19</v>
      </c>
      <c r="M16" s="17" t="s">
        <v>20</v>
      </c>
      <c r="N16" s="17" t="s">
        <v>40</v>
      </c>
      <c r="O16" s="3" t="s">
        <v>36</v>
      </c>
      <c r="P16" s="3" t="s">
        <v>37</v>
      </c>
      <c r="Q16" s="3" t="s">
        <v>242</v>
      </c>
    </row>
    <row r="17" spans="2:17" x14ac:dyDescent="0.3">
      <c r="B17" s="4" t="s">
        <v>38</v>
      </c>
      <c r="C17" s="4" t="s">
        <v>23</v>
      </c>
      <c r="D17" s="38">
        <v>4</v>
      </c>
      <c r="E17" s="28">
        <v>20</v>
      </c>
      <c r="F17" s="28">
        <f>AVERAGE(F7:F10)</f>
        <v>9.125</v>
      </c>
      <c r="G17" s="28">
        <f t="shared" ref="G17:N17" si="0">AVERAGE(G7:G10)</f>
        <v>9.0625</v>
      </c>
      <c r="H17" s="28">
        <f t="shared" si="0"/>
        <v>8.875</v>
      </c>
      <c r="I17" s="28">
        <f t="shared" si="0"/>
        <v>9.0625</v>
      </c>
      <c r="J17" s="28">
        <f t="shared" si="0"/>
        <v>8.8125</v>
      </c>
      <c r="K17" s="28">
        <f t="shared" si="0"/>
        <v>8.6875</v>
      </c>
      <c r="L17" s="28">
        <f t="shared" si="0"/>
        <v>8.9375</v>
      </c>
      <c r="M17" s="28">
        <f t="shared" si="0"/>
        <v>8.8125</v>
      </c>
      <c r="N17" s="28">
        <f t="shared" si="0"/>
        <v>0</v>
      </c>
      <c r="O17" s="41">
        <f>AVERAGE(O7:O10)</f>
        <v>91.375</v>
      </c>
      <c r="P17" s="30">
        <f>_xlfn.STDEV.P(O7:O10)</f>
        <v>0.73950997288745202</v>
      </c>
      <c r="Q17" s="31">
        <f>_xlfn.CONFIDENCE.T(0.1,P17,D17)</f>
        <v>0.87016786493230869</v>
      </c>
    </row>
    <row r="18" spans="2:17" x14ac:dyDescent="0.3">
      <c r="B18" s="5" t="s">
        <v>39</v>
      </c>
      <c r="C18" s="5" t="s">
        <v>23</v>
      </c>
      <c r="D18" s="39">
        <v>4</v>
      </c>
      <c r="E18" s="32">
        <v>20</v>
      </c>
      <c r="F18" s="32">
        <f>AVERAGE(F11:F14)</f>
        <v>9</v>
      </c>
      <c r="G18" s="32">
        <f t="shared" ref="G18:N18" si="1">AVERAGE(G11:G14)</f>
        <v>9.1875</v>
      </c>
      <c r="H18" s="32">
        <f t="shared" si="1"/>
        <v>9.1875</v>
      </c>
      <c r="I18" s="32">
        <f t="shared" si="1"/>
        <v>9</v>
      </c>
      <c r="J18" s="32">
        <f t="shared" si="1"/>
        <v>9</v>
      </c>
      <c r="K18" s="32">
        <f t="shared" si="1"/>
        <v>8.9375</v>
      </c>
      <c r="L18" s="32">
        <f t="shared" si="1"/>
        <v>9</v>
      </c>
      <c r="M18" s="32">
        <f t="shared" si="1"/>
        <v>8.8125</v>
      </c>
      <c r="N18" s="32">
        <f t="shared" si="1"/>
        <v>0</v>
      </c>
      <c r="O18" s="42">
        <f>AVERAGE(O11:O14)</f>
        <v>92.125</v>
      </c>
      <c r="P18" s="34">
        <f>_xlfn.STDEV.P(O11:O14)</f>
        <v>0.21650635094610965</v>
      </c>
      <c r="Q18" s="31">
        <f>_xlfn.CONFIDENCE.T(0.1,P18,D18)</f>
        <v>0.25475906485947281</v>
      </c>
    </row>
    <row r="19" spans="2:17" x14ac:dyDescent="0.3">
      <c r="B19" s="26" t="s">
        <v>243</v>
      </c>
      <c r="C19" s="26"/>
      <c r="D19" s="40">
        <f>D17+D18</f>
        <v>8</v>
      </c>
      <c r="E19" s="36">
        <v>20</v>
      </c>
      <c r="F19" s="27">
        <f>AVERAGE(F7:F14)</f>
        <v>9.0625</v>
      </c>
      <c r="G19" s="27">
        <f t="shared" ref="G19:N19" si="2">AVERAGE(G7:G14)</f>
        <v>9.125</v>
      </c>
      <c r="H19" s="27">
        <f t="shared" si="2"/>
        <v>9.03125</v>
      </c>
      <c r="I19" s="27">
        <f t="shared" si="2"/>
        <v>9.03125</v>
      </c>
      <c r="J19" s="27">
        <f t="shared" si="2"/>
        <v>8.90625</v>
      </c>
      <c r="K19" s="27">
        <f t="shared" si="2"/>
        <v>8.8125</v>
      </c>
      <c r="L19" s="27">
        <f t="shared" si="2"/>
        <v>8.96875</v>
      </c>
      <c r="M19" s="27">
        <f t="shared" si="2"/>
        <v>8.8125</v>
      </c>
      <c r="N19" s="27">
        <f t="shared" si="2"/>
        <v>0</v>
      </c>
      <c r="O19" s="43">
        <f>AVERAGE(O7:O14)</f>
        <v>91.75</v>
      </c>
      <c r="P19" s="36">
        <f>_xlfn.STDEV.P(O7:O14)</f>
        <v>0.66143782776614768</v>
      </c>
      <c r="Q19" s="37">
        <f>_xlfn.CONFIDENCE.T(0.1,P19,D19)</f>
        <v>0.443054002034931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1637-CF29-2441-9B15-72EEC86AB470}">
  <dimension ref="A1:AK18"/>
  <sheetViews>
    <sheetView workbookViewId="0">
      <selection activeCell="N21" sqref="N21"/>
    </sheetView>
  </sheetViews>
  <sheetFormatPr defaultColWidth="10.6640625" defaultRowHeight="14" x14ac:dyDescent="0.3"/>
  <sheetData>
    <row r="1" spans="1:37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43</v>
      </c>
    </row>
    <row r="2" spans="1:37" x14ac:dyDescent="0.3">
      <c r="A2" t="s">
        <v>331</v>
      </c>
      <c r="B2" t="s">
        <v>48</v>
      </c>
      <c r="C2" t="s">
        <v>78</v>
      </c>
      <c r="D2" t="s">
        <v>323</v>
      </c>
      <c r="E2">
        <v>74158</v>
      </c>
      <c r="F2" t="s">
        <v>113</v>
      </c>
      <c r="G2" t="s">
        <v>44</v>
      </c>
      <c r="H2" t="s">
        <v>330</v>
      </c>
      <c r="I2" t="s">
        <v>248</v>
      </c>
      <c r="J2">
        <v>68</v>
      </c>
    </row>
    <row r="3" spans="1:37" x14ac:dyDescent="0.3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 x14ac:dyDescent="0.3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56</v>
      </c>
      <c r="AA5" s="1"/>
      <c r="AB5" s="1" t="s">
        <v>10</v>
      </c>
      <c r="AC5" s="1" t="s">
        <v>11</v>
      </c>
      <c r="AD5" s="1" t="s">
        <v>56</v>
      </c>
      <c r="AE5" s="1"/>
      <c r="AF5" s="1" t="s">
        <v>10</v>
      </c>
      <c r="AG5" s="1" t="s">
        <v>11</v>
      </c>
      <c r="AH5" s="1" t="s">
        <v>56</v>
      </c>
      <c r="AI5" s="1"/>
      <c r="AJ5" s="1" t="s">
        <v>8</v>
      </c>
      <c r="AK5" s="1" t="s">
        <v>9</v>
      </c>
    </row>
    <row r="6" spans="1:37" s="1" customFormat="1" x14ac:dyDescent="0.3">
      <c r="A6" s="1" t="s">
        <v>13</v>
      </c>
      <c r="B6" s="1" t="s">
        <v>45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55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40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 x14ac:dyDescent="0.3">
      <c r="A7" s="45" t="s">
        <v>309</v>
      </c>
      <c r="B7" s="45"/>
      <c r="C7" s="45" t="s">
        <v>240</v>
      </c>
      <c r="D7" s="46"/>
      <c r="E7" s="47">
        <v>20</v>
      </c>
      <c r="F7" s="47">
        <v>9</v>
      </c>
      <c r="G7" s="47">
        <v>9</v>
      </c>
      <c r="H7" s="47">
        <v>8.75</v>
      </c>
      <c r="I7" s="47">
        <v>9.25</v>
      </c>
      <c r="J7" s="47">
        <v>8.75</v>
      </c>
      <c r="K7" s="47">
        <v>8.75</v>
      </c>
      <c r="L7" s="47">
        <v>8.75</v>
      </c>
      <c r="M7" s="47">
        <v>8.75</v>
      </c>
      <c r="N7" s="46">
        <v>0</v>
      </c>
      <c r="O7" s="48">
        <v>91</v>
      </c>
      <c r="P7" s="45" t="s">
        <v>332</v>
      </c>
    </row>
    <row r="8" spans="1:37" x14ac:dyDescent="0.3">
      <c r="A8" s="45" t="s">
        <v>309</v>
      </c>
      <c r="B8" s="45"/>
      <c r="C8" s="45" t="s">
        <v>240</v>
      </c>
      <c r="D8" s="46"/>
      <c r="E8" s="47">
        <v>20</v>
      </c>
      <c r="F8" s="47">
        <v>9.25</v>
      </c>
      <c r="G8" s="47">
        <v>9.25</v>
      </c>
      <c r="H8" s="47">
        <v>8.5</v>
      </c>
      <c r="I8" s="47">
        <v>9.25</v>
      </c>
      <c r="J8" s="47">
        <v>9</v>
      </c>
      <c r="K8" s="47">
        <v>9</v>
      </c>
      <c r="L8" s="47">
        <v>9</v>
      </c>
      <c r="M8" s="47">
        <v>9.25</v>
      </c>
      <c r="N8" s="46">
        <v>0</v>
      </c>
      <c r="O8" s="48">
        <v>92.5</v>
      </c>
      <c r="P8" s="45" t="s">
        <v>333</v>
      </c>
    </row>
    <row r="9" spans="1:37" x14ac:dyDescent="0.3">
      <c r="A9" s="45" t="s">
        <v>23</v>
      </c>
      <c r="B9" s="45"/>
      <c r="C9" s="45" t="s">
        <v>24</v>
      </c>
      <c r="D9" s="46"/>
      <c r="E9" s="47">
        <v>20</v>
      </c>
      <c r="F9" s="47">
        <v>9.25</v>
      </c>
      <c r="G9" s="47">
        <v>9</v>
      </c>
      <c r="H9" s="47">
        <v>8.5</v>
      </c>
      <c r="I9" s="47">
        <v>9.5</v>
      </c>
      <c r="J9" s="47">
        <v>8.75</v>
      </c>
      <c r="K9" s="47">
        <v>8.75</v>
      </c>
      <c r="L9" s="47">
        <v>8.75</v>
      </c>
      <c r="M9" s="47">
        <v>8.75</v>
      </c>
      <c r="N9" s="46">
        <v>0</v>
      </c>
      <c r="O9" s="48">
        <v>91.25</v>
      </c>
      <c r="P9" s="45" t="s">
        <v>358</v>
      </c>
    </row>
    <row r="10" spans="1:37" x14ac:dyDescent="0.3">
      <c r="A10" s="45" t="s">
        <v>239</v>
      </c>
      <c r="B10" s="45"/>
      <c r="C10" s="45" t="s">
        <v>240</v>
      </c>
      <c r="D10" s="46"/>
      <c r="E10" s="47">
        <v>20</v>
      </c>
      <c r="F10" s="47">
        <v>9</v>
      </c>
      <c r="G10" s="47">
        <v>9</v>
      </c>
      <c r="H10" s="47">
        <v>9</v>
      </c>
      <c r="I10" s="47">
        <v>8.75</v>
      </c>
      <c r="J10" s="47">
        <v>8.5</v>
      </c>
      <c r="K10" s="47">
        <v>8.5</v>
      </c>
      <c r="L10" s="47">
        <v>8.75</v>
      </c>
      <c r="M10" s="47">
        <v>8.5</v>
      </c>
      <c r="N10" s="46">
        <v>0</v>
      </c>
      <c r="O10" s="48">
        <v>90</v>
      </c>
      <c r="P10" s="45" t="s">
        <v>361</v>
      </c>
    </row>
    <row r="11" spans="1:37" x14ac:dyDescent="0.3">
      <c r="A11" s="45" t="s">
        <v>309</v>
      </c>
      <c r="B11" s="45"/>
      <c r="C11" s="45" t="s">
        <v>25</v>
      </c>
      <c r="D11" s="46"/>
      <c r="E11" s="47">
        <v>20</v>
      </c>
      <c r="F11" s="47">
        <v>9</v>
      </c>
      <c r="G11" s="47">
        <v>9.25</v>
      </c>
      <c r="H11" s="47">
        <v>9</v>
      </c>
      <c r="I11" s="47">
        <v>9</v>
      </c>
      <c r="J11" s="47">
        <v>9</v>
      </c>
      <c r="K11" s="47">
        <v>9.25</v>
      </c>
      <c r="L11" s="47">
        <v>9</v>
      </c>
      <c r="M11" s="47">
        <v>8.75</v>
      </c>
      <c r="N11" s="46">
        <v>0</v>
      </c>
      <c r="O11" s="48">
        <v>92.25</v>
      </c>
    </row>
    <row r="12" spans="1:37" x14ac:dyDescent="0.3">
      <c r="A12" s="45" t="s">
        <v>239</v>
      </c>
      <c r="B12" s="46"/>
      <c r="C12" s="45" t="s">
        <v>25</v>
      </c>
      <c r="D12" s="46"/>
      <c r="E12" s="47">
        <v>20</v>
      </c>
      <c r="F12" s="47">
        <v>9</v>
      </c>
      <c r="G12" s="47">
        <v>9.25</v>
      </c>
      <c r="H12" s="47">
        <v>9</v>
      </c>
      <c r="I12" s="47">
        <v>8.75</v>
      </c>
      <c r="J12" s="47">
        <v>9</v>
      </c>
      <c r="K12" s="47">
        <v>8.75</v>
      </c>
      <c r="L12" s="47">
        <v>9</v>
      </c>
      <c r="M12" s="47">
        <v>8.75</v>
      </c>
      <c r="N12" s="46">
        <v>0</v>
      </c>
      <c r="O12" s="48">
        <v>91.5</v>
      </c>
    </row>
    <row r="13" spans="1:37" x14ac:dyDescent="0.3">
      <c r="A13" s="45" t="s">
        <v>239</v>
      </c>
      <c r="B13" s="45"/>
      <c r="C13" s="45" t="s">
        <v>25</v>
      </c>
      <c r="D13" s="46"/>
      <c r="E13" s="47">
        <v>20</v>
      </c>
      <c r="F13" s="47">
        <v>9</v>
      </c>
      <c r="G13" s="47">
        <v>9</v>
      </c>
      <c r="H13" s="47">
        <v>9</v>
      </c>
      <c r="I13" s="47">
        <v>8.75</v>
      </c>
      <c r="J13" s="47">
        <v>9</v>
      </c>
      <c r="K13" s="47">
        <v>8.75</v>
      </c>
      <c r="L13" s="47">
        <v>8.75</v>
      </c>
      <c r="M13" s="47">
        <v>8.75</v>
      </c>
      <c r="N13" s="46">
        <v>0</v>
      </c>
      <c r="O13" s="48">
        <v>91</v>
      </c>
    </row>
    <row r="15" spans="1:37" x14ac:dyDescent="0.3">
      <c r="B15" s="3" t="s">
        <v>34</v>
      </c>
      <c r="C15" s="3" t="s">
        <v>13</v>
      </c>
      <c r="D15" s="3" t="s">
        <v>35</v>
      </c>
      <c r="E15" s="3" t="s">
        <v>15</v>
      </c>
      <c r="F15" s="3" t="s">
        <v>16</v>
      </c>
      <c r="G15" s="3" t="s">
        <v>10</v>
      </c>
      <c r="H15" s="3" t="s">
        <v>17</v>
      </c>
      <c r="I15" s="3" t="s">
        <v>12</v>
      </c>
      <c r="J15" s="3" t="s">
        <v>18</v>
      </c>
      <c r="K15" s="3" t="s">
        <v>7</v>
      </c>
      <c r="L15" s="3" t="s">
        <v>19</v>
      </c>
      <c r="M15" s="17" t="s">
        <v>20</v>
      </c>
      <c r="N15" s="17" t="s">
        <v>40</v>
      </c>
      <c r="O15" s="3" t="s">
        <v>36</v>
      </c>
      <c r="P15" s="3" t="s">
        <v>37</v>
      </c>
      <c r="Q15" s="3" t="s">
        <v>242</v>
      </c>
    </row>
    <row r="16" spans="1:37" x14ac:dyDescent="0.3">
      <c r="B16" s="4" t="s">
        <v>38</v>
      </c>
      <c r="C16" s="4" t="s">
        <v>23</v>
      </c>
      <c r="D16" s="38">
        <v>4</v>
      </c>
      <c r="E16" s="28">
        <v>20</v>
      </c>
      <c r="F16" s="28">
        <f>AVERAGE(F7:F10)</f>
        <v>9.125</v>
      </c>
      <c r="G16" s="28">
        <f t="shared" ref="G16:N16" si="0">AVERAGE(G7:G10)</f>
        <v>9.0625</v>
      </c>
      <c r="H16" s="28">
        <f t="shared" si="0"/>
        <v>8.6875</v>
      </c>
      <c r="I16" s="28">
        <f t="shared" si="0"/>
        <v>9.1875</v>
      </c>
      <c r="J16" s="28">
        <f t="shared" si="0"/>
        <v>8.75</v>
      </c>
      <c r="K16" s="28">
        <f t="shared" si="0"/>
        <v>8.75</v>
      </c>
      <c r="L16" s="28">
        <f t="shared" si="0"/>
        <v>8.8125</v>
      </c>
      <c r="M16" s="28">
        <f t="shared" si="0"/>
        <v>8.8125</v>
      </c>
      <c r="N16" s="28">
        <f t="shared" si="0"/>
        <v>0</v>
      </c>
      <c r="O16" s="41">
        <f>AVERAGE(O7:O10)</f>
        <v>91.1875</v>
      </c>
      <c r="P16" s="30">
        <f>_xlfn.STDEV.P(O7:O10)</f>
        <v>0.8904879280484379</v>
      </c>
      <c r="Q16" s="31">
        <f>_xlfn.CONFIDENCE.T(0.1,P16,D16)</f>
        <v>1.0478208645008154</v>
      </c>
    </row>
    <row r="17" spans="2:17" x14ac:dyDescent="0.3">
      <c r="B17" s="5" t="s">
        <v>39</v>
      </c>
      <c r="C17" s="5" t="s">
        <v>23</v>
      </c>
      <c r="D17" s="39">
        <v>3</v>
      </c>
      <c r="E17" s="32">
        <v>20</v>
      </c>
      <c r="F17" s="32">
        <f>AVERAGE(F11:F13)</f>
        <v>9</v>
      </c>
      <c r="G17" s="32">
        <f t="shared" ref="G17:N17" si="1">AVERAGE(G11:G13)</f>
        <v>9.1666666666666661</v>
      </c>
      <c r="H17" s="32">
        <f t="shared" si="1"/>
        <v>9</v>
      </c>
      <c r="I17" s="32">
        <f t="shared" si="1"/>
        <v>8.8333333333333339</v>
      </c>
      <c r="J17" s="32">
        <f t="shared" si="1"/>
        <v>9</v>
      </c>
      <c r="K17" s="32">
        <f t="shared" si="1"/>
        <v>8.9166666666666661</v>
      </c>
      <c r="L17" s="32">
        <f t="shared" si="1"/>
        <v>8.9166666666666661</v>
      </c>
      <c r="M17" s="32">
        <f t="shared" si="1"/>
        <v>8.75</v>
      </c>
      <c r="N17" s="32">
        <f t="shared" si="1"/>
        <v>0</v>
      </c>
      <c r="O17" s="42">
        <f>AVERAGE(O11:O13)</f>
        <v>91.583333333333329</v>
      </c>
      <c r="P17" s="34">
        <f>_xlfn.STDEV.P(O11:O13)</f>
        <v>0.51370116691408141</v>
      </c>
      <c r="Q17" s="31">
        <f>_xlfn.CONFIDENCE.T(0.1,P17,D17)</f>
        <v>0.86602540378443904</v>
      </c>
    </row>
    <row r="18" spans="2:17" x14ac:dyDescent="0.3">
      <c r="B18" s="26" t="s">
        <v>243</v>
      </c>
      <c r="C18" s="26"/>
      <c r="D18" s="40">
        <f>D16+D17</f>
        <v>7</v>
      </c>
      <c r="E18" s="36">
        <v>20</v>
      </c>
      <c r="F18" s="27">
        <f>AVERAGE(F7:F13)</f>
        <v>9.0714285714285712</v>
      </c>
      <c r="G18" s="27">
        <f t="shared" ref="G18:N18" si="2">AVERAGE(G7:G13)</f>
        <v>9.1071428571428577</v>
      </c>
      <c r="H18" s="27">
        <f t="shared" si="2"/>
        <v>8.8214285714285712</v>
      </c>
      <c r="I18" s="27">
        <f t="shared" si="2"/>
        <v>9.0357142857142865</v>
      </c>
      <c r="J18" s="27">
        <f t="shared" si="2"/>
        <v>8.8571428571428577</v>
      </c>
      <c r="K18" s="27">
        <f t="shared" si="2"/>
        <v>8.8214285714285712</v>
      </c>
      <c r="L18" s="27">
        <f t="shared" si="2"/>
        <v>8.8571428571428577</v>
      </c>
      <c r="M18" s="27">
        <f t="shared" si="2"/>
        <v>8.7857142857142865</v>
      </c>
      <c r="N18" s="27">
        <f t="shared" si="2"/>
        <v>0</v>
      </c>
      <c r="O18" s="43">
        <f>AVERAGE(O7:O13)</f>
        <v>91.357142857142861</v>
      </c>
      <c r="P18" s="36">
        <f>_xlfn.STDEV.P(O7:O13)</f>
        <v>0.77755503775275869</v>
      </c>
      <c r="Q18" s="37">
        <f>_xlfn.CONFIDENCE.T(0.1,P18,D18)</f>
        <v>0.57107771620777492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A86D5-7CBA-1C4D-8EAD-56D4D6B17F69}">
  <dimension ref="A1:AK19"/>
  <sheetViews>
    <sheetView workbookViewId="0">
      <selection activeCell="M28" sqref="M28"/>
    </sheetView>
  </sheetViews>
  <sheetFormatPr defaultColWidth="10.6640625" defaultRowHeight="14" x14ac:dyDescent="0.3"/>
  <sheetData>
    <row r="1" spans="1:37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43</v>
      </c>
    </row>
    <row r="2" spans="1:37" x14ac:dyDescent="0.3">
      <c r="A2" t="s">
        <v>334</v>
      </c>
      <c r="B2" t="s">
        <v>48</v>
      </c>
      <c r="C2" t="s">
        <v>78</v>
      </c>
      <c r="D2" t="s">
        <v>323</v>
      </c>
      <c r="E2">
        <v>74158</v>
      </c>
      <c r="F2" t="s">
        <v>113</v>
      </c>
      <c r="G2" t="s">
        <v>44</v>
      </c>
      <c r="H2" t="s">
        <v>335</v>
      </c>
      <c r="I2" t="s">
        <v>248</v>
      </c>
      <c r="J2">
        <v>58</v>
      </c>
    </row>
    <row r="3" spans="1:37" x14ac:dyDescent="0.3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 x14ac:dyDescent="0.3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56</v>
      </c>
      <c r="AA5" s="1"/>
      <c r="AB5" s="1" t="s">
        <v>10</v>
      </c>
      <c r="AC5" s="1" t="s">
        <v>11</v>
      </c>
      <c r="AD5" s="1" t="s">
        <v>56</v>
      </c>
      <c r="AE5" s="1"/>
      <c r="AF5" s="1" t="s">
        <v>10</v>
      </c>
      <c r="AG5" s="1" t="s">
        <v>11</v>
      </c>
      <c r="AH5" s="1" t="s">
        <v>56</v>
      </c>
      <c r="AI5" s="1"/>
      <c r="AJ5" s="1" t="s">
        <v>8</v>
      </c>
      <c r="AK5" s="1" t="s">
        <v>9</v>
      </c>
    </row>
    <row r="6" spans="1:37" s="1" customFormat="1" x14ac:dyDescent="0.3">
      <c r="A6" s="1" t="s">
        <v>13</v>
      </c>
      <c r="B6" s="1" t="s">
        <v>45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55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40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 x14ac:dyDescent="0.3">
      <c r="A7" s="45" t="s">
        <v>309</v>
      </c>
      <c r="B7" s="45"/>
      <c r="C7" s="45" t="s">
        <v>240</v>
      </c>
      <c r="D7" s="46"/>
      <c r="E7" s="47">
        <v>20</v>
      </c>
      <c r="F7" s="47">
        <v>9</v>
      </c>
      <c r="G7" s="47">
        <v>9.25</v>
      </c>
      <c r="H7" s="47">
        <v>8.75</v>
      </c>
      <c r="I7" s="47">
        <v>9.25</v>
      </c>
      <c r="J7" s="47">
        <v>9</v>
      </c>
      <c r="K7" s="47">
        <v>8.75</v>
      </c>
      <c r="L7" s="47">
        <v>8.75</v>
      </c>
      <c r="M7" s="47">
        <v>8.75</v>
      </c>
      <c r="N7" s="46">
        <v>0</v>
      </c>
      <c r="O7" s="48">
        <v>91.5</v>
      </c>
      <c r="P7" s="45" t="s">
        <v>336</v>
      </c>
    </row>
    <row r="8" spans="1:37" x14ac:dyDescent="0.3">
      <c r="A8" s="45" t="s">
        <v>309</v>
      </c>
      <c r="B8" s="45"/>
      <c r="C8" s="45" t="s">
        <v>240</v>
      </c>
      <c r="D8" s="46"/>
      <c r="E8" s="47">
        <v>20</v>
      </c>
      <c r="F8" s="47">
        <v>9.25</v>
      </c>
      <c r="G8" s="47">
        <v>9</v>
      </c>
      <c r="H8" s="47">
        <v>9</v>
      </c>
      <c r="I8" s="47">
        <v>9.25</v>
      </c>
      <c r="J8" s="47">
        <v>8.75</v>
      </c>
      <c r="K8" s="47">
        <v>8.75</v>
      </c>
      <c r="L8" s="47">
        <v>9</v>
      </c>
      <c r="M8" s="47">
        <v>9.25</v>
      </c>
      <c r="N8" s="46">
        <v>0</v>
      </c>
      <c r="O8" s="48">
        <v>92.25</v>
      </c>
      <c r="P8" s="45" t="s">
        <v>346</v>
      </c>
    </row>
    <row r="9" spans="1:37" x14ac:dyDescent="0.3">
      <c r="A9" s="45" t="s">
        <v>309</v>
      </c>
      <c r="B9" s="45"/>
      <c r="C9" s="45" t="s">
        <v>240</v>
      </c>
      <c r="D9" s="46"/>
      <c r="E9" s="47">
        <v>20</v>
      </c>
      <c r="F9" s="47">
        <v>9.25</v>
      </c>
      <c r="G9" s="47">
        <v>9.25</v>
      </c>
      <c r="H9" s="47">
        <v>8.75</v>
      </c>
      <c r="I9" s="47">
        <v>9.5</v>
      </c>
      <c r="J9" s="47">
        <v>9</v>
      </c>
      <c r="K9" s="47">
        <v>9</v>
      </c>
      <c r="L9" s="47">
        <v>9</v>
      </c>
      <c r="M9" s="47">
        <v>9</v>
      </c>
      <c r="N9" s="46">
        <v>0</v>
      </c>
      <c r="O9" s="48">
        <v>92.75</v>
      </c>
      <c r="P9" s="45" t="s">
        <v>362</v>
      </c>
    </row>
    <row r="10" spans="1:37" x14ac:dyDescent="0.3">
      <c r="A10" s="49" t="s">
        <v>239</v>
      </c>
      <c r="B10" s="49"/>
      <c r="C10" s="49" t="s">
        <v>240</v>
      </c>
      <c r="D10" s="50"/>
      <c r="E10" s="50">
        <v>20</v>
      </c>
      <c r="F10" s="50">
        <v>9</v>
      </c>
      <c r="G10" s="50">
        <v>9.25</v>
      </c>
      <c r="H10" s="50">
        <v>8.5</v>
      </c>
      <c r="I10" s="50">
        <v>8.75</v>
      </c>
      <c r="J10" s="50">
        <v>8.5</v>
      </c>
      <c r="K10" s="50">
        <v>8.75</v>
      </c>
      <c r="L10" s="50">
        <v>8.75</v>
      </c>
      <c r="M10" s="50">
        <v>9</v>
      </c>
      <c r="N10" s="50">
        <v>0</v>
      </c>
      <c r="O10" s="50">
        <v>90.5</v>
      </c>
      <c r="P10" s="49" t="s">
        <v>365</v>
      </c>
    </row>
    <row r="11" spans="1:37" x14ac:dyDescent="0.3">
      <c r="A11" s="45" t="s">
        <v>309</v>
      </c>
      <c r="B11" s="45"/>
      <c r="C11" s="45" t="s">
        <v>25</v>
      </c>
      <c r="D11" s="46"/>
      <c r="E11" s="47">
        <v>20</v>
      </c>
      <c r="F11" s="47">
        <v>9.25</v>
      </c>
      <c r="G11" s="47">
        <v>9.25</v>
      </c>
      <c r="H11" s="47">
        <v>9</v>
      </c>
      <c r="I11" s="47">
        <v>9.25</v>
      </c>
      <c r="J11" s="47">
        <v>9</v>
      </c>
      <c r="K11" s="47">
        <v>9</v>
      </c>
      <c r="L11" s="47">
        <v>9</v>
      </c>
      <c r="M11" s="47">
        <v>8.75</v>
      </c>
      <c r="N11" s="46">
        <v>0</v>
      </c>
      <c r="O11" s="48">
        <v>92.5</v>
      </c>
      <c r="P11" s="45"/>
    </row>
    <row r="12" spans="1:37" x14ac:dyDescent="0.3">
      <c r="A12" s="45" t="s">
        <v>309</v>
      </c>
      <c r="B12" s="45"/>
      <c r="C12" s="45" t="s">
        <v>25</v>
      </c>
      <c r="D12" s="46"/>
      <c r="E12" s="47">
        <v>20</v>
      </c>
      <c r="F12" s="47">
        <v>9</v>
      </c>
      <c r="G12" s="47">
        <v>9.25</v>
      </c>
      <c r="H12" s="47">
        <v>9.25</v>
      </c>
      <c r="I12" s="47">
        <v>9</v>
      </c>
      <c r="J12" s="47">
        <v>9</v>
      </c>
      <c r="K12" s="47">
        <v>8.75</v>
      </c>
      <c r="L12" s="47">
        <v>9</v>
      </c>
      <c r="M12" s="47">
        <v>8.75</v>
      </c>
      <c r="N12" s="46">
        <v>0</v>
      </c>
      <c r="O12" s="48">
        <v>92</v>
      </c>
    </row>
    <row r="13" spans="1:37" x14ac:dyDescent="0.3">
      <c r="A13" s="45" t="s">
        <v>239</v>
      </c>
      <c r="B13" s="45"/>
      <c r="C13" s="45" t="s">
        <v>25</v>
      </c>
      <c r="D13" s="46"/>
      <c r="E13" s="47">
        <v>20</v>
      </c>
      <c r="F13" s="47">
        <v>9.25</v>
      </c>
      <c r="G13" s="47">
        <v>9.25</v>
      </c>
      <c r="H13" s="47">
        <v>9</v>
      </c>
      <c r="I13" s="47">
        <v>9</v>
      </c>
      <c r="J13" s="47">
        <v>9</v>
      </c>
      <c r="K13" s="47">
        <v>8.75</v>
      </c>
      <c r="L13" s="47">
        <v>9</v>
      </c>
      <c r="M13" s="47">
        <v>8.75</v>
      </c>
      <c r="N13" s="46">
        <v>0</v>
      </c>
      <c r="O13" s="48">
        <v>92</v>
      </c>
    </row>
    <row r="14" spans="1:37" x14ac:dyDescent="0.3">
      <c r="A14" s="49" t="s">
        <v>239</v>
      </c>
      <c r="B14" s="49"/>
      <c r="C14" s="45" t="s">
        <v>25</v>
      </c>
      <c r="D14" s="50"/>
      <c r="E14" s="50">
        <v>20</v>
      </c>
      <c r="F14" s="50">
        <v>9</v>
      </c>
      <c r="G14" s="50">
        <v>9.25</v>
      </c>
      <c r="H14" s="50">
        <v>9</v>
      </c>
      <c r="I14" s="50">
        <v>9.25</v>
      </c>
      <c r="J14" s="50">
        <v>9</v>
      </c>
      <c r="K14" s="50">
        <v>9</v>
      </c>
      <c r="L14" s="50">
        <v>9</v>
      </c>
      <c r="M14" s="50">
        <v>8.75</v>
      </c>
      <c r="N14" s="50">
        <v>0</v>
      </c>
      <c r="O14" s="50">
        <v>92.25</v>
      </c>
    </row>
    <row r="16" spans="1:37" x14ac:dyDescent="0.3">
      <c r="B16" s="3" t="s">
        <v>34</v>
      </c>
      <c r="C16" s="3" t="s">
        <v>13</v>
      </c>
      <c r="D16" s="3" t="s">
        <v>35</v>
      </c>
      <c r="E16" s="3" t="s">
        <v>15</v>
      </c>
      <c r="F16" s="3" t="s">
        <v>16</v>
      </c>
      <c r="G16" s="3" t="s">
        <v>10</v>
      </c>
      <c r="H16" s="3" t="s">
        <v>17</v>
      </c>
      <c r="I16" s="3" t="s">
        <v>12</v>
      </c>
      <c r="J16" s="3" t="s">
        <v>18</v>
      </c>
      <c r="K16" s="3" t="s">
        <v>7</v>
      </c>
      <c r="L16" s="3" t="s">
        <v>19</v>
      </c>
      <c r="M16" s="17" t="s">
        <v>20</v>
      </c>
      <c r="N16" s="17" t="s">
        <v>40</v>
      </c>
      <c r="O16" s="3" t="s">
        <v>36</v>
      </c>
      <c r="P16" s="3" t="s">
        <v>37</v>
      </c>
      <c r="Q16" s="3" t="s">
        <v>242</v>
      </c>
    </row>
    <row r="17" spans="2:17" x14ac:dyDescent="0.3">
      <c r="B17" s="4" t="s">
        <v>38</v>
      </c>
      <c r="C17" s="4" t="s">
        <v>23</v>
      </c>
      <c r="D17" s="38">
        <v>4</v>
      </c>
      <c r="E17" s="28">
        <v>20</v>
      </c>
      <c r="F17" s="28">
        <f>AVERAGE(F7:F10)</f>
        <v>9.125</v>
      </c>
      <c r="G17" s="28">
        <f t="shared" ref="G17:N17" si="0">AVERAGE(G7:G10)</f>
        <v>9.1875</v>
      </c>
      <c r="H17" s="28">
        <f t="shared" si="0"/>
        <v>8.75</v>
      </c>
      <c r="I17" s="28">
        <f t="shared" si="0"/>
        <v>9.1875</v>
      </c>
      <c r="J17" s="28">
        <f t="shared" si="0"/>
        <v>8.8125</v>
      </c>
      <c r="K17" s="28">
        <f t="shared" si="0"/>
        <v>8.8125</v>
      </c>
      <c r="L17" s="28">
        <f t="shared" si="0"/>
        <v>8.875</v>
      </c>
      <c r="M17" s="28">
        <f t="shared" si="0"/>
        <v>9</v>
      </c>
      <c r="N17" s="28">
        <f t="shared" si="0"/>
        <v>0</v>
      </c>
      <c r="O17" s="41">
        <f>AVERAGE(O7:O10)</f>
        <v>91.75</v>
      </c>
      <c r="P17" s="30">
        <f>_xlfn.STDEV.P(O7:O10)</f>
        <v>0.84779124789065852</v>
      </c>
      <c r="Q17" s="31">
        <f>_xlfn.CONFIDENCE.T(0.1,P17,D17)</f>
        <v>0.99758046156544211</v>
      </c>
    </row>
    <row r="18" spans="2:17" x14ac:dyDescent="0.3">
      <c r="B18" s="5" t="s">
        <v>39</v>
      </c>
      <c r="C18" s="5" t="s">
        <v>23</v>
      </c>
      <c r="D18" s="39">
        <v>4</v>
      </c>
      <c r="E18" s="32">
        <v>20</v>
      </c>
      <c r="F18" s="32">
        <f>AVERAGE(F11:F14)</f>
        <v>9.125</v>
      </c>
      <c r="G18" s="32">
        <f t="shared" ref="G18:N18" si="1">AVERAGE(G11:G14)</f>
        <v>9.25</v>
      </c>
      <c r="H18" s="32">
        <f t="shared" si="1"/>
        <v>9.0625</v>
      </c>
      <c r="I18" s="32">
        <f t="shared" si="1"/>
        <v>9.125</v>
      </c>
      <c r="J18" s="32">
        <f t="shared" si="1"/>
        <v>9</v>
      </c>
      <c r="K18" s="32">
        <f t="shared" si="1"/>
        <v>8.875</v>
      </c>
      <c r="L18" s="32">
        <f t="shared" si="1"/>
        <v>9</v>
      </c>
      <c r="M18" s="32">
        <f t="shared" si="1"/>
        <v>8.75</v>
      </c>
      <c r="N18" s="32">
        <f t="shared" si="1"/>
        <v>0</v>
      </c>
      <c r="O18" s="42">
        <f>AVERAGE(O11:O14)</f>
        <v>92.1875</v>
      </c>
      <c r="P18" s="34">
        <f>_xlfn.STDEV.P(O11:O14)</f>
        <v>0.20728904939721249</v>
      </c>
      <c r="Q18" s="31">
        <f>_xlfn.CONFIDENCE.T(0.1,P18,D18)</f>
        <v>0.2439132346431144</v>
      </c>
    </row>
    <row r="19" spans="2:17" x14ac:dyDescent="0.3">
      <c r="B19" s="26" t="s">
        <v>243</v>
      </c>
      <c r="C19" s="26"/>
      <c r="D19" s="40">
        <f>D17+D18</f>
        <v>8</v>
      </c>
      <c r="E19" s="36">
        <v>20</v>
      </c>
      <c r="F19" s="27">
        <f>AVERAGE(F7:F14)</f>
        <v>9.125</v>
      </c>
      <c r="G19" s="27">
        <f t="shared" ref="G19:N19" si="2">AVERAGE(G7:G14)</f>
        <v>9.21875</v>
      </c>
      <c r="H19" s="27">
        <f t="shared" si="2"/>
        <v>8.90625</v>
      </c>
      <c r="I19" s="27">
        <f t="shared" si="2"/>
        <v>9.15625</v>
      </c>
      <c r="J19" s="27">
        <f t="shared" si="2"/>
        <v>8.90625</v>
      </c>
      <c r="K19" s="27">
        <f t="shared" si="2"/>
        <v>8.84375</v>
      </c>
      <c r="L19" s="27">
        <f t="shared" si="2"/>
        <v>8.9375</v>
      </c>
      <c r="M19" s="27">
        <f t="shared" si="2"/>
        <v>8.875</v>
      </c>
      <c r="N19" s="27">
        <f t="shared" si="2"/>
        <v>0</v>
      </c>
      <c r="O19" s="43">
        <f>AVERAGE(O7:O14)</f>
        <v>91.96875</v>
      </c>
      <c r="P19" s="36">
        <f>_xlfn.STDEV.P(O7:O14)</f>
        <v>0.65476021374240512</v>
      </c>
      <c r="Q19" s="37">
        <f>_xlfn.CONFIDENCE.T(0.1,P19,D19)</f>
        <v>0.4385811045182354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F5340-D88D-AE44-8496-FC1268A0D858}">
  <dimension ref="A1:AK21"/>
  <sheetViews>
    <sheetView tabSelected="1" workbookViewId="0">
      <selection activeCell="K30" sqref="K30"/>
    </sheetView>
  </sheetViews>
  <sheetFormatPr defaultColWidth="10.6640625" defaultRowHeight="14" x14ac:dyDescent="0.3"/>
  <sheetData>
    <row r="1" spans="1:37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43</v>
      </c>
    </row>
    <row r="2" spans="1:37" x14ac:dyDescent="0.3">
      <c r="A2" t="s">
        <v>337</v>
      </c>
      <c r="B2" t="s">
        <v>48</v>
      </c>
      <c r="C2" t="s">
        <v>78</v>
      </c>
      <c r="D2" t="s">
        <v>338</v>
      </c>
      <c r="E2" t="s">
        <v>339</v>
      </c>
      <c r="F2" t="s">
        <v>33</v>
      </c>
      <c r="G2" t="s">
        <v>44</v>
      </c>
      <c r="H2" t="s">
        <v>340</v>
      </c>
      <c r="I2" t="s">
        <v>341</v>
      </c>
      <c r="J2">
        <v>25</v>
      </c>
    </row>
    <row r="3" spans="1:37" x14ac:dyDescent="0.3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 x14ac:dyDescent="0.3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56</v>
      </c>
      <c r="AA5" s="1"/>
      <c r="AB5" s="1" t="s">
        <v>10</v>
      </c>
      <c r="AC5" s="1" t="s">
        <v>11</v>
      </c>
      <c r="AD5" s="1" t="s">
        <v>56</v>
      </c>
      <c r="AE5" s="1"/>
      <c r="AF5" s="1" t="s">
        <v>10</v>
      </c>
      <c r="AG5" s="1" t="s">
        <v>11</v>
      </c>
      <c r="AH5" s="1" t="s">
        <v>56</v>
      </c>
      <c r="AI5" s="1"/>
      <c r="AJ5" s="1" t="s">
        <v>8</v>
      </c>
      <c r="AK5" s="1" t="s">
        <v>9</v>
      </c>
    </row>
    <row r="6" spans="1:37" s="1" customFormat="1" x14ac:dyDescent="0.3">
      <c r="A6" s="1" t="s">
        <v>13</v>
      </c>
      <c r="B6" s="1" t="s">
        <v>45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55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40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 x14ac:dyDescent="0.3">
      <c r="A7" s="45" t="s">
        <v>309</v>
      </c>
      <c r="B7" s="45"/>
      <c r="C7" s="45" t="s">
        <v>240</v>
      </c>
      <c r="D7" s="46"/>
      <c r="E7" s="47">
        <v>20</v>
      </c>
      <c r="F7" s="47">
        <v>9</v>
      </c>
      <c r="G7" s="47">
        <v>9.25</v>
      </c>
      <c r="H7" s="47">
        <v>9.25</v>
      </c>
      <c r="I7" s="47">
        <v>9</v>
      </c>
      <c r="J7" s="47">
        <v>8.75</v>
      </c>
      <c r="K7" s="47">
        <v>9</v>
      </c>
      <c r="L7" s="47">
        <v>9</v>
      </c>
      <c r="M7" s="47">
        <v>8.75</v>
      </c>
      <c r="N7" s="46">
        <v>0</v>
      </c>
      <c r="O7" s="48">
        <v>92</v>
      </c>
      <c r="P7" s="45" t="s">
        <v>342</v>
      </c>
    </row>
    <row r="8" spans="1:37" x14ac:dyDescent="0.3">
      <c r="A8" s="45" t="s">
        <v>309</v>
      </c>
      <c r="B8" s="45"/>
      <c r="C8" s="45" t="s">
        <v>240</v>
      </c>
      <c r="D8" s="46"/>
      <c r="E8" s="47">
        <v>20</v>
      </c>
      <c r="F8" s="47">
        <v>9.25</v>
      </c>
      <c r="G8" s="47">
        <v>9.25</v>
      </c>
      <c r="H8" s="47">
        <v>9</v>
      </c>
      <c r="I8" s="47">
        <v>8.75</v>
      </c>
      <c r="J8" s="47">
        <v>8.75</v>
      </c>
      <c r="K8" s="47">
        <v>8.75</v>
      </c>
      <c r="L8" s="47">
        <v>9</v>
      </c>
      <c r="M8" s="47">
        <v>8.75</v>
      </c>
      <c r="N8" s="46">
        <v>0</v>
      </c>
      <c r="O8" s="48">
        <v>91.5</v>
      </c>
      <c r="P8" s="45" t="s">
        <v>348</v>
      </c>
    </row>
    <row r="9" spans="1:37" x14ac:dyDescent="0.3">
      <c r="A9" s="45" t="s">
        <v>239</v>
      </c>
      <c r="B9" s="45"/>
      <c r="C9" s="45" t="s">
        <v>240</v>
      </c>
      <c r="D9" s="46"/>
      <c r="E9" s="47">
        <v>20</v>
      </c>
      <c r="F9" s="47">
        <v>9.25</v>
      </c>
      <c r="G9" s="47">
        <v>9.25</v>
      </c>
      <c r="H9" s="47">
        <v>8.75</v>
      </c>
      <c r="I9" s="47">
        <v>9</v>
      </c>
      <c r="J9" s="47">
        <v>8.75</v>
      </c>
      <c r="K9" s="47">
        <v>8.75</v>
      </c>
      <c r="L9" s="47">
        <v>9</v>
      </c>
      <c r="M9" s="47">
        <v>8.75</v>
      </c>
      <c r="N9" s="46">
        <v>0</v>
      </c>
      <c r="O9" s="48">
        <v>91.5</v>
      </c>
      <c r="P9" s="45" t="s">
        <v>359</v>
      </c>
    </row>
    <row r="10" spans="1:37" x14ac:dyDescent="0.3">
      <c r="A10" s="45" t="s">
        <v>239</v>
      </c>
      <c r="B10" s="45"/>
      <c r="C10" s="45" t="s">
        <v>240</v>
      </c>
      <c r="D10" s="46"/>
      <c r="E10" s="47">
        <v>20</v>
      </c>
      <c r="F10" s="47">
        <v>9.25</v>
      </c>
      <c r="G10" s="47">
        <v>9.25</v>
      </c>
      <c r="H10" s="47">
        <v>8.75</v>
      </c>
      <c r="I10" s="47">
        <v>8.5</v>
      </c>
      <c r="J10" s="47">
        <v>8.75</v>
      </c>
      <c r="K10" s="47">
        <v>8.75</v>
      </c>
      <c r="L10" s="47">
        <v>8.75</v>
      </c>
      <c r="M10" s="47">
        <v>8.75</v>
      </c>
      <c r="N10" s="46">
        <v>0</v>
      </c>
      <c r="O10" s="48">
        <v>90.75</v>
      </c>
      <c r="P10" s="45" t="s">
        <v>364</v>
      </c>
    </row>
    <row r="11" spans="1:37" x14ac:dyDescent="0.3">
      <c r="A11" s="45" t="s">
        <v>239</v>
      </c>
      <c r="B11" s="45"/>
      <c r="C11" s="45" t="s">
        <v>240</v>
      </c>
      <c r="D11" s="46"/>
      <c r="E11" s="47">
        <v>20</v>
      </c>
      <c r="F11" s="47">
        <v>9.25</v>
      </c>
      <c r="G11" s="47">
        <v>9.25</v>
      </c>
      <c r="H11" s="47">
        <v>9</v>
      </c>
      <c r="I11" s="47">
        <v>9</v>
      </c>
      <c r="J11" s="47">
        <v>9</v>
      </c>
      <c r="K11" s="47">
        <v>8.75</v>
      </c>
      <c r="L11" s="47">
        <v>9</v>
      </c>
      <c r="M11" s="47">
        <v>8.75</v>
      </c>
      <c r="N11" s="46">
        <v>0</v>
      </c>
      <c r="O11" s="48">
        <v>92</v>
      </c>
      <c r="P11" s="45" t="s">
        <v>366</v>
      </c>
    </row>
    <row r="12" spans="1:37" x14ac:dyDescent="0.3">
      <c r="A12" s="45" t="s">
        <v>239</v>
      </c>
      <c r="B12" s="45"/>
      <c r="C12" s="45" t="s">
        <v>25</v>
      </c>
      <c r="D12" s="46"/>
      <c r="E12" s="47">
        <v>20</v>
      </c>
      <c r="F12" s="47">
        <v>9</v>
      </c>
      <c r="G12" s="47">
        <v>9.25</v>
      </c>
      <c r="H12" s="47">
        <v>9</v>
      </c>
      <c r="I12" s="47">
        <v>9</v>
      </c>
      <c r="J12" s="47">
        <v>9</v>
      </c>
      <c r="K12" s="47">
        <v>8.75</v>
      </c>
      <c r="L12" s="47">
        <v>8.75</v>
      </c>
      <c r="M12" s="47">
        <v>8.75</v>
      </c>
      <c r="N12" s="46">
        <v>0</v>
      </c>
      <c r="O12" s="48">
        <v>91.5</v>
      </c>
    </row>
    <row r="13" spans="1:37" x14ac:dyDescent="0.3">
      <c r="A13" s="45" t="s">
        <v>239</v>
      </c>
      <c r="B13" s="45"/>
      <c r="C13" s="45" t="s">
        <v>25</v>
      </c>
      <c r="D13" s="46"/>
      <c r="E13" s="47">
        <v>20</v>
      </c>
      <c r="F13" s="47">
        <v>9</v>
      </c>
      <c r="G13" s="47">
        <v>9.25</v>
      </c>
      <c r="H13" s="47">
        <v>9</v>
      </c>
      <c r="I13" s="47">
        <v>9</v>
      </c>
      <c r="J13" s="47">
        <v>9</v>
      </c>
      <c r="K13" s="47">
        <v>9</v>
      </c>
      <c r="L13" s="47">
        <v>9</v>
      </c>
      <c r="M13" s="47">
        <v>8.75</v>
      </c>
      <c r="N13" s="46">
        <v>0</v>
      </c>
      <c r="O13" s="48">
        <v>92</v>
      </c>
      <c r="P13" s="45" t="s">
        <v>349</v>
      </c>
    </row>
    <row r="14" spans="1:37" x14ac:dyDescent="0.3">
      <c r="A14" s="45" t="s">
        <v>239</v>
      </c>
      <c r="B14" s="45"/>
      <c r="C14" s="45" t="s">
        <v>25</v>
      </c>
      <c r="D14" s="46"/>
      <c r="E14" s="47">
        <v>20</v>
      </c>
      <c r="F14" s="47">
        <v>9</v>
      </c>
      <c r="G14" s="47">
        <v>9.25</v>
      </c>
      <c r="H14" s="47">
        <v>9</v>
      </c>
      <c r="I14" s="47">
        <v>8.75</v>
      </c>
      <c r="J14" s="47">
        <v>8.75</v>
      </c>
      <c r="K14" s="47">
        <v>9</v>
      </c>
      <c r="L14" s="47">
        <v>9</v>
      </c>
      <c r="M14" s="47">
        <v>8.75</v>
      </c>
      <c r="N14" s="46">
        <v>0</v>
      </c>
      <c r="O14" s="48">
        <v>91.5</v>
      </c>
    </row>
    <row r="15" spans="1:37" x14ac:dyDescent="0.3">
      <c r="A15" s="45" t="s">
        <v>239</v>
      </c>
      <c r="B15" s="45"/>
      <c r="C15" s="45" t="s">
        <v>25</v>
      </c>
      <c r="D15" s="46"/>
      <c r="E15" s="47">
        <v>20</v>
      </c>
      <c r="F15" s="47">
        <v>9</v>
      </c>
      <c r="G15" s="47">
        <v>9</v>
      </c>
      <c r="H15" s="47">
        <v>8.75</v>
      </c>
      <c r="I15" s="47">
        <v>9</v>
      </c>
      <c r="J15" s="47">
        <v>9</v>
      </c>
      <c r="K15" s="47">
        <v>9</v>
      </c>
      <c r="L15" s="47">
        <v>9</v>
      </c>
      <c r="M15" s="47">
        <v>9</v>
      </c>
      <c r="N15" s="46">
        <v>0</v>
      </c>
      <c r="O15" s="48">
        <v>91.75</v>
      </c>
    </row>
    <row r="16" spans="1:37" x14ac:dyDescent="0.3">
      <c r="A16" s="45" t="s">
        <v>239</v>
      </c>
      <c r="B16" s="45"/>
      <c r="C16" s="45" t="s">
        <v>25</v>
      </c>
      <c r="D16" s="46"/>
      <c r="E16" s="47">
        <v>20</v>
      </c>
      <c r="F16" s="47">
        <v>9.25</v>
      </c>
      <c r="G16" s="47">
        <v>9</v>
      </c>
      <c r="H16" s="47">
        <v>9</v>
      </c>
      <c r="I16" s="47">
        <v>9</v>
      </c>
      <c r="J16" s="47">
        <v>9</v>
      </c>
      <c r="K16" s="47">
        <v>9</v>
      </c>
      <c r="L16" s="47">
        <v>9</v>
      </c>
      <c r="M16" s="47">
        <v>9</v>
      </c>
      <c r="N16" s="46">
        <v>0</v>
      </c>
      <c r="O16" s="48">
        <v>92.25</v>
      </c>
    </row>
    <row r="18" spans="2:17" x14ac:dyDescent="0.3">
      <c r="B18" s="3" t="s">
        <v>34</v>
      </c>
      <c r="C18" s="3" t="s">
        <v>13</v>
      </c>
      <c r="D18" s="3" t="s">
        <v>35</v>
      </c>
      <c r="E18" s="3" t="s">
        <v>15</v>
      </c>
      <c r="F18" s="3" t="s">
        <v>16</v>
      </c>
      <c r="G18" s="3" t="s">
        <v>10</v>
      </c>
      <c r="H18" s="3" t="s">
        <v>17</v>
      </c>
      <c r="I18" s="3" t="s">
        <v>12</v>
      </c>
      <c r="J18" s="3" t="s">
        <v>18</v>
      </c>
      <c r="K18" s="3" t="s">
        <v>7</v>
      </c>
      <c r="L18" s="3" t="s">
        <v>19</v>
      </c>
      <c r="M18" s="17" t="s">
        <v>20</v>
      </c>
      <c r="N18" s="17" t="s">
        <v>40</v>
      </c>
      <c r="O18" s="3" t="s">
        <v>36</v>
      </c>
      <c r="P18" s="3" t="s">
        <v>37</v>
      </c>
      <c r="Q18" s="3" t="s">
        <v>242</v>
      </c>
    </row>
    <row r="19" spans="2:17" x14ac:dyDescent="0.3">
      <c r="B19" s="4" t="s">
        <v>38</v>
      </c>
      <c r="C19" s="4" t="s">
        <v>23</v>
      </c>
      <c r="D19" s="38">
        <v>5</v>
      </c>
      <c r="E19" s="28">
        <v>20</v>
      </c>
      <c r="F19" s="28">
        <f>AVERAGE(F7:F11)</f>
        <v>9.1999999999999993</v>
      </c>
      <c r="G19" s="28">
        <f t="shared" ref="G19:N19" si="0">AVERAGE(G7:G11)</f>
        <v>9.25</v>
      </c>
      <c r="H19" s="28">
        <f t="shared" si="0"/>
        <v>8.9499999999999993</v>
      </c>
      <c r="I19" s="28">
        <f t="shared" si="0"/>
        <v>8.85</v>
      </c>
      <c r="J19" s="28">
        <f t="shared" si="0"/>
        <v>8.8000000000000007</v>
      </c>
      <c r="K19" s="28">
        <f t="shared" si="0"/>
        <v>8.8000000000000007</v>
      </c>
      <c r="L19" s="28">
        <f t="shared" si="0"/>
        <v>8.9499999999999993</v>
      </c>
      <c r="M19" s="28">
        <f t="shared" si="0"/>
        <v>8.75</v>
      </c>
      <c r="N19" s="28">
        <f t="shared" si="0"/>
        <v>0</v>
      </c>
      <c r="O19" s="41">
        <f>AVERAGE(O7:O11)</f>
        <v>91.55</v>
      </c>
      <c r="P19" s="30">
        <f>_xlfn.STDEV.P(O7:O11)</f>
        <v>0.45825756949558405</v>
      </c>
      <c r="Q19" s="31">
        <f>_xlfn.CONFIDENCE.T(0.1,P19,D19)</f>
        <v>0.43689858120116748</v>
      </c>
    </row>
    <row r="20" spans="2:17" x14ac:dyDescent="0.3">
      <c r="B20" s="5" t="s">
        <v>39</v>
      </c>
      <c r="C20" s="5" t="s">
        <v>23</v>
      </c>
      <c r="D20" s="39">
        <v>5</v>
      </c>
      <c r="E20" s="32">
        <v>20</v>
      </c>
      <c r="F20" s="32">
        <f>AVERAGE(F12:F16)</f>
        <v>9.0500000000000007</v>
      </c>
      <c r="G20" s="32">
        <f t="shared" ref="G20:N20" si="1">AVERAGE(G12:G16)</f>
        <v>9.15</v>
      </c>
      <c r="H20" s="32">
        <f t="shared" si="1"/>
        <v>8.9499999999999993</v>
      </c>
      <c r="I20" s="32">
        <f t="shared" si="1"/>
        <v>8.9499999999999993</v>
      </c>
      <c r="J20" s="32">
        <f t="shared" si="1"/>
        <v>8.9499999999999993</v>
      </c>
      <c r="K20" s="32">
        <f t="shared" si="1"/>
        <v>8.9499999999999993</v>
      </c>
      <c r="L20" s="32">
        <f t="shared" si="1"/>
        <v>8.9499999999999993</v>
      </c>
      <c r="M20" s="32">
        <f t="shared" si="1"/>
        <v>8.85</v>
      </c>
      <c r="N20" s="32">
        <f t="shared" si="1"/>
        <v>0</v>
      </c>
      <c r="O20" s="42">
        <f>AVERAGE(O12:O16)</f>
        <v>91.8</v>
      </c>
      <c r="P20" s="34">
        <f>_xlfn.STDEV.P(O12:O16)</f>
        <v>0.29154759474226499</v>
      </c>
      <c r="Q20" s="31">
        <f>_xlfn.CONFIDENCE.T(0.1,P20,D20)</f>
        <v>0.27795881393888466</v>
      </c>
    </row>
    <row r="21" spans="2:17" x14ac:dyDescent="0.3">
      <c r="B21" s="26" t="s">
        <v>243</v>
      </c>
      <c r="C21" s="26"/>
      <c r="D21" s="40">
        <f>D19+D20</f>
        <v>10</v>
      </c>
      <c r="E21" s="36">
        <v>20</v>
      </c>
      <c r="F21" s="27">
        <f>AVERAGE(F7:F16)</f>
        <v>9.125</v>
      </c>
      <c r="G21" s="27">
        <f t="shared" ref="G21:N21" si="2">AVERAGE(G7:G16)</f>
        <v>9.1999999999999993</v>
      </c>
      <c r="H21" s="27">
        <f t="shared" si="2"/>
        <v>8.9499999999999993</v>
      </c>
      <c r="I21" s="27">
        <f t="shared" si="2"/>
        <v>8.9</v>
      </c>
      <c r="J21" s="27">
        <f t="shared" si="2"/>
        <v>8.875</v>
      </c>
      <c r="K21" s="27">
        <f t="shared" si="2"/>
        <v>8.875</v>
      </c>
      <c r="L21" s="27">
        <f t="shared" si="2"/>
        <v>8.9499999999999993</v>
      </c>
      <c r="M21" s="27">
        <f t="shared" si="2"/>
        <v>8.8000000000000007</v>
      </c>
      <c r="N21" s="27">
        <f t="shared" si="2"/>
        <v>0</v>
      </c>
      <c r="O21" s="43">
        <f>AVERAGE(O7:O16)</f>
        <v>91.674999999999997</v>
      </c>
      <c r="P21" s="36">
        <f>_xlfn.STDEV.P(O7:O16)</f>
        <v>0.40388736053508784</v>
      </c>
      <c r="Q21" s="37">
        <f>_xlfn.CONFIDENCE.T(0.1,P21,D21)</f>
        <v>0.2341259128693462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0899F-FFFD-0E46-A84E-9E2BD70BF7C7}">
  <dimension ref="A1:AK19"/>
  <sheetViews>
    <sheetView workbookViewId="0">
      <selection activeCell="N25" sqref="N25"/>
    </sheetView>
  </sheetViews>
  <sheetFormatPr defaultColWidth="10.6640625" defaultRowHeight="14" x14ac:dyDescent="0.3"/>
  <sheetData>
    <row r="1" spans="1:37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43</v>
      </c>
    </row>
    <row r="2" spans="1:37" x14ac:dyDescent="0.3">
      <c r="A2" t="s">
        <v>350</v>
      </c>
      <c r="B2" t="s">
        <v>48</v>
      </c>
      <c r="C2" t="s">
        <v>78</v>
      </c>
      <c r="D2" t="s">
        <v>354</v>
      </c>
      <c r="E2" t="s">
        <v>351</v>
      </c>
      <c r="F2" t="s">
        <v>113</v>
      </c>
      <c r="G2" t="s">
        <v>44</v>
      </c>
      <c r="H2" t="s">
        <v>352</v>
      </c>
      <c r="I2" t="s">
        <v>353</v>
      </c>
      <c r="J2">
        <v>68</v>
      </c>
    </row>
    <row r="3" spans="1:37" x14ac:dyDescent="0.3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 x14ac:dyDescent="0.3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56</v>
      </c>
      <c r="AA5" s="1"/>
      <c r="AB5" s="1" t="s">
        <v>10</v>
      </c>
      <c r="AC5" s="1" t="s">
        <v>11</v>
      </c>
      <c r="AD5" s="1" t="s">
        <v>56</v>
      </c>
      <c r="AE5" s="1"/>
      <c r="AF5" s="1" t="s">
        <v>10</v>
      </c>
      <c r="AG5" s="1" t="s">
        <v>11</v>
      </c>
      <c r="AH5" s="1" t="s">
        <v>56</v>
      </c>
      <c r="AI5" s="1"/>
      <c r="AJ5" s="1" t="s">
        <v>8</v>
      </c>
      <c r="AK5" s="1" t="s">
        <v>9</v>
      </c>
    </row>
    <row r="6" spans="1:37" s="1" customFormat="1" x14ac:dyDescent="0.3">
      <c r="A6" s="1" t="s">
        <v>13</v>
      </c>
      <c r="B6" s="1" t="s">
        <v>45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55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40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 x14ac:dyDescent="0.3">
      <c r="A7" s="45" t="s">
        <v>309</v>
      </c>
      <c r="B7" s="45"/>
      <c r="C7" s="45" t="s">
        <v>240</v>
      </c>
      <c r="D7" s="46"/>
      <c r="E7" s="47">
        <v>20</v>
      </c>
      <c r="F7" s="47">
        <v>9.25</v>
      </c>
      <c r="G7" s="47">
        <v>9.25</v>
      </c>
      <c r="H7" s="47">
        <v>9</v>
      </c>
      <c r="I7" s="47">
        <v>9.25</v>
      </c>
      <c r="J7" s="47">
        <v>9</v>
      </c>
      <c r="K7" s="47">
        <v>8.75</v>
      </c>
      <c r="L7" s="47">
        <v>9</v>
      </c>
      <c r="M7" s="47">
        <v>9</v>
      </c>
      <c r="N7" s="46">
        <v>0</v>
      </c>
      <c r="O7" s="48">
        <v>92.5</v>
      </c>
      <c r="P7" s="45" t="s">
        <v>355</v>
      </c>
    </row>
    <row r="8" spans="1:37" x14ac:dyDescent="0.3">
      <c r="A8" s="45" t="s">
        <v>309</v>
      </c>
      <c r="B8" s="45"/>
      <c r="C8" s="45" t="s">
        <v>240</v>
      </c>
      <c r="D8" s="46"/>
      <c r="E8" s="47">
        <v>20</v>
      </c>
      <c r="F8" s="47">
        <v>9.25</v>
      </c>
      <c r="G8" s="47">
        <v>9.25</v>
      </c>
      <c r="H8" s="47">
        <v>8.75</v>
      </c>
      <c r="I8" s="47">
        <v>9.25</v>
      </c>
      <c r="J8" s="47">
        <v>9</v>
      </c>
      <c r="K8" s="47">
        <v>8.75</v>
      </c>
      <c r="L8" s="47">
        <v>9</v>
      </c>
      <c r="M8" s="47">
        <v>9</v>
      </c>
      <c r="N8" s="46">
        <v>0</v>
      </c>
      <c r="O8" s="48">
        <v>92.25</v>
      </c>
      <c r="P8" s="45" t="s">
        <v>356</v>
      </c>
    </row>
    <row r="9" spans="1:37" x14ac:dyDescent="0.3">
      <c r="A9" s="45" t="s">
        <v>309</v>
      </c>
      <c r="B9" s="45"/>
      <c r="C9" s="45" t="s">
        <v>240</v>
      </c>
      <c r="D9" s="46"/>
      <c r="E9" s="47">
        <v>20</v>
      </c>
      <c r="F9" s="47">
        <v>9.25</v>
      </c>
      <c r="G9" s="47">
        <v>9.25</v>
      </c>
      <c r="H9" s="47">
        <v>8.75</v>
      </c>
      <c r="I9" s="47">
        <v>9.5</v>
      </c>
      <c r="J9" s="47">
        <v>9.25</v>
      </c>
      <c r="K9" s="47">
        <v>9</v>
      </c>
      <c r="L9" s="47">
        <v>9</v>
      </c>
      <c r="M9" s="47">
        <v>9</v>
      </c>
      <c r="N9" s="46">
        <v>0</v>
      </c>
      <c r="O9" s="48">
        <v>93</v>
      </c>
      <c r="P9" s="45" t="s">
        <v>357</v>
      </c>
    </row>
    <row r="10" spans="1:37" x14ac:dyDescent="0.3">
      <c r="A10" s="45" t="s">
        <v>309</v>
      </c>
      <c r="B10" s="45"/>
      <c r="C10" s="45" t="s">
        <v>240</v>
      </c>
      <c r="D10" s="46"/>
      <c r="E10" s="47">
        <v>20</v>
      </c>
      <c r="F10" s="47">
        <v>9</v>
      </c>
      <c r="G10" s="47">
        <v>9.25</v>
      </c>
      <c r="H10" s="47">
        <v>8.75</v>
      </c>
      <c r="I10" s="47">
        <v>9.25</v>
      </c>
      <c r="J10" s="47">
        <v>9</v>
      </c>
      <c r="K10" s="47">
        <v>8.75</v>
      </c>
      <c r="L10" s="47">
        <v>9</v>
      </c>
      <c r="M10" s="47">
        <v>9</v>
      </c>
      <c r="N10" s="46">
        <v>0</v>
      </c>
      <c r="O10" s="48">
        <v>92</v>
      </c>
      <c r="P10" s="45" t="s">
        <v>360</v>
      </c>
    </row>
    <row r="11" spans="1:37" x14ac:dyDescent="0.3">
      <c r="A11" s="45" t="s">
        <v>309</v>
      </c>
      <c r="B11" s="45"/>
      <c r="C11" s="45" t="s">
        <v>25</v>
      </c>
      <c r="D11" s="46"/>
      <c r="E11" s="47">
        <v>20</v>
      </c>
      <c r="F11" s="47">
        <v>9</v>
      </c>
      <c r="G11" s="47">
        <v>9.25</v>
      </c>
      <c r="H11" s="47">
        <v>9.5</v>
      </c>
      <c r="I11" s="47">
        <v>9.25</v>
      </c>
      <c r="J11" s="47">
        <v>9</v>
      </c>
      <c r="K11" s="47">
        <v>9</v>
      </c>
      <c r="L11" s="47">
        <v>9</v>
      </c>
      <c r="M11" s="47">
        <v>8.75</v>
      </c>
      <c r="N11" s="46">
        <v>0</v>
      </c>
      <c r="O11" s="48">
        <v>92.75</v>
      </c>
    </row>
    <row r="12" spans="1:37" x14ac:dyDescent="0.3">
      <c r="A12" s="45" t="s">
        <v>309</v>
      </c>
      <c r="B12" s="45"/>
      <c r="C12" s="45" t="s">
        <v>25</v>
      </c>
      <c r="D12" s="46"/>
      <c r="E12" s="47">
        <v>20</v>
      </c>
      <c r="F12" s="47">
        <v>9</v>
      </c>
      <c r="G12" s="47">
        <v>9.25</v>
      </c>
      <c r="H12" s="47">
        <v>9</v>
      </c>
      <c r="I12" s="47">
        <v>9.25</v>
      </c>
      <c r="J12" s="47">
        <v>9</v>
      </c>
      <c r="K12" s="47">
        <v>8.75</v>
      </c>
      <c r="L12" s="47">
        <v>9</v>
      </c>
      <c r="M12" s="47">
        <v>8.75</v>
      </c>
      <c r="N12" s="46">
        <v>0</v>
      </c>
      <c r="O12" s="48">
        <v>92</v>
      </c>
    </row>
    <row r="13" spans="1:37" x14ac:dyDescent="0.3">
      <c r="A13" s="45" t="s">
        <v>309</v>
      </c>
      <c r="B13" s="45"/>
      <c r="C13" s="45" t="s">
        <v>25</v>
      </c>
      <c r="D13" s="46"/>
      <c r="E13" s="47">
        <v>20</v>
      </c>
      <c r="F13" s="47">
        <v>9</v>
      </c>
      <c r="G13" s="47">
        <v>9.25</v>
      </c>
      <c r="H13" s="47">
        <v>9</v>
      </c>
      <c r="I13" s="47">
        <v>9.25</v>
      </c>
      <c r="J13" s="47">
        <v>9</v>
      </c>
      <c r="K13" s="47">
        <v>9</v>
      </c>
      <c r="L13" s="47">
        <v>9.25</v>
      </c>
      <c r="M13" s="47">
        <v>9</v>
      </c>
      <c r="N13" s="46">
        <v>0</v>
      </c>
      <c r="O13" s="48">
        <v>92.75</v>
      </c>
    </row>
    <row r="14" spans="1:37" x14ac:dyDescent="0.3">
      <c r="A14" s="45" t="s">
        <v>309</v>
      </c>
      <c r="B14" s="45"/>
      <c r="C14" s="45" t="s">
        <v>25</v>
      </c>
      <c r="D14" s="46"/>
      <c r="E14" s="47">
        <v>20</v>
      </c>
      <c r="F14" s="47">
        <v>9</v>
      </c>
      <c r="G14" s="47">
        <v>9.25</v>
      </c>
      <c r="H14" s="47">
        <v>9</v>
      </c>
      <c r="I14" s="47">
        <v>9</v>
      </c>
      <c r="J14" s="47">
        <v>9</v>
      </c>
      <c r="K14" s="47">
        <v>8.75</v>
      </c>
      <c r="L14" s="47">
        <v>9</v>
      </c>
      <c r="M14" s="47">
        <v>8.75</v>
      </c>
      <c r="N14" s="46">
        <v>0</v>
      </c>
      <c r="O14" s="48">
        <v>91.75</v>
      </c>
    </row>
    <row r="16" spans="1:37" x14ac:dyDescent="0.3">
      <c r="B16" s="3" t="s">
        <v>34</v>
      </c>
      <c r="C16" s="3" t="s">
        <v>13</v>
      </c>
      <c r="D16" s="3" t="s">
        <v>35</v>
      </c>
      <c r="E16" s="3" t="s">
        <v>15</v>
      </c>
      <c r="F16" s="3" t="s">
        <v>16</v>
      </c>
      <c r="G16" s="3" t="s">
        <v>10</v>
      </c>
      <c r="H16" s="3" t="s">
        <v>17</v>
      </c>
      <c r="I16" s="3" t="s">
        <v>12</v>
      </c>
      <c r="J16" s="3" t="s">
        <v>18</v>
      </c>
      <c r="K16" s="3" t="s">
        <v>7</v>
      </c>
      <c r="L16" s="3" t="s">
        <v>19</v>
      </c>
      <c r="M16" s="17" t="s">
        <v>20</v>
      </c>
      <c r="N16" s="17" t="s">
        <v>40</v>
      </c>
      <c r="O16" s="3" t="s">
        <v>36</v>
      </c>
      <c r="P16" s="3" t="s">
        <v>37</v>
      </c>
      <c r="Q16" s="3" t="s">
        <v>242</v>
      </c>
    </row>
    <row r="17" spans="2:17" x14ac:dyDescent="0.3">
      <c r="B17" s="4" t="s">
        <v>38</v>
      </c>
      <c r="C17" s="4" t="s">
        <v>23</v>
      </c>
      <c r="D17" s="38">
        <v>4</v>
      </c>
      <c r="E17" s="28">
        <v>20</v>
      </c>
      <c r="F17" s="28">
        <f>AVERAGE(F7:F10)</f>
        <v>9.1875</v>
      </c>
      <c r="G17" s="28">
        <f t="shared" ref="G17:N17" si="0">AVERAGE(G7:G10)</f>
        <v>9.25</v>
      </c>
      <c r="H17" s="28">
        <f t="shared" si="0"/>
        <v>8.8125</v>
      </c>
      <c r="I17" s="28">
        <f t="shared" si="0"/>
        <v>9.3125</v>
      </c>
      <c r="J17" s="28">
        <f t="shared" si="0"/>
        <v>9.0625</v>
      </c>
      <c r="K17" s="28">
        <f t="shared" si="0"/>
        <v>8.8125</v>
      </c>
      <c r="L17" s="28">
        <f t="shared" si="0"/>
        <v>9</v>
      </c>
      <c r="M17" s="28">
        <f t="shared" si="0"/>
        <v>9</v>
      </c>
      <c r="N17" s="28">
        <f t="shared" si="0"/>
        <v>0</v>
      </c>
      <c r="O17" s="41">
        <f>AVERAGE(O7:O10)</f>
        <v>92.4375</v>
      </c>
      <c r="P17" s="30">
        <f>_xlfn.STDEV.P(O7:O10)</f>
        <v>0.36975498644372601</v>
      </c>
      <c r="Q17" s="31">
        <f>_xlfn.CONFIDENCE.T(0.1,P17,D17)</f>
        <v>0.43508393246615434</v>
      </c>
    </row>
    <row r="18" spans="2:17" x14ac:dyDescent="0.3">
      <c r="B18" s="5" t="s">
        <v>39</v>
      </c>
      <c r="C18" s="5" t="s">
        <v>23</v>
      </c>
      <c r="D18" s="39">
        <v>4</v>
      </c>
      <c r="E18" s="32">
        <v>20</v>
      </c>
      <c r="F18" s="32">
        <f>AVERAGE(F11:F14)</f>
        <v>9</v>
      </c>
      <c r="G18" s="32">
        <f t="shared" ref="G18:N18" si="1">AVERAGE(G11:G14)</f>
        <v>9.25</v>
      </c>
      <c r="H18" s="32">
        <f t="shared" si="1"/>
        <v>9.125</v>
      </c>
      <c r="I18" s="32">
        <f t="shared" si="1"/>
        <v>9.1875</v>
      </c>
      <c r="J18" s="32">
        <f t="shared" si="1"/>
        <v>9</v>
      </c>
      <c r="K18" s="32">
        <f t="shared" si="1"/>
        <v>8.875</v>
      </c>
      <c r="L18" s="32">
        <f t="shared" si="1"/>
        <v>9.0625</v>
      </c>
      <c r="M18" s="32">
        <f t="shared" si="1"/>
        <v>8.8125</v>
      </c>
      <c r="N18" s="32">
        <f t="shared" si="1"/>
        <v>0</v>
      </c>
      <c r="O18" s="42">
        <f>AVERAGE(O11:O14)</f>
        <v>92.3125</v>
      </c>
      <c r="P18" s="34">
        <f>_xlfn.STDEV.P(O11:O14)</f>
        <v>0.44633927678392815</v>
      </c>
      <c r="Q18" s="31">
        <f>_xlfn.CONFIDENCE.T(0.1,P18,D18)</f>
        <v>0.52519926674959339</v>
      </c>
    </row>
    <row r="19" spans="2:17" x14ac:dyDescent="0.3">
      <c r="B19" s="26" t="s">
        <v>243</v>
      </c>
      <c r="C19" s="26"/>
      <c r="D19" s="40">
        <f>D17+D18</f>
        <v>8</v>
      </c>
      <c r="E19" s="36">
        <v>20</v>
      </c>
      <c r="F19" s="27">
        <f>AVERAGE(F7:F14)</f>
        <v>9.09375</v>
      </c>
      <c r="G19" s="27">
        <f t="shared" ref="G19:N19" si="2">AVERAGE(G7:G14)</f>
        <v>9.25</v>
      </c>
      <c r="H19" s="27">
        <f t="shared" si="2"/>
        <v>8.96875</v>
      </c>
      <c r="I19" s="27">
        <f t="shared" si="2"/>
        <v>9.25</v>
      </c>
      <c r="J19" s="27">
        <f t="shared" si="2"/>
        <v>9.03125</v>
      </c>
      <c r="K19" s="27">
        <f t="shared" si="2"/>
        <v>8.84375</v>
      </c>
      <c r="L19" s="27">
        <f t="shared" si="2"/>
        <v>9.03125</v>
      </c>
      <c r="M19" s="27">
        <f t="shared" si="2"/>
        <v>8.90625</v>
      </c>
      <c r="N19" s="27">
        <f t="shared" si="2"/>
        <v>0</v>
      </c>
      <c r="O19" s="43">
        <f>AVERAGE(O7:O14)</f>
        <v>92.375</v>
      </c>
      <c r="P19" s="36">
        <f>_xlfn.STDEV.P(O7:O14)</f>
        <v>0.41457809879442498</v>
      </c>
      <c r="Q19" s="37">
        <f>_xlfn.CONFIDENCE.T(0.1,P19,D19)</f>
        <v>0.27769879211057685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BA8D0-38C8-4574-BE0D-56D0660FE4D1}">
  <dimension ref="A1:AK15"/>
  <sheetViews>
    <sheetView workbookViewId="0">
      <selection activeCell="A6" sqref="A1:XFD6"/>
    </sheetView>
  </sheetViews>
  <sheetFormatPr defaultColWidth="8.83203125" defaultRowHeight="14" x14ac:dyDescent="0.3"/>
  <sheetData>
    <row r="1" spans="1:37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43</v>
      </c>
    </row>
    <row r="2" spans="1:37" x14ac:dyDescent="0.3">
      <c r="A2" t="s">
        <v>60</v>
      </c>
      <c r="B2" t="s">
        <v>48</v>
      </c>
      <c r="D2" t="s">
        <v>61</v>
      </c>
      <c r="E2" t="s">
        <v>62</v>
      </c>
      <c r="F2" t="s">
        <v>33</v>
      </c>
      <c r="G2" t="s">
        <v>44</v>
      </c>
      <c r="I2" t="s">
        <v>63</v>
      </c>
    </row>
    <row r="3" spans="1:37" x14ac:dyDescent="0.3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 x14ac:dyDescent="0.3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56</v>
      </c>
      <c r="AA5" s="1"/>
      <c r="AB5" s="1" t="s">
        <v>10</v>
      </c>
      <c r="AC5" s="1" t="s">
        <v>11</v>
      </c>
      <c r="AD5" s="1" t="s">
        <v>56</v>
      </c>
      <c r="AE5" s="1"/>
      <c r="AF5" s="1" t="s">
        <v>10</v>
      </c>
      <c r="AG5" s="1" t="s">
        <v>11</v>
      </c>
      <c r="AH5" s="1" t="s">
        <v>56</v>
      </c>
      <c r="AI5" s="1"/>
      <c r="AJ5" s="1" t="s">
        <v>8</v>
      </c>
      <c r="AK5" s="1" t="s">
        <v>9</v>
      </c>
    </row>
    <row r="6" spans="1:37" s="1" customFormat="1" x14ac:dyDescent="0.3">
      <c r="A6" s="1" t="s">
        <v>13</v>
      </c>
      <c r="B6" s="1" t="s">
        <v>45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55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40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 x14ac:dyDescent="0.3">
      <c r="A7" t="s">
        <v>23</v>
      </c>
      <c r="C7" t="s">
        <v>24</v>
      </c>
      <c r="E7">
        <v>20</v>
      </c>
      <c r="F7">
        <v>8.5</v>
      </c>
      <c r="G7">
        <v>9.25</v>
      </c>
      <c r="H7">
        <v>8</v>
      </c>
      <c r="I7">
        <v>9</v>
      </c>
      <c r="J7">
        <v>9.25</v>
      </c>
      <c r="K7">
        <v>9.75</v>
      </c>
      <c r="L7">
        <v>9</v>
      </c>
      <c r="M7">
        <v>9.5</v>
      </c>
      <c r="N7">
        <v>0</v>
      </c>
      <c r="O7">
        <f>SUM(E7:N7)</f>
        <v>92.25</v>
      </c>
      <c r="P7" t="s">
        <v>73</v>
      </c>
      <c r="T7" s="1" t="s">
        <v>46</v>
      </c>
      <c r="U7">
        <v>2</v>
      </c>
      <c r="V7" t="s">
        <v>46</v>
      </c>
      <c r="W7">
        <v>2</v>
      </c>
      <c r="X7">
        <v>3</v>
      </c>
      <c r="Y7">
        <v>0</v>
      </c>
      <c r="Z7" t="s">
        <v>74</v>
      </c>
      <c r="AA7">
        <v>3</v>
      </c>
      <c r="AB7">
        <v>3</v>
      </c>
      <c r="AC7">
        <v>0</v>
      </c>
      <c r="AD7" t="s">
        <v>75</v>
      </c>
      <c r="AE7">
        <v>3</v>
      </c>
      <c r="AF7">
        <v>2</v>
      </c>
      <c r="AG7">
        <v>0</v>
      </c>
      <c r="AH7" t="s">
        <v>76</v>
      </c>
      <c r="AI7">
        <v>3</v>
      </c>
      <c r="AJ7" t="s">
        <v>77</v>
      </c>
      <c r="AK7">
        <v>3</v>
      </c>
    </row>
    <row r="8" spans="1:37" x14ac:dyDescent="0.3">
      <c r="A8" t="s">
        <v>23</v>
      </c>
      <c r="C8" t="s">
        <v>25</v>
      </c>
      <c r="E8">
        <v>20</v>
      </c>
      <c r="F8">
        <v>9</v>
      </c>
      <c r="G8">
        <v>9.25</v>
      </c>
      <c r="H8">
        <v>8.75</v>
      </c>
      <c r="I8">
        <v>8.5</v>
      </c>
      <c r="J8">
        <v>8.5</v>
      </c>
      <c r="K8">
        <v>9</v>
      </c>
      <c r="L8">
        <v>9</v>
      </c>
      <c r="M8">
        <v>8.75</v>
      </c>
      <c r="N8">
        <v>0</v>
      </c>
      <c r="O8">
        <f>SUM(E8:N8)</f>
        <v>90.75</v>
      </c>
    </row>
    <row r="10" spans="1:37" x14ac:dyDescent="0.3">
      <c r="B10" s="3" t="s">
        <v>34</v>
      </c>
      <c r="C10" s="3" t="s">
        <v>13</v>
      </c>
      <c r="D10" s="3" t="s">
        <v>35</v>
      </c>
      <c r="E10" s="3" t="s">
        <v>15</v>
      </c>
      <c r="F10" s="3" t="s">
        <v>16</v>
      </c>
      <c r="G10" s="3" t="s">
        <v>10</v>
      </c>
      <c r="H10" s="3" t="s">
        <v>17</v>
      </c>
      <c r="I10" s="3" t="s">
        <v>12</v>
      </c>
      <c r="J10" s="3" t="s">
        <v>18</v>
      </c>
      <c r="K10" s="3" t="s">
        <v>7</v>
      </c>
      <c r="L10" s="3" t="s">
        <v>19</v>
      </c>
      <c r="M10" s="17" t="s">
        <v>20</v>
      </c>
      <c r="N10" s="17" t="s">
        <v>40</v>
      </c>
      <c r="O10" s="3" t="s">
        <v>36</v>
      </c>
      <c r="P10" s="3" t="s">
        <v>37</v>
      </c>
    </row>
    <row r="11" spans="1:37" x14ac:dyDescent="0.3">
      <c r="B11" s="4" t="s">
        <v>38</v>
      </c>
      <c r="C11" s="4" t="s">
        <v>23</v>
      </c>
      <c r="D11" s="9">
        <v>1</v>
      </c>
      <c r="E11" s="9">
        <v>20</v>
      </c>
      <c r="F11" s="11">
        <f>AVERAGE(F7)</f>
        <v>8.5</v>
      </c>
      <c r="G11" s="11">
        <f t="shared" ref="G11:N11" si="0">AVERAGE(G7)</f>
        <v>9.25</v>
      </c>
      <c r="H11" s="11">
        <f t="shared" si="0"/>
        <v>8</v>
      </c>
      <c r="I11" s="11">
        <f t="shared" si="0"/>
        <v>9</v>
      </c>
      <c r="J11" s="11">
        <f t="shared" si="0"/>
        <v>9.25</v>
      </c>
      <c r="K11" s="11">
        <f t="shared" si="0"/>
        <v>9.75</v>
      </c>
      <c r="L11" s="11">
        <f t="shared" si="0"/>
        <v>9</v>
      </c>
      <c r="M11" s="11">
        <f t="shared" si="0"/>
        <v>9.5</v>
      </c>
      <c r="N11" s="11">
        <f t="shared" si="0"/>
        <v>0</v>
      </c>
      <c r="O11" s="12">
        <f>AVERAGE(O7)</f>
        <v>92.25</v>
      </c>
      <c r="P11" s="10">
        <f>_xlfn.STDEV.P(O4:O7)</f>
        <v>0</v>
      </c>
    </row>
    <row r="12" spans="1:37" x14ac:dyDescent="0.3">
      <c r="B12" s="5" t="s">
        <v>39</v>
      </c>
      <c r="C12" s="5" t="s">
        <v>23</v>
      </c>
      <c r="D12" s="6">
        <v>1</v>
      </c>
      <c r="E12" s="6">
        <v>20</v>
      </c>
      <c r="F12" s="6">
        <f>F8</f>
        <v>9</v>
      </c>
      <c r="G12" s="6">
        <f t="shared" ref="G12:N12" si="1">G8</f>
        <v>9.25</v>
      </c>
      <c r="H12" s="6">
        <f t="shared" si="1"/>
        <v>8.75</v>
      </c>
      <c r="I12" s="6">
        <f t="shared" si="1"/>
        <v>8.5</v>
      </c>
      <c r="J12" s="6">
        <f t="shared" si="1"/>
        <v>8.5</v>
      </c>
      <c r="K12" s="6">
        <f t="shared" si="1"/>
        <v>9</v>
      </c>
      <c r="L12" s="6">
        <f t="shared" si="1"/>
        <v>9</v>
      </c>
      <c r="M12" s="6">
        <f t="shared" si="1"/>
        <v>8.75</v>
      </c>
      <c r="N12" s="6">
        <f t="shared" si="1"/>
        <v>0</v>
      </c>
      <c r="O12" s="7">
        <f>O8</f>
        <v>90.75</v>
      </c>
      <c r="P12" s="8">
        <v>0</v>
      </c>
    </row>
    <row r="14" spans="1:37" x14ac:dyDescent="0.3">
      <c r="B14" s="15" t="s">
        <v>41</v>
      </c>
      <c r="C14" s="15"/>
      <c r="D14" s="15"/>
      <c r="E14" s="16">
        <f t="shared" ref="E14:L15" si="2">AVERAGE(E11:E11)</f>
        <v>20</v>
      </c>
      <c r="F14" s="16">
        <f t="shared" si="2"/>
        <v>8.5</v>
      </c>
      <c r="G14" s="16">
        <f t="shared" si="2"/>
        <v>9.25</v>
      </c>
      <c r="H14" s="16">
        <f t="shared" si="2"/>
        <v>8</v>
      </c>
      <c r="I14" s="16">
        <f t="shared" si="2"/>
        <v>9</v>
      </c>
      <c r="J14" s="16">
        <f t="shared" si="2"/>
        <v>9.25</v>
      </c>
      <c r="K14" s="16">
        <f t="shared" si="2"/>
        <v>9.75</v>
      </c>
      <c r="L14" s="16">
        <f t="shared" si="2"/>
        <v>9</v>
      </c>
      <c r="M14" s="16">
        <f>AVERAGE(O11:O11)</f>
        <v>92.25</v>
      </c>
      <c r="N14" s="16">
        <f>AVERAGE(M14:M15)</f>
        <v>91.5</v>
      </c>
      <c r="O14" s="13" t="s">
        <v>36</v>
      </c>
    </row>
    <row r="15" spans="1:37" x14ac:dyDescent="0.3">
      <c r="B15" s="15" t="s">
        <v>42</v>
      </c>
      <c r="C15" s="15"/>
      <c r="D15" s="15"/>
      <c r="E15" s="16">
        <f t="shared" si="2"/>
        <v>20</v>
      </c>
      <c r="F15" s="16">
        <f t="shared" si="2"/>
        <v>9</v>
      </c>
      <c r="G15" s="16">
        <f t="shared" si="2"/>
        <v>9.25</v>
      </c>
      <c r="H15" s="16">
        <f t="shared" si="2"/>
        <v>8.75</v>
      </c>
      <c r="I15" s="16">
        <f t="shared" si="2"/>
        <v>8.5</v>
      </c>
      <c r="J15" s="16">
        <f t="shared" si="2"/>
        <v>8.5</v>
      </c>
      <c r="K15" s="16">
        <f t="shared" si="2"/>
        <v>9</v>
      </c>
      <c r="L15" s="16">
        <f t="shared" si="2"/>
        <v>9</v>
      </c>
      <c r="M15" s="16">
        <f>AVERAGE(O12:O12)</f>
        <v>90.75</v>
      </c>
      <c r="N15" s="16">
        <f>_xlfn.STDEV.P(M14:M15)</f>
        <v>0.75</v>
      </c>
      <c r="O15" s="14">
        <f>N14-N15/2</f>
        <v>91.125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59DAC-B939-1949-A24E-5C47DF681BB1}">
  <dimension ref="A1:AK12"/>
  <sheetViews>
    <sheetView workbookViewId="0">
      <selection activeCell="B20" sqref="B20"/>
    </sheetView>
  </sheetViews>
  <sheetFormatPr defaultColWidth="10.6640625" defaultRowHeight="14" x14ac:dyDescent="0.3"/>
  <sheetData>
    <row r="1" spans="1:37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43</v>
      </c>
    </row>
    <row r="2" spans="1:37" x14ac:dyDescent="0.3">
      <c r="A2" t="s">
        <v>314</v>
      </c>
      <c r="B2" t="s">
        <v>48</v>
      </c>
      <c r="D2" t="s">
        <v>315</v>
      </c>
      <c r="E2" t="s">
        <v>316</v>
      </c>
      <c r="F2" t="s">
        <v>137</v>
      </c>
      <c r="G2" t="s">
        <v>317</v>
      </c>
      <c r="H2" t="s">
        <v>318</v>
      </c>
      <c r="I2" t="s">
        <v>277</v>
      </c>
      <c r="J2">
        <v>161.25</v>
      </c>
    </row>
    <row r="3" spans="1:37" x14ac:dyDescent="0.3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 x14ac:dyDescent="0.3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56</v>
      </c>
      <c r="AA5" s="1"/>
      <c r="AB5" s="1" t="s">
        <v>10</v>
      </c>
      <c r="AC5" s="1" t="s">
        <v>11</v>
      </c>
      <c r="AD5" s="1" t="s">
        <v>56</v>
      </c>
      <c r="AE5" s="1"/>
      <c r="AF5" s="1" t="s">
        <v>10</v>
      </c>
      <c r="AG5" s="1" t="s">
        <v>11</v>
      </c>
      <c r="AH5" s="1" t="s">
        <v>56</v>
      </c>
      <c r="AI5" s="1"/>
      <c r="AJ5" s="1" t="s">
        <v>8</v>
      </c>
      <c r="AK5" s="1" t="s">
        <v>9</v>
      </c>
    </row>
    <row r="6" spans="1:37" s="1" customFormat="1" x14ac:dyDescent="0.3">
      <c r="A6" s="1" t="s">
        <v>13</v>
      </c>
      <c r="B6" s="1" t="s">
        <v>45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55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40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 x14ac:dyDescent="0.3">
      <c r="A7" s="45" t="s">
        <v>239</v>
      </c>
      <c r="B7" s="45"/>
      <c r="C7" s="45" t="s">
        <v>240</v>
      </c>
      <c r="D7" s="46"/>
      <c r="E7" s="47">
        <v>20</v>
      </c>
      <c r="F7" s="47">
        <v>9.25</v>
      </c>
      <c r="G7" s="47">
        <v>9.5</v>
      </c>
      <c r="H7" s="47">
        <v>8.75</v>
      </c>
      <c r="I7" s="47">
        <v>9.25</v>
      </c>
      <c r="J7" s="47">
        <v>9.25</v>
      </c>
      <c r="K7" s="47">
        <v>9</v>
      </c>
      <c r="L7" s="47">
        <v>9.5</v>
      </c>
      <c r="M7" s="47">
        <v>9.25</v>
      </c>
      <c r="N7" s="46">
        <v>0</v>
      </c>
      <c r="O7" s="48">
        <v>93.75</v>
      </c>
      <c r="P7" s="45" t="s">
        <v>319</v>
      </c>
    </row>
    <row r="8" spans="1:37" x14ac:dyDescent="0.3">
      <c r="A8" s="45" t="s">
        <v>309</v>
      </c>
      <c r="B8" s="45"/>
      <c r="C8" s="45" t="s">
        <v>240</v>
      </c>
      <c r="D8" s="46"/>
      <c r="E8" s="47">
        <v>20</v>
      </c>
      <c r="F8" s="47">
        <v>9</v>
      </c>
      <c r="G8" s="47">
        <v>9.25</v>
      </c>
      <c r="H8" s="47">
        <v>8.75</v>
      </c>
      <c r="I8" s="47">
        <v>9.25</v>
      </c>
      <c r="J8" s="47">
        <v>9.25</v>
      </c>
      <c r="K8" s="47">
        <v>9.25</v>
      </c>
      <c r="L8" s="47">
        <v>9.25</v>
      </c>
      <c r="M8" s="47">
        <v>9</v>
      </c>
      <c r="N8" s="46">
        <v>0</v>
      </c>
      <c r="O8" s="48">
        <v>93</v>
      </c>
      <c r="P8" s="45" t="s">
        <v>320</v>
      </c>
    </row>
    <row r="9" spans="1:37" x14ac:dyDescent="0.3">
      <c r="A9" s="45" t="s">
        <v>309</v>
      </c>
      <c r="B9" s="45"/>
      <c r="C9" s="45" t="s">
        <v>240</v>
      </c>
      <c r="D9" s="46"/>
      <c r="E9" s="47">
        <v>20</v>
      </c>
      <c r="F9" s="47">
        <v>8.75</v>
      </c>
      <c r="G9" s="47">
        <v>9.25</v>
      </c>
      <c r="H9" s="47">
        <v>9</v>
      </c>
      <c r="I9" s="47">
        <v>8.75</v>
      </c>
      <c r="J9" s="47">
        <v>9</v>
      </c>
      <c r="K9" s="47">
        <v>8.75</v>
      </c>
      <c r="L9" s="47">
        <v>9</v>
      </c>
      <c r="M9" s="47">
        <v>8.75</v>
      </c>
      <c r="N9" s="46">
        <v>0</v>
      </c>
      <c r="O9" s="48">
        <v>91.25</v>
      </c>
      <c r="P9" s="45" t="s">
        <v>321</v>
      </c>
    </row>
    <row r="10" spans="1:37" x14ac:dyDescent="0.3">
      <c r="A10" s="45" t="s">
        <v>239</v>
      </c>
      <c r="B10" s="45"/>
      <c r="C10" s="45" t="s">
        <v>25</v>
      </c>
      <c r="D10" s="46"/>
      <c r="E10" s="47">
        <v>20</v>
      </c>
      <c r="F10" s="47">
        <v>9</v>
      </c>
      <c r="G10" s="47">
        <v>9.25</v>
      </c>
      <c r="H10" s="47">
        <v>9.25</v>
      </c>
      <c r="I10" s="47">
        <v>9</v>
      </c>
      <c r="J10" s="47">
        <v>9.25</v>
      </c>
      <c r="K10" s="47">
        <v>9</v>
      </c>
      <c r="L10" s="47">
        <v>9.25</v>
      </c>
      <c r="M10" s="47">
        <v>9</v>
      </c>
      <c r="N10" s="46">
        <v>0</v>
      </c>
      <c r="O10" s="48">
        <v>93</v>
      </c>
    </row>
    <row r="11" spans="1:37" x14ac:dyDescent="0.3">
      <c r="A11" s="45" t="s">
        <v>309</v>
      </c>
      <c r="B11" s="45"/>
      <c r="C11" s="45" t="s">
        <v>25</v>
      </c>
      <c r="D11" s="46"/>
      <c r="E11" s="47">
        <v>20</v>
      </c>
      <c r="F11" s="47">
        <v>8.75</v>
      </c>
      <c r="G11" s="47">
        <v>9.25</v>
      </c>
      <c r="H11" s="47">
        <v>9</v>
      </c>
      <c r="I11" s="47">
        <v>9.25</v>
      </c>
      <c r="J11" s="47">
        <v>9.25</v>
      </c>
      <c r="K11" s="47">
        <v>9</v>
      </c>
      <c r="L11" s="47">
        <v>9</v>
      </c>
      <c r="M11" s="47">
        <v>9</v>
      </c>
      <c r="N11" s="46">
        <v>0</v>
      </c>
      <c r="O11" s="48">
        <v>92.5</v>
      </c>
    </row>
    <row r="12" spans="1:37" x14ac:dyDescent="0.3">
      <c r="A12" s="45" t="s">
        <v>309</v>
      </c>
      <c r="B12" s="45"/>
      <c r="C12" s="45" t="s">
        <v>25</v>
      </c>
      <c r="D12" s="46"/>
      <c r="E12" s="47">
        <v>20</v>
      </c>
      <c r="F12" s="47">
        <v>9</v>
      </c>
      <c r="G12" s="47">
        <v>9</v>
      </c>
      <c r="H12" s="47">
        <v>9.25</v>
      </c>
      <c r="I12" s="47">
        <v>9</v>
      </c>
      <c r="J12" s="47">
        <v>9</v>
      </c>
      <c r="K12" s="47">
        <v>8.75</v>
      </c>
      <c r="L12" s="47">
        <v>8.75</v>
      </c>
      <c r="M12" s="47">
        <v>8.75</v>
      </c>
      <c r="N12" s="46">
        <v>0</v>
      </c>
      <c r="O12" s="48">
        <v>91.5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708-C84B-473F-9ED4-60F767041B68}">
  <dimension ref="A1:AK17"/>
  <sheetViews>
    <sheetView workbookViewId="0">
      <selection activeCell="H27" sqref="H27"/>
    </sheetView>
  </sheetViews>
  <sheetFormatPr defaultColWidth="8.83203125" defaultRowHeight="14" x14ac:dyDescent="0.3"/>
  <cols>
    <col min="6" max="6" width="9.1640625" bestFit="1" customWidth="1"/>
    <col min="15" max="15" width="9.1640625" bestFit="1" customWidth="1"/>
  </cols>
  <sheetData>
    <row r="1" spans="1:37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43</v>
      </c>
    </row>
    <row r="2" spans="1:37" x14ac:dyDescent="0.3">
      <c r="A2" t="s">
        <v>90</v>
      </c>
      <c r="B2" t="s">
        <v>48</v>
      </c>
      <c r="C2" t="s">
        <v>112</v>
      </c>
      <c r="D2" t="s">
        <v>108</v>
      </c>
      <c r="E2" t="s">
        <v>109</v>
      </c>
      <c r="F2" t="s">
        <v>113</v>
      </c>
      <c r="G2" t="s">
        <v>44</v>
      </c>
      <c r="H2" t="s">
        <v>114</v>
      </c>
      <c r="I2" t="s">
        <v>111</v>
      </c>
      <c r="J2">
        <v>49</v>
      </c>
    </row>
    <row r="3" spans="1:37" x14ac:dyDescent="0.3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 x14ac:dyDescent="0.3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56</v>
      </c>
      <c r="AA5" s="1"/>
      <c r="AB5" s="1" t="s">
        <v>10</v>
      </c>
      <c r="AC5" s="1" t="s">
        <v>11</v>
      </c>
      <c r="AD5" s="1" t="s">
        <v>56</v>
      </c>
      <c r="AE5" s="1"/>
      <c r="AF5" s="1" t="s">
        <v>10</v>
      </c>
      <c r="AG5" s="1" t="s">
        <v>11</v>
      </c>
      <c r="AH5" s="1" t="s">
        <v>56</v>
      </c>
      <c r="AI5" s="1"/>
      <c r="AJ5" s="1" t="s">
        <v>8</v>
      </c>
      <c r="AK5" s="1" t="s">
        <v>9</v>
      </c>
    </row>
    <row r="6" spans="1:37" s="1" customFormat="1" x14ac:dyDescent="0.3">
      <c r="A6" s="1" t="s">
        <v>13</v>
      </c>
      <c r="B6" s="1" t="s">
        <v>45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55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40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 x14ac:dyDescent="0.3">
      <c r="A7" t="s">
        <v>23</v>
      </c>
      <c r="C7" t="s">
        <v>24</v>
      </c>
      <c r="E7">
        <v>20</v>
      </c>
      <c r="F7">
        <v>9.25</v>
      </c>
      <c r="G7">
        <v>8.75</v>
      </c>
      <c r="H7">
        <v>8.25</v>
      </c>
      <c r="I7">
        <v>9.25</v>
      </c>
      <c r="J7">
        <v>8.25</v>
      </c>
      <c r="K7">
        <v>8</v>
      </c>
      <c r="L7">
        <v>8.25</v>
      </c>
      <c r="M7">
        <v>8.5</v>
      </c>
      <c r="N7">
        <v>0</v>
      </c>
      <c r="O7">
        <f>SUM(E7:N7)</f>
        <v>88.5</v>
      </c>
      <c r="T7" s="1" t="s">
        <v>94</v>
      </c>
      <c r="U7">
        <v>3</v>
      </c>
      <c r="V7" t="s">
        <v>46</v>
      </c>
      <c r="W7">
        <v>3</v>
      </c>
      <c r="X7">
        <v>2</v>
      </c>
      <c r="Y7">
        <v>0</v>
      </c>
      <c r="Z7" t="s">
        <v>95</v>
      </c>
      <c r="AA7">
        <v>3</v>
      </c>
      <c r="AB7">
        <v>1</v>
      </c>
      <c r="AC7">
        <v>0</v>
      </c>
      <c r="AD7" t="s">
        <v>96</v>
      </c>
      <c r="AE7">
        <v>3</v>
      </c>
      <c r="AF7">
        <v>1</v>
      </c>
      <c r="AG7">
        <v>0</v>
      </c>
      <c r="AH7" t="s">
        <v>96</v>
      </c>
      <c r="AI7">
        <v>3</v>
      </c>
      <c r="AJ7" t="s">
        <v>97</v>
      </c>
      <c r="AK7">
        <v>3</v>
      </c>
    </row>
    <row r="8" spans="1:37" x14ac:dyDescent="0.3">
      <c r="A8" t="s">
        <v>23</v>
      </c>
      <c r="C8" t="s">
        <v>24</v>
      </c>
      <c r="E8">
        <v>20</v>
      </c>
      <c r="F8">
        <v>9</v>
      </c>
      <c r="G8">
        <v>7.25</v>
      </c>
      <c r="H8">
        <v>8.25</v>
      </c>
      <c r="I8">
        <v>8.25</v>
      </c>
      <c r="J8">
        <v>7.75</v>
      </c>
      <c r="K8">
        <v>7.75</v>
      </c>
      <c r="L8">
        <v>8</v>
      </c>
      <c r="M8">
        <v>7.75</v>
      </c>
      <c r="N8">
        <v>0</v>
      </c>
      <c r="O8">
        <f t="shared" ref="O8:O9" si="0">SUM(E8:N8)</f>
        <v>84</v>
      </c>
      <c r="P8" t="s">
        <v>121</v>
      </c>
      <c r="T8" s="1" t="s">
        <v>46</v>
      </c>
      <c r="U8">
        <v>3</v>
      </c>
      <c r="V8" s="1" t="s">
        <v>46</v>
      </c>
      <c r="W8">
        <v>3</v>
      </c>
      <c r="X8">
        <v>1</v>
      </c>
      <c r="Y8">
        <v>2</v>
      </c>
      <c r="Z8" s="1" t="s">
        <v>108</v>
      </c>
      <c r="AA8">
        <v>1</v>
      </c>
      <c r="AB8">
        <v>1</v>
      </c>
      <c r="AC8">
        <v>2</v>
      </c>
      <c r="AD8" s="1" t="s">
        <v>115</v>
      </c>
      <c r="AE8">
        <v>2</v>
      </c>
      <c r="AF8">
        <v>2</v>
      </c>
      <c r="AG8">
        <v>1</v>
      </c>
      <c r="AH8" s="1" t="s">
        <v>115</v>
      </c>
      <c r="AI8">
        <v>2</v>
      </c>
      <c r="AJ8" s="1" t="s">
        <v>116</v>
      </c>
      <c r="AK8">
        <v>2</v>
      </c>
    </row>
    <row r="9" spans="1:37" x14ac:dyDescent="0.3">
      <c r="A9" t="s">
        <v>23</v>
      </c>
      <c r="C9" t="s">
        <v>24</v>
      </c>
      <c r="E9">
        <v>20</v>
      </c>
      <c r="F9">
        <v>9</v>
      </c>
      <c r="G9">
        <v>7.5</v>
      </c>
      <c r="H9">
        <v>8.25</v>
      </c>
      <c r="I9">
        <v>8.25</v>
      </c>
      <c r="J9">
        <v>8</v>
      </c>
      <c r="K9">
        <v>7.75</v>
      </c>
      <c r="L9">
        <v>7.75</v>
      </c>
      <c r="M9">
        <v>8.25</v>
      </c>
      <c r="N9">
        <v>0</v>
      </c>
      <c r="O9">
        <f t="shared" si="0"/>
        <v>84.75</v>
      </c>
      <c r="P9" t="s">
        <v>122</v>
      </c>
      <c r="T9" s="1" t="s">
        <v>117</v>
      </c>
      <c r="U9">
        <v>3</v>
      </c>
      <c r="V9" s="1" t="s">
        <v>117</v>
      </c>
      <c r="W9">
        <v>3</v>
      </c>
      <c r="X9">
        <v>1</v>
      </c>
      <c r="Y9">
        <v>0</v>
      </c>
      <c r="Z9" s="1" t="s">
        <v>108</v>
      </c>
      <c r="AA9">
        <v>1</v>
      </c>
      <c r="AB9">
        <v>1</v>
      </c>
      <c r="AC9">
        <v>1</v>
      </c>
      <c r="AD9" s="1" t="s">
        <v>115</v>
      </c>
      <c r="AE9">
        <v>2</v>
      </c>
      <c r="AF9">
        <v>1</v>
      </c>
      <c r="AG9">
        <v>0</v>
      </c>
      <c r="AH9" s="1" t="s">
        <v>118</v>
      </c>
      <c r="AI9">
        <v>2</v>
      </c>
      <c r="AJ9" s="1" t="s">
        <v>119</v>
      </c>
      <c r="AK9">
        <v>2</v>
      </c>
    </row>
    <row r="10" spans="1:37" x14ac:dyDescent="0.3">
      <c r="A10" t="s">
        <v>23</v>
      </c>
      <c r="C10" t="s">
        <v>25</v>
      </c>
      <c r="E10">
        <v>20</v>
      </c>
      <c r="F10">
        <v>9.25</v>
      </c>
      <c r="G10">
        <v>8.75</v>
      </c>
      <c r="H10">
        <v>8.5</v>
      </c>
      <c r="I10">
        <v>8.75</v>
      </c>
      <c r="J10">
        <v>8.75</v>
      </c>
      <c r="K10">
        <v>9</v>
      </c>
      <c r="L10">
        <v>8.75</v>
      </c>
      <c r="M10">
        <v>8.5</v>
      </c>
      <c r="N10">
        <v>0</v>
      </c>
      <c r="O10">
        <f>SUM(E10:N10)</f>
        <v>90.25</v>
      </c>
    </row>
    <row r="11" spans="1:37" x14ac:dyDescent="0.3">
      <c r="A11" t="s">
        <v>23</v>
      </c>
      <c r="C11" t="s">
        <v>25</v>
      </c>
      <c r="E11">
        <v>20</v>
      </c>
      <c r="F11">
        <v>9</v>
      </c>
      <c r="G11">
        <v>8.5</v>
      </c>
      <c r="H11">
        <v>9</v>
      </c>
      <c r="I11">
        <v>8.75</v>
      </c>
      <c r="J11">
        <v>8.5</v>
      </c>
      <c r="K11">
        <v>8.5</v>
      </c>
      <c r="L11">
        <v>8.75</v>
      </c>
      <c r="M11">
        <v>8.75</v>
      </c>
      <c r="N11">
        <v>0</v>
      </c>
      <c r="O11">
        <f t="shared" ref="O11:O12" si="1">SUM(E11:N11)</f>
        <v>89.75</v>
      </c>
    </row>
    <row r="12" spans="1:37" x14ac:dyDescent="0.3">
      <c r="A12" t="s">
        <v>23</v>
      </c>
      <c r="C12" t="s">
        <v>25</v>
      </c>
      <c r="E12">
        <v>20</v>
      </c>
      <c r="F12">
        <v>8.75</v>
      </c>
      <c r="G12">
        <v>8.75</v>
      </c>
      <c r="H12">
        <v>8.5</v>
      </c>
      <c r="I12">
        <v>8.75</v>
      </c>
      <c r="J12">
        <v>8.75</v>
      </c>
      <c r="K12">
        <v>8.5</v>
      </c>
      <c r="L12">
        <v>8.5</v>
      </c>
      <c r="M12">
        <v>8.5</v>
      </c>
      <c r="N12">
        <v>0</v>
      </c>
      <c r="O12">
        <f t="shared" si="1"/>
        <v>89</v>
      </c>
    </row>
    <row r="14" spans="1:37" x14ac:dyDescent="0.3">
      <c r="B14" s="3" t="s">
        <v>34</v>
      </c>
      <c r="C14" s="3" t="s">
        <v>13</v>
      </c>
      <c r="D14" s="3" t="s">
        <v>35</v>
      </c>
      <c r="E14" s="3" t="s">
        <v>15</v>
      </c>
      <c r="F14" s="3" t="s">
        <v>16</v>
      </c>
      <c r="G14" s="3" t="s">
        <v>10</v>
      </c>
      <c r="H14" s="3" t="s">
        <v>17</v>
      </c>
      <c r="I14" s="3" t="s">
        <v>12</v>
      </c>
      <c r="J14" s="3" t="s">
        <v>18</v>
      </c>
      <c r="K14" s="3" t="s">
        <v>7</v>
      </c>
      <c r="L14" s="3" t="s">
        <v>19</v>
      </c>
      <c r="M14" s="17" t="s">
        <v>20</v>
      </c>
      <c r="N14" s="17" t="s">
        <v>40</v>
      </c>
      <c r="O14" s="3" t="s">
        <v>36</v>
      </c>
      <c r="P14" s="3" t="s">
        <v>37</v>
      </c>
      <c r="Q14" s="3" t="s">
        <v>242</v>
      </c>
    </row>
    <row r="15" spans="1:37" x14ac:dyDescent="0.3">
      <c r="B15" s="4" t="s">
        <v>38</v>
      </c>
      <c r="C15" s="4" t="s">
        <v>23</v>
      </c>
      <c r="D15" s="38">
        <v>3</v>
      </c>
      <c r="E15" s="28">
        <v>20</v>
      </c>
      <c r="F15" s="28">
        <f>AVERAGE(F7:F9)</f>
        <v>9.0833333333333339</v>
      </c>
      <c r="G15" s="28">
        <f t="shared" ref="G15:N15" si="2">AVERAGE(G7:G9)</f>
        <v>7.833333333333333</v>
      </c>
      <c r="H15" s="28">
        <f t="shared" si="2"/>
        <v>8.25</v>
      </c>
      <c r="I15" s="28">
        <f t="shared" si="2"/>
        <v>8.5833333333333339</v>
      </c>
      <c r="J15" s="28">
        <f t="shared" si="2"/>
        <v>8</v>
      </c>
      <c r="K15" s="28">
        <f t="shared" si="2"/>
        <v>7.833333333333333</v>
      </c>
      <c r="L15" s="28">
        <f t="shared" si="2"/>
        <v>8</v>
      </c>
      <c r="M15" s="28">
        <f t="shared" si="2"/>
        <v>8.1666666666666661</v>
      </c>
      <c r="N15" s="28">
        <f t="shared" si="2"/>
        <v>0</v>
      </c>
      <c r="O15" s="41">
        <f>AVERAGE(O7:O9)</f>
        <v>85.75</v>
      </c>
      <c r="P15" s="30">
        <f>_xlfn.STDEV.P(O7:O9)</f>
        <v>1.9685019685029528</v>
      </c>
      <c r="Q15" s="31">
        <f>_xlfn.CONFIDENCE.T(0.1,P15,D15)</f>
        <v>3.318607824786902</v>
      </c>
    </row>
    <row r="16" spans="1:37" x14ac:dyDescent="0.3">
      <c r="B16" s="5" t="s">
        <v>39</v>
      </c>
      <c r="C16" s="5" t="s">
        <v>23</v>
      </c>
      <c r="D16" s="39">
        <v>3</v>
      </c>
      <c r="E16" s="32">
        <v>20</v>
      </c>
      <c r="F16" s="32">
        <f>AVERAGE(F10:F12)</f>
        <v>9</v>
      </c>
      <c r="G16" s="32">
        <f t="shared" ref="G16:N16" si="3">AVERAGE(G10:G12)</f>
        <v>8.6666666666666661</v>
      </c>
      <c r="H16" s="32">
        <f t="shared" si="3"/>
        <v>8.6666666666666661</v>
      </c>
      <c r="I16" s="32">
        <f t="shared" si="3"/>
        <v>8.75</v>
      </c>
      <c r="J16" s="32">
        <f t="shared" si="3"/>
        <v>8.6666666666666661</v>
      </c>
      <c r="K16" s="32">
        <f t="shared" si="3"/>
        <v>8.6666666666666661</v>
      </c>
      <c r="L16" s="32">
        <f t="shared" si="3"/>
        <v>8.6666666666666661</v>
      </c>
      <c r="M16" s="32">
        <f t="shared" si="3"/>
        <v>8.5833333333333339</v>
      </c>
      <c r="N16" s="32">
        <f t="shared" si="3"/>
        <v>0</v>
      </c>
      <c r="O16" s="42">
        <f>AVERAGE(O10:O12)</f>
        <v>89.666666666666671</v>
      </c>
      <c r="P16" s="34">
        <f>_xlfn.STDEV.P(O10:O12)</f>
        <v>0.51370116691408141</v>
      </c>
      <c r="Q16" s="31">
        <f>_xlfn.CONFIDENCE.T(0.1,P16,D16)</f>
        <v>0.86602540378443904</v>
      </c>
    </row>
    <row r="17" spans="2:17" x14ac:dyDescent="0.3">
      <c r="B17" s="26" t="s">
        <v>243</v>
      </c>
      <c r="C17" s="26"/>
      <c r="D17" s="40">
        <f>D15+D16</f>
        <v>6</v>
      </c>
      <c r="E17" s="36">
        <v>20</v>
      </c>
      <c r="F17" s="36">
        <f>AVERAGE(F7:F12)</f>
        <v>9.0416666666666661</v>
      </c>
      <c r="G17" s="36">
        <f t="shared" ref="G17:N17" si="4">AVERAGE(G7:G12)</f>
        <v>8.25</v>
      </c>
      <c r="H17" s="36">
        <f t="shared" si="4"/>
        <v>8.4583333333333339</v>
      </c>
      <c r="I17" s="36">
        <f t="shared" si="4"/>
        <v>8.6666666666666661</v>
      </c>
      <c r="J17" s="36">
        <f t="shared" si="4"/>
        <v>8.3333333333333339</v>
      </c>
      <c r="K17" s="36">
        <f t="shared" si="4"/>
        <v>8.25</v>
      </c>
      <c r="L17" s="36">
        <f t="shared" si="4"/>
        <v>8.3333333333333339</v>
      </c>
      <c r="M17" s="36">
        <f t="shared" si="4"/>
        <v>8.375</v>
      </c>
      <c r="N17" s="36">
        <f t="shared" si="4"/>
        <v>0</v>
      </c>
      <c r="O17" s="43">
        <f>AVERAGE(O7:O12)</f>
        <v>87.708333333333329</v>
      </c>
      <c r="P17" s="36">
        <f>_xlfn.STDEV.P(O7:O12)</f>
        <v>2.4299205519705556</v>
      </c>
      <c r="Q17" s="37">
        <f>_xlfn.CONFIDENCE.T(0.1,P17,D17)</f>
        <v>1.9989499731537217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7856-926F-4693-A4C3-EEEC2BFFD853}">
  <dimension ref="A1:AK17"/>
  <sheetViews>
    <sheetView workbookViewId="0">
      <selection activeCell="B14" sqref="B14:Q17"/>
    </sheetView>
  </sheetViews>
  <sheetFormatPr defaultColWidth="8.83203125" defaultRowHeight="14" x14ac:dyDescent="0.3"/>
  <sheetData>
    <row r="1" spans="1:37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43</v>
      </c>
    </row>
    <row r="2" spans="1:37" x14ac:dyDescent="0.3">
      <c r="A2" t="s">
        <v>89</v>
      </c>
      <c r="B2" t="s">
        <v>48</v>
      </c>
      <c r="C2" t="s">
        <v>108</v>
      </c>
      <c r="D2" t="s">
        <v>108</v>
      </c>
      <c r="E2" t="s">
        <v>109</v>
      </c>
      <c r="F2" t="s">
        <v>33</v>
      </c>
      <c r="G2" t="s">
        <v>44</v>
      </c>
      <c r="H2" t="s">
        <v>110</v>
      </c>
      <c r="I2" t="s">
        <v>111</v>
      </c>
      <c r="J2">
        <v>39.5</v>
      </c>
    </row>
    <row r="3" spans="1:37" x14ac:dyDescent="0.3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 x14ac:dyDescent="0.3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56</v>
      </c>
      <c r="AA5" s="1"/>
      <c r="AB5" s="1" t="s">
        <v>10</v>
      </c>
      <c r="AC5" s="1" t="s">
        <v>11</v>
      </c>
      <c r="AD5" s="1" t="s">
        <v>56</v>
      </c>
      <c r="AE5" s="1"/>
      <c r="AF5" s="1" t="s">
        <v>10</v>
      </c>
      <c r="AG5" s="1" t="s">
        <v>11</v>
      </c>
      <c r="AH5" s="1" t="s">
        <v>56</v>
      </c>
      <c r="AI5" s="1"/>
      <c r="AJ5" s="1" t="s">
        <v>8</v>
      </c>
      <c r="AK5" s="1" t="s">
        <v>9</v>
      </c>
    </row>
    <row r="6" spans="1:37" s="1" customFormat="1" x14ac:dyDescent="0.3">
      <c r="A6" s="1" t="s">
        <v>13</v>
      </c>
      <c r="B6" s="1" t="s">
        <v>45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55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40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 x14ac:dyDescent="0.3">
      <c r="A7" t="s">
        <v>23</v>
      </c>
      <c r="C7" t="s">
        <v>24</v>
      </c>
      <c r="E7">
        <v>20</v>
      </c>
      <c r="F7">
        <v>8.75</v>
      </c>
      <c r="G7">
        <v>8.75</v>
      </c>
      <c r="H7">
        <v>8.25</v>
      </c>
      <c r="I7">
        <v>9</v>
      </c>
      <c r="J7">
        <v>8</v>
      </c>
      <c r="K7">
        <v>8</v>
      </c>
      <c r="L7">
        <v>8.25</v>
      </c>
      <c r="M7">
        <v>8.5</v>
      </c>
      <c r="N7">
        <v>0</v>
      </c>
      <c r="O7">
        <f t="shared" ref="O7:O12" si="0">SUM(E7:N7)</f>
        <v>87.5</v>
      </c>
      <c r="P7" t="s">
        <v>98</v>
      </c>
      <c r="T7" s="1" t="s">
        <v>46</v>
      </c>
      <c r="U7">
        <v>3</v>
      </c>
      <c r="V7" t="s">
        <v>91</v>
      </c>
      <c r="W7">
        <v>3</v>
      </c>
      <c r="X7">
        <v>2</v>
      </c>
      <c r="Y7">
        <v>0</v>
      </c>
      <c r="Z7" t="s">
        <v>74</v>
      </c>
      <c r="AA7">
        <v>2</v>
      </c>
      <c r="AB7">
        <v>2</v>
      </c>
      <c r="AC7">
        <v>0</v>
      </c>
      <c r="AD7" t="s">
        <v>92</v>
      </c>
      <c r="AE7">
        <v>2</v>
      </c>
      <c r="AF7">
        <v>2</v>
      </c>
      <c r="AG7">
        <v>0</v>
      </c>
      <c r="AH7" t="s">
        <v>92</v>
      </c>
      <c r="AI7">
        <v>3</v>
      </c>
      <c r="AJ7" t="s">
        <v>93</v>
      </c>
      <c r="AK7">
        <v>3</v>
      </c>
    </row>
    <row r="8" spans="1:37" x14ac:dyDescent="0.3">
      <c r="A8" t="s">
        <v>23</v>
      </c>
      <c r="C8" t="s">
        <v>24</v>
      </c>
      <c r="E8">
        <v>20</v>
      </c>
      <c r="F8">
        <v>9.25</v>
      </c>
      <c r="G8">
        <v>9</v>
      </c>
      <c r="H8">
        <v>8.25</v>
      </c>
      <c r="I8">
        <v>9.5</v>
      </c>
      <c r="J8">
        <v>8.75</v>
      </c>
      <c r="K8">
        <v>8.75</v>
      </c>
      <c r="L8">
        <v>9</v>
      </c>
      <c r="M8">
        <v>8</v>
      </c>
      <c r="N8">
        <v>-1</v>
      </c>
      <c r="O8">
        <f t="shared" si="0"/>
        <v>89.5</v>
      </c>
      <c r="T8" s="1" t="s">
        <v>46</v>
      </c>
      <c r="U8">
        <v>3</v>
      </c>
      <c r="V8" s="1" t="s">
        <v>100</v>
      </c>
      <c r="W8">
        <v>3</v>
      </c>
      <c r="X8">
        <v>2</v>
      </c>
      <c r="Y8">
        <v>0</v>
      </c>
      <c r="Z8" s="1" t="s">
        <v>101</v>
      </c>
      <c r="AA8">
        <v>3</v>
      </c>
      <c r="AB8">
        <v>2</v>
      </c>
      <c r="AC8">
        <v>0</v>
      </c>
      <c r="AD8" s="1" t="s">
        <v>102</v>
      </c>
      <c r="AE8">
        <v>3</v>
      </c>
      <c r="AF8">
        <v>2</v>
      </c>
      <c r="AG8">
        <v>1</v>
      </c>
      <c r="AH8" s="1" t="s">
        <v>103</v>
      </c>
      <c r="AI8">
        <v>3</v>
      </c>
      <c r="AJ8" s="1" t="s">
        <v>104</v>
      </c>
    </row>
    <row r="9" spans="1:37" x14ac:dyDescent="0.3">
      <c r="A9" t="s">
        <v>23</v>
      </c>
      <c r="C9" t="s">
        <v>24</v>
      </c>
      <c r="E9">
        <v>20</v>
      </c>
      <c r="F9">
        <v>9.25</v>
      </c>
      <c r="G9">
        <v>8.75</v>
      </c>
      <c r="H9">
        <v>8.75</v>
      </c>
      <c r="I9">
        <v>8.75</v>
      </c>
      <c r="J9">
        <v>8.25</v>
      </c>
      <c r="K9">
        <v>9.25</v>
      </c>
      <c r="L9">
        <v>8.5</v>
      </c>
      <c r="M9">
        <v>8.75</v>
      </c>
      <c r="N9">
        <v>-1</v>
      </c>
      <c r="O9">
        <f t="shared" si="0"/>
        <v>89.25</v>
      </c>
      <c r="T9" s="1"/>
      <c r="V9" s="1"/>
      <c r="X9">
        <v>2</v>
      </c>
      <c r="Y9">
        <v>0</v>
      </c>
      <c r="Z9" s="1" t="s">
        <v>105</v>
      </c>
      <c r="AA9">
        <v>2</v>
      </c>
      <c r="AB9">
        <v>3</v>
      </c>
      <c r="AC9">
        <v>0</v>
      </c>
      <c r="AD9" s="1" t="s">
        <v>106</v>
      </c>
      <c r="AE9">
        <v>2</v>
      </c>
      <c r="AF9">
        <v>2</v>
      </c>
      <c r="AG9">
        <v>0</v>
      </c>
      <c r="AH9" s="1" t="s">
        <v>106</v>
      </c>
      <c r="AI9">
        <v>3</v>
      </c>
      <c r="AJ9" s="1" t="s">
        <v>107</v>
      </c>
      <c r="AK9">
        <v>3</v>
      </c>
    </row>
    <row r="10" spans="1:37" x14ac:dyDescent="0.3">
      <c r="A10" t="s">
        <v>23</v>
      </c>
      <c r="C10" t="s">
        <v>25</v>
      </c>
      <c r="E10">
        <v>20</v>
      </c>
      <c r="F10">
        <v>9</v>
      </c>
      <c r="G10">
        <v>8.75</v>
      </c>
      <c r="H10">
        <v>8.5</v>
      </c>
      <c r="I10">
        <v>8.5</v>
      </c>
      <c r="J10">
        <v>8.75</v>
      </c>
      <c r="K10">
        <v>8.75</v>
      </c>
      <c r="L10">
        <v>8.5</v>
      </c>
      <c r="M10">
        <v>8.5</v>
      </c>
      <c r="N10">
        <v>0</v>
      </c>
      <c r="O10">
        <f t="shared" si="0"/>
        <v>89.25</v>
      </c>
    </row>
    <row r="11" spans="1:37" x14ac:dyDescent="0.3">
      <c r="A11" t="s">
        <v>23</v>
      </c>
      <c r="B11" t="s">
        <v>99</v>
      </c>
      <c r="C11" t="s">
        <v>25</v>
      </c>
      <c r="E11">
        <v>20</v>
      </c>
      <c r="F11">
        <v>9</v>
      </c>
      <c r="G11">
        <v>9</v>
      </c>
      <c r="H11">
        <v>8.75</v>
      </c>
      <c r="I11">
        <v>8.5</v>
      </c>
      <c r="J11">
        <v>8.75</v>
      </c>
      <c r="K11">
        <v>8.75</v>
      </c>
      <c r="L11">
        <v>8.75</v>
      </c>
      <c r="M11">
        <v>8.25</v>
      </c>
      <c r="N11">
        <v>0</v>
      </c>
      <c r="O11">
        <f t="shared" si="0"/>
        <v>89.75</v>
      </c>
    </row>
    <row r="12" spans="1:37" x14ac:dyDescent="0.3">
      <c r="A12" t="s">
        <v>23</v>
      </c>
      <c r="C12" t="s">
        <v>25</v>
      </c>
      <c r="E12">
        <v>20</v>
      </c>
      <c r="F12">
        <v>9.25</v>
      </c>
      <c r="G12">
        <v>8.75</v>
      </c>
      <c r="H12">
        <v>8.75</v>
      </c>
      <c r="I12">
        <v>8.75</v>
      </c>
      <c r="J12">
        <v>8.75</v>
      </c>
      <c r="K12">
        <v>8.75</v>
      </c>
      <c r="L12">
        <v>8.75</v>
      </c>
      <c r="M12">
        <v>8.75</v>
      </c>
      <c r="N12">
        <v>-1</v>
      </c>
      <c r="O12">
        <f t="shared" si="0"/>
        <v>89.5</v>
      </c>
    </row>
    <row r="14" spans="1:37" x14ac:dyDescent="0.3">
      <c r="B14" s="3" t="s">
        <v>34</v>
      </c>
      <c r="C14" s="3" t="s">
        <v>13</v>
      </c>
      <c r="D14" s="3" t="s">
        <v>35</v>
      </c>
      <c r="E14" s="3" t="s">
        <v>15</v>
      </c>
      <c r="F14" s="3" t="s">
        <v>16</v>
      </c>
      <c r="G14" s="3" t="s">
        <v>10</v>
      </c>
      <c r="H14" s="3" t="s">
        <v>17</v>
      </c>
      <c r="I14" s="3" t="s">
        <v>12</v>
      </c>
      <c r="J14" s="3" t="s">
        <v>18</v>
      </c>
      <c r="K14" s="3" t="s">
        <v>7</v>
      </c>
      <c r="L14" s="3" t="s">
        <v>19</v>
      </c>
      <c r="M14" s="17" t="s">
        <v>20</v>
      </c>
      <c r="N14" s="17" t="s">
        <v>40</v>
      </c>
      <c r="O14" s="3" t="s">
        <v>36</v>
      </c>
      <c r="P14" s="3" t="s">
        <v>37</v>
      </c>
      <c r="Q14" s="3" t="s">
        <v>242</v>
      </c>
    </row>
    <row r="15" spans="1:37" x14ac:dyDescent="0.3">
      <c r="B15" s="4" t="s">
        <v>38</v>
      </c>
      <c r="C15" s="4" t="s">
        <v>23</v>
      </c>
      <c r="D15" s="38">
        <v>3</v>
      </c>
      <c r="E15" s="28">
        <v>20</v>
      </c>
      <c r="F15" s="28">
        <f>AVERAGE(F7:F9)</f>
        <v>9.0833333333333339</v>
      </c>
      <c r="G15" s="28">
        <f t="shared" ref="G15:N15" si="1">AVERAGE(G7:G9)</f>
        <v>8.8333333333333339</v>
      </c>
      <c r="H15" s="28">
        <f t="shared" si="1"/>
        <v>8.4166666666666661</v>
      </c>
      <c r="I15" s="28">
        <f t="shared" si="1"/>
        <v>9.0833333333333339</v>
      </c>
      <c r="J15" s="28">
        <f>AVERAGE(J7:J9)</f>
        <v>8.3333333333333339</v>
      </c>
      <c r="K15" s="28">
        <f t="shared" si="1"/>
        <v>8.6666666666666661</v>
      </c>
      <c r="L15" s="28">
        <f t="shared" si="1"/>
        <v>8.5833333333333339</v>
      </c>
      <c r="M15" s="28">
        <f t="shared" si="1"/>
        <v>8.4166666666666661</v>
      </c>
      <c r="N15" s="23">
        <f t="shared" si="1"/>
        <v>-0.66666666666666663</v>
      </c>
      <c r="O15" s="41">
        <f>AVERAGE(O7:O9)</f>
        <v>88.75</v>
      </c>
      <c r="P15" s="30">
        <f>_xlfn.STDEV.P(O7:O9)</f>
        <v>0.88975652100260927</v>
      </c>
      <c r="Q15" s="31">
        <f>_xlfn.CONFIDENCE.T(0.1,P15,D15)</f>
        <v>1.5000000000000007</v>
      </c>
    </row>
    <row r="16" spans="1:37" x14ac:dyDescent="0.3">
      <c r="B16" s="5" t="s">
        <v>39</v>
      </c>
      <c r="C16" s="5" t="s">
        <v>23</v>
      </c>
      <c r="D16" s="39">
        <v>3</v>
      </c>
      <c r="E16" s="32">
        <v>20</v>
      </c>
      <c r="F16" s="32">
        <f>AVERAGE(F10:F12)</f>
        <v>9.0833333333333339</v>
      </c>
      <c r="G16" s="32">
        <f t="shared" ref="G16:N16" si="2">AVERAGE(G10:G12)</f>
        <v>8.8333333333333339</v>
      </c>
      <c r="H16" s="32">
        <f t="shared" si="2"/>
        <v>8.6666666666666661</v>
      </c>
      <c r="I16" s="32">
        <f t="shared" si="2"/>
        <v>8.5833333333333339</v>
      </c>
      <c r="J16" s="32">
        <f>AVERAGE(J10:J12)</f>
        <v>8.75</v>
      </c>
      <c r="K16" s="32">
        <f t="shared" si="2"/>
        <v>8.75</v>
      </c>
      <c r="L16" s="32">
        <f t="shared" si="2"/>
        <v>8.6666666666666661</v>
      </c>
      <c r="M16" s="32">
        <f t="shared" si="2"/>
        <v>8.5</v>
      </c>
      <c r="N16" s="44">
        <f t="shared" si="2"/>
        <v>-0.33333333333333331</v>
      </c>
      <c r="O16" s="42">
        <f>AVERAGE(O10:O12)</f>
        <v>89.5</v>
      </c>
      <c r="P16" s="34">
        <f>_xlfn.STDEV.P(O10:O12)</f>
        <v>0.20412414523193151</v>
      </c>
      <c r="Q16" s="31">
        <f>_xlfn.CONFIDENCE.T(0.1,P16,D16)</f>
        <v>0.34412360080584281</v>
      </c>
    </row>
    <row r="17" spans="2:17" x14ac:dyDescent="0.3">
      <c r="B17" s="26" t="s">
        <v>243</v>
      </c>
      <c r="C17" s="26"/>
      <c r="D17" s="40">
        <f>D15+D16</f>
        <v>6</v>
      </c>
      <c r="E17" s="36">
        <v>20</v>
      </c>
      <c r="F17" s="27">
        <f t="shared" ref="F17:M17" si="3">AVERAGE(F7:F12)</f>
        <v>9.0833333333333339</v>
      </c>
      <c r="G17" s="27">
        <f t="shared" si="3"/>
        <v>8.8333333333333339</v>
      </c>
      <c r="H17" s="27">
        <f t="shared" si="3"/>
        <v>8.5416666666666661</v>
      </c>
      <c r="I17" s="27">
        <f t="shared" si="3"/>
        <v>8.8333333333333339</v>
      </c>
      <c r="J17" s="27">
        <f t="shared" si="3"/>
        <v>8.5416666666666661</v>
      </c>
      <c r="K17" s="27">
        <f t="shared" si="3"/>
        <v>8.7083333333333339</v>
      </c>
      <c r="L17" s="27">
        <f t="shared" si="3"/>
        <v>8.625</v>
      </c>
      <c r="M17" s="27">
        <f t="shared" si="3"/>
        <v>8.4583333333333339</v>
      </c>
      <c r="N17" s="27">
        <f>AVERAGE(N7:N12)</f>
        <v>-0.5</v>
      </c>
      <c r="O17" s="43">
        <f>AVERAGE(O7:O12)</f>
        <v>89.125</v>
      </c>
      <c r="P17" s="36">
        <f>_xlfn.STDEV.P(O7:O12)</f>
        <v>0.74651970279870483</v>
      </c>
      <c r="Q17" s="37">
        <f>_xlfn.CONFIDENCE.T(0.1,P17,D17)</f>
        <v>0.61411700833512595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2692A-334F-DF4A-84D9-C24F6AF1069A}">
  <dimension ref="A1:AK15"/>
  <sheetViews>
    <sheetView workbookViewId="0">
      <selection activeCell="G25" sqref="G25"/>
    </sheetView>
  </sheetViews>
  <sheetFormatPr defaultColWidth="10.6640625" defaultRowHeight="14" x14ac:dyDescent="0.3"/>
  <sheetData>
    <row r="1" spans="1:37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43</v>
      </c>
    </row>
    <row r="2" spans="1:37" x14ac:dyDescent="0.3">
      <c r="A2" t="s">
        <v>123</v>
      </c>
      <c r="B2" t="s">
        <v>48</v>
      </c>
      <c r="E2" t="s">
        <v>124</v>
      </c>
      <c r="F2" t="s">
        <v>113</v>
      </c>
      <c r="G2" t="s">
        <v>44</v>
      </c>
      <c r="I2" t="s">
        <v>125</v>
      </c>
      <c r="J2">
        <v>155</v>
      </c>
    </row>
    <row r="3" spans="1:37" x14ac:dyDescent="0.3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 x14ac:dyDescent="0.3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56</v>
      </c>
      <c r="AA5" s="1"/>
      <c r="AB5" s="1" t="s">
        <v>10</v>
      </c>
      <c r="AC5" s="1" t="s">
        <v>11</v>
      </c>
      <c r="AD5" s="1" t="s">
        <v>56</v>
      </c>
      <c r="AE5" s="1"/>
      <c r="AF5" s="1" t="s">
        <v>10</v>
      </c>
      <c r="AG5" s="1" t="s">
        <v>11</v>
      </c>
      <c r="AH5" s="1" t="s">
        <v>56</v>
      </c>
      <c r="AI5" s="1"/>
      <c r="AJ5" s="1" t="s">
        <v>8</v>
      </c>
      <c r="AK5" s="1" t="s">
        <v>9</v>
      </c>
    </row>
    <row r="6" spans="1:37" s="1" customFormat="1" x14ac:dyDescent="0.3">
      <c r="A6" s="1" t="s">
        <v>13</v>
      </c>
      <c r="B6" s="1" t="s">
        <v>45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55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40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 x14ac:dyDescent="0.3">
      <c r="A7" t="s">
        <v>23</v>
      </c>
      <c r="C7" t="s">
        <v>24</v>
      </c>
      <c r="E7">
        <v>20</v>
      </c>
      <c r="F7">
        <v>9.75</v>
      </c>
      <c r="G7">
        <v>9.25</v>
      </c>
      <c r="H7">
        <v>8.75</v>
      </c>
      <c r="I7">
        <v>8.75</v>
      </c>
      <c r="J7">
        <v>9</v>
      </c>
      <c r="K7">
        <v>8.75</v>
      </c>
      <c r="L7">
        <v>9.25</v>
      </c>
      <c r="M7">
        <v>9.25</v>
      </c>
      <c r="N7">
        <v>0</v>
      </c>
      <c r="O7">
        <f>SUM(E7:N7)</f>
        <v>92.75</v>
      </c>
      <c r="T7" s="1" t="s">
        <v>130</v>
      </c>
      <c r="U7">
        <v>4</v>
      </c>
      <c r="V7" t="s">
        <v>131</v>
      </c>
      <c r="W7">
        <v>4</v>
      </c>
      <c r="X7">
        <v>3</v>
      </c>
      <c r="Y7">
        <v>0</v>
      </c>
      <c r="Z7" t="s">
        <v>132</v>
      </c>
      <c r="AA7">
        <v>3</v>
      </c>
      <c r="AB7">
        <v>2</v>
      </c>
      <c r="AC7">
        <v>0</v>
      </c>
      <c r="AD7" t="s">
        <v>133</v>
      </c>
      <c r="AE7">
        <v>3</v>
      </c>
      <c r="AF7">
        <v>2</v>
      </c>
      <c r="AG7">
        <v>0</v>
      </c>
      <c r="AH7" t="s">
        <v>134</v>
      </c>
      <c r="AI7">
        <v>3</v>
      </c>
      <c r="AJ7" t="s">
        <v>135</v>
      </c>
      <c r="AK7">
        <v>2</v>
      </c>
    </row>
    <row r="8" spans="1:37" x14ac:dyDescent="0.3">
      <c r="A8" t="s">
        <v>23</v>
      </c>
      <c r="C8" t="s">
        <v>25</v>
      </c>
      <c r="E8">
        <v>20</v>
      </c>
      <c r="F8">
        <v>9.5</v>
      </c>
      <c r="G8">
        <v>9.25</v>
      </c>
      <c r="H8">
        <v>9</v>
      </c>
      <c r="I8">
        <v>9.25</v>
      </c>
      <c r="J8">
        <v>9.25</v>
      </c>
      <c r="K8">
        <v>8.75</v>
      </c>
      <c r="L8">
        <v>9</v>
      </c>
      <c r="M8">
        <v>9</v>
      </c>
      <c r="N8">
        <v>0</v>
      </c>
      <c r="O8">
        <f>SUM(E8:N8)</f>
        <v>93</v>
      </c>
    </row>
    <row r="10" spans="1:37" x14ac:dyDescent="0.3">
      <c r="B10" s="3" t="s">
        <v>34</v>
      </c>
      <c r="C10" s="3" t="s">
        <v>13</v>
      </c>
      <c r="D10" s="3" t="s">
        <v>35</v>
      </c>
      <c r="E10" s="3" t="s">
        <v>15</v>
      </c>
      <c r="F10" s="3" t="s">
        <v>16</v>
      </c>
      <c r="G10" s="3" t="s">
        <v>10</v>
      </c>
      <c r="H10" s="3" t="s">
        <v>17</v>
      </c>
      <c r="I10" s="3" t="s">
        <v>12</v>
      </c>
      <c r="J10" s="3" t="s">
        <v>18</v>
      </c>
      <c r="K10" s="3" t="s">
        <v>7</v>
      </c>
      <c r="L10" s="3" t="s">
        <v>19</v>
      </c>
      <c r="M10" s="17" t="s">
        <v>20</v>
      </c>
      <c r="N10" s="17" t="s">
        <v>40</v>
      </c>
      <c r="O10" s="3" t="s">
        <v>36</v>
      </c>
      <c r="P10" s="3" t="s">
        <v>37</v>
      </c>
      <c r="Q10" s="22"/>
    </row>
    <row r="11" spans="1:37" x14ac:dyDescent="0.3">
      <c r="B11" s="4" t="s">
        <v>38</v>
      </c>
      <c r="C11" s="4" t="s">
        <v>23</v>
      </c>
      <c r="D11" s="9">
        <v>1</v>
      </c>
      <c r="E11" s="9">
        <v>20</v>
      </c>
      <c r="F11" s="11">
        <f>AVERAGE(F7)</f>
        <v>9.75</v>
      </c>
      <c r="G11" s="11">
        <f t="shared" ref="G11:M11" si="0">AVERAGE(G7)</f>
        <v>9.25</v>
      </c>
      <c r="H11" s="11">
        <f t="shared" si="0"/>
        <v>8.75</v>
      </c>
      <c r="I11" s="11">
        <f t="shared" si="0"/>
        <v>8.75</v>
      </c>
      <c r="J11" s="11">
        <f t="shared" si="0"/>
        <v>9</v>
      </c>
      <c r="K11" s="11">
        <f t="shared" si="0"/>
        <v>8.75</v>
      </c>
      <c r="L11" s="11">
        <f t="shared" si="0"/>
        <v>9.25</v>
      </c>
      <c r="M11" s="11">
        <f t="shared" si="0"/>
        <v>9.25</v>
      </c>
      <c r="N11" s="11">
        <f>AVERAGE(N7)</f>
        <v>0</v>
      </c>
      <c r="O11" s="12">
        <f>AVERAGE(O7)</f>
        <v>92.75</v>
      </c>
      <c r="P11" s="21">
        <f>_xlfn.STDEV.P(O7)</f>
        <v>0</v>
      </c>
    </row>
    <row r="12" spans="1:37" x14ac:dyDescent="0.3">
      <c r="B12" s="5" t="s">
        <v>39</v>
      </c>
      <c r="C12" s="5" t="s">
        <v>23</v>
      </c>
      <c r="D12" s="6">
        <v>1</v>
      </c>
      <c r="E12" s="6">
        <v>20</v>
      </c>
      <c r="F12" s="18">
        <f>AVERAGE(F8)</f>
        <v>9.5</v>
      </c>
      <c r="G12" s="18">
        <f t="shared" ref="G12:M12" si="1">AVERAGE(G8)</f>
        <v>9.25</v>
      </c>
      <c r="H12" s="18">
        <f t="shared" si="1"/>
        <v>9</v>
      </c>
      <c r="I12" s="18">
        <f t="shared" si="1"/>
        <v>9.25</v>
      </c>
      <c r="J12" s="18">
        <f t="shared" si="1"/>
        <v>9.25</v>
      </c>
      <c r="K12" s="18">
        <f t="shared" si="1"/>
        <v>8.75</v>
      </c>
      <c r="L12" s="18">
        <f t="shared" si="1"/>
        <v>9</v>
      </c>
      <c r="M12" s="18">
        <f t="shared" si="1"/>
        <v>9</v>
      </c>
      <c r="N12" s="18">
        <f>AVERAGE(N8)</f>
        <v>0</v>
      </c>
      <c r="O12" s="19">
        <f>AVERAGE(O8)</f>
        <v>93</v>
      </c>
      <c r="P12" s="20">
        <f>_xlfn.STDEV.P(O8)</f>
        <v>0</v>
      </c>
    </row>
    <row r="14" spans="1:37" x14ac:dyDescent="0.3">
      <c r="B14" s="15" t="s">
        <v>41</v>
      </c>
      <c r="C14" s="15"/>
      <c r="D14" s="15"/>
      <c r="E14" s="16">
        <f t="shared" ref="E14:L15" si="2">AVERAGE(E11:E11)</f>
        <v>20</v>
      </c>
      <c r="F14" s="16">
        <f>AVERAGE(F11:F11)</f>
        <v>9.75</v>
      </c>
      <c r="G14" s="16">
        <f t="shared" si="2"/>
        <v>9.25</v>
      </c>
      <c r="H14" s="16">
        <f t="shared" si="2"/>
        <v>8.75</v>
      </c>
      <c r="I14" s="16">
        <f t="shared" si="2"/>
        <v>8.75</v>
      </c>
      <c r="J14" s="16">
        <f t="shared" si="2"/>
        <v>9</v>
      </c>
      <c r="K14" s="16">
        <f t="shared" si="2"/>
        <v>8.75</v>
      </c>
      <c r="L14" s="16">
        <f t="shared" si="2"/>
        <v>9.25</v>
      </c>
      <c r="M14" s="16">
        <f>AVERAGE(O11:O11)</f>
        <v>92.75</v>
      </c>
      <c r="N14" s="16">
        <f>AVERAGE(M14:M15)</f>
        <v>92.875</v>
      </c>
      <c r="O14" s="13" t="s">
        <v>36</v>
      </c>
    </row>
    <row r="15" spans="1:37" x14ac:dyDescent="0.3">
      <c r="B15" s="15" t="s">
        <v>42</v>
      </c>
      <c r="C15" s="15"/>
      <c r="D15" s="15"/>
      <c r="E15" s="16">
        <f t="shared" si="2"/>
        <v>20</v>
      </c>
      <c r="F15" s="16">
        <f>AVERAGE(F12:F12)</f>
        <v>9.5</v>
      </c>
      <c r="G15" s="16">
        <f t="shared" si="2"/>
        <v>9.25</v>
      </c>
      <c r="H15" s="16">
        <f t="shared" si="2"/>
        <v>9</v>
      </c>
      <c r="I15" s="16">
        <f t="shared" si="2"/>
        <v>9.25</v>
      </c>
      <c r="J15" s="16">
        <f t="shared" si="2"/>
        <v>9.25</v>
      </c>
      <c r="K15" s="16">
        <f t="shared" si="2"/>
        <v>8.75</v>
      </c>
      <c r="L15" s="16">
        <f t="shared" si="2"/>
        <v>9</v>
      </c>
      <c r="M15" s="16">
        <f>AVERAGE(O12:O12)</f>
        <v>93</v>
      </c>
      <c r="N15" s="16">
        <f>_xlfn.STDEV.P(M14:M15)</f>
        <v>0.125</v>
      </c>
      <c r="O15" s="14">
        <f>N14-N15/2</f>
        <v>92.8125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F569C-F63E-1941-A36E-3CC2BA29D316}">
  <dimension ref="A1:AK19"/>
  <sheetViews>
    <sheetView workbookViewId="0">
      <selection activeCell="J25" sqref="J25"/>
    </sheetView>
  </sheetViews>
  <sheetFormatPr defaultColWidth="10.6640625" defaultRowHeight="14" x14ac:dyDescent="0.3"/>
  <sheetData>
    <row r="1" spans="1:37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43</v>
      </c>
    </row>
    <row r="2" spans="1:37" x14ac:dyDescent="0.3">
      <c r="A2" t="s">
        <v>123</v>
      </c>
      <c r="B2" t="s">
        <v>48</v>
      </c>
      <c r="C2" t="s">
        <v>108</v>
      </c>
      <c r="D2" t="s">
        <v>108</v>
      </c>
      <c r="E2" t="s">
        <v>109</v>
      </c>
      <c r="F2" t="s">
        <v>33</v>
      </c>
      <c r="G2" t="s">
        <v>44</v>
      </c>
      <c r="H2" t="s">
        <v>186</v>
      </c>
      <c r="I2" t="s">
        <v>136</v>
      </c>
      <c r="J2">
        <v>90</v>
      </c>
    </row>
    <row r="3" spans="1:37" x14ac:dyDescent="0.3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 x14ac:dyDescent="0.3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56</v>
      </c>
      <c r="AA5" s="1"/>
      <c r="AB5" s="1" t="s">
        <v>10</v>
      </c>
      <c r="AC5" s="1" t="s">
        <v>11</v>
      </c>
      <c r="AD5" s="1" t="s">
        <v>56</v>
      </c>
      <c r="AE5" s="1"/>
      <c r="AF5" s="1" t="s">
        <v>10</v>
      </c>
      <c r="AG5" s="1" t="s">
        <v>11</v>
      </c>
      <c r="AH5" s="1" t="s">
        <v>56</v>
      </c>
      <c r="AI5" s="1"/>
      <c r="AJ5" s="1" t="s">
        <v>8</v>
      </c>
      <c r="AK5" s="1" t="s">
        <v>9</v>
      </c>
    </row>
    <row r="6" spans="1:37" s="1" customFormat="1" x14ac:dyDescent="0.3">
      <c r="A6" s="1" t="s">
        <v>13</v>
      </c>
      <c r="B6" s="1" t="s">
        <v>45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55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40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 s="1" customFormat="1" x14ac:dyDescent="0.3">
      <c r="A7" s="1" t="s">
        <v>23</v>
      </c>
      <c r="C7" s="1" t="s">
        <v>24</v>
      </c>
      <c r="E7" s="1">
        <v>20</v>
      </c>
      <c r="F7" s="1">
        <v>9.5</v>
      </c>
      <c r="G7" s="1">
        <v>9.25</v>
      </c>
      <c r="H7" s="1">
        <v>9</v>
      </c>
      <c r="I7" s="1">
        <v>9</v>
      </c>
      <c r="J7" s="1">
        <v>9</v>
      </c>
      <c r="K7" s="1">
        <v>9</v>
      </c>
      <c r="L7" s="1">
        <v>9</v>
      </c>
      <c r="M7" s="1">
        <v>8.75</v>
      </c>
      <c r="N7" s="1">
        <v>0</v>
      </c>
      <c r="O7">
        <f t="shared" ref="O7:O14" si="0">SUM(E7:N7)</f>
        <v>92.5</v>
      </c>
      <c r="P7" s="1" t="s">
        <v>144</v>
      </c>
      <c r="T7" s="1" t="s">
        <v>46</v>
      </c>
      <c r="U7" s="1">
        <v>3</v>
      </c>
      <c r="V7" s="1" t="s">
        <v>138</v>
      </c>
      <c r="W7" s="1">
        <v>4</v>
      </c>
      <c r="X7" s="1">
        <v>2</v>
      </c>
      <c r="Y7" s="1">
        <v>0</v>
      </c>
      <c r="Z7" s="1" t="s">
        <v>139</v>
      </c>
      <c r="AA7" s="1">
        <v>3</v>
      </c>
      <c r="AB7" s="1">
        <v>3</v>
      </c>
      <c r="AC7" s="1">
        <v>0</v>
      </c>
      <c r="AD7" s="1" t="s">
        <v>140</v>
      </c>
      <c r="AE7" s="1">
        <v>3</v>
      </c>
      <c r="AF7" s="1">
        <v>2</v>
      </c>
      <c r="AG7" s="1">
        <v>0</v>
      </c>
      <c r="AH7" s="1" t="s">
        <v>141</v>
      </c>
      <c r="AI7" s="1">
        <v>3</v>
      </c>
      <c r="AJ7" s="1" t="s">
        <v>142</v>
      </c>
      <c r="AK7" s="1">
        <v>2</v>
      </c>
    </row>
    <row r="8" spans="1:37" s="1" customFormat="1" x14ac:dyDescent="0.3">
      <c r="A8" s="1" t="s">
        <v>23</v>
      </c>
      <c r="C8" s="1" t="s">
        <v>24</v>
      </c>
      <c r="E8" s="1">
        <v>20</v>
      </c>
      <c r="F8" s="1">
        <v>9.5</v>
      </c>
      <c r="G8" s="1">
        <v>9.5</v>
      </c>
      <c r="H8" s="1">
        <v>8.5</v>
      </c>
      <c r="I8" s="1">
        <v>9.25</v>
      </c>
      <c r="J8" s="1">
        <v>9.25</v>
      </c>
      <c r="K8" s="1">
        <v>9.25</v>
      </c>
      <c r="L8" s="1">
        <v>9.25</v>
      </c>
      <c r="M8" s="1">
        <v>9.5</v>
      </c>
      <c r="N8" s="1">
        <v>0</v>
      </c>
      <c r="O8">
        <f t="shared" si="0"/>
        <v>94</v>
      </c>
      <c r="P8" s="1" t="s">
        <v>158</v>
      </c>
      <c r="T8" s="1" t="s">
        <v>159</v>
      </c>
      <c r="U8" s="1">
        <v>3</v>
      </c>
      <c r="V8" s="1" t="s">
        <v>160</v>
      </c>
      <c r="W8" s="1">
        <v>3</v>
      </c>
      <c r="X8" s="1">
        <v>3</v>
      </c>
      <c r="Y8" s="1">
        <v>0</v>
      </c>
      <c r="Z8" s="1" t="s">
        <v>161</v>
      </c>
      <c r="AA8" s="1">
        <v>3</v>
      </c>
      <c r="AB8" s="1">
        <v>3</v>
      </c>
      <c r="AC8" s="1">
        <v>0</v>
      </c>
      <c r="AD8" s="1" t="s">
        <v>139</v>
      </c>
      <c r="AE8" s="1">
        <v>3</v>
      </c>
      <c r="AF8" s="1">
        <v>2</v>
      </c>
      <c r="AG8" s="1">
        <v>0</v>
      </c>
      <c r="AH8" s="1" t="s">
        <v>162</v>
      </c>
      <c r="AI8" s="1">
        <v>3</v>
      </c>
      <c r="AJ8" s="1" t="s">
        <v>163</v>
      </c>
      <c r="AK8" s="1">
        <v>2</v>
      </c>
    </row>
    <row r="9" spans="1:37" s="1" customFormat="1" x14ac:dyDescent="0.3">
      <c r="A9" s="1" t="s">
        <v>23</v>
      </c>
      <c r="C9" s="1" t="s">
        <v>24</v>
      </c>
      <c r="E9" s="1">
        <v>20</v>
      </c>
      <c r="F9" s="1">
        <v>9</v>
      </c>
      <c r="G9" s="1">
        <v>9.25</v>
      </c>
      <c r="H9" s="1">
        <v>8.5</v>
      </c>
      <c r="I9" s="1">
        <v>8.75</v>
      </c>
      <c r="J9" s="1">
        <v>9</v>
      </c>
      <c r="K9" s="1">
        <v>8.75</v>
      </c>
      <c r="L9" s="1">
        <v>9</v>
      </c>
      <c r="M9" s="1">
        <v>8.75</v>
      </c>
      <c r="N9" s="1">
        <v>0</v>
      </c>
      <c r="O9">
        <f t="shared" si="0"/>
        <v>91</v>
      </c>
    </row>
    <row r="10" spans="1:37" s="1" customFormat="1" x14ac:dyDescent="0.3">
      <c r="A10" s="1" t="s">
        <v>23</v>
      </c>
      <c r="C10" s="1" t="s">
        <v>24</v>
      </c>
      <c r="E10" s="1">
        <v>20</v>
      </c>
      <c r="F10" s="1">
        <v>9.5</v>
      </c>
      <c r="G10" s="1">
        <v>9.25</v>
      </c>
      <c r="H10" s="1">
        <v>8.75</v>
      </c>
      <c r="I10" s="1">
        <v>9.25</v>
      </c>
      <c r="J10" s="1">
        <v>9.25</v>
      </c>
      <c r="K10" s="1">
        <v>8.75</v>
      </c>
      <c r="L10" s="1">
        <v>9.25</v>
      </c>
      <c r="M10" s="1">
        <v>9.25</v>
      </c>
      <c r="N10" s="1">
        <v>0</v>
      </c>
      <c r="O10">
        <f t="shared" si="0"/>
        <v>93.25</v>
      </c>
      <c r="P10" s="1" t="s">
        <v>212</v>
      </c>
    </row>
    <row r="11" spans="1:37" s="1" customFormat="1" x14ac:dyDescent="0.3">
      <c r="A11" s="1" t="s">
        <v>23</v>
      </c>
      <c r="C11" s="1" t="s">
        <v>24</v>
      </c>
      <c r="E11" s="1">
        <v>20</v>
      </c>
      <c r="F11" s="1">
        <v>9.25</v>
      </c>
      <c r="G11" s="1">
        <v>9.5</v>
      </c>
      <c r="H11" s="1">
        <v>8.75</v>
      </c>
      <c r="I11" s="1">
        <v>9.25</v>
      </c>
      <c r="J11" s="1">
        <v>9.25</v>
      </c>
      <c r="K11" s="1">
        <v>9</v>
      </c>
      <c r="L11" s="1">
        <v>9.25</v>
      </c>
      <c r="M11" s="1">
        <v>9.25</v>
      </c>
      <c r="N11" s="1">
        <v>0</v>
      </c>
      <c r="O11">
        <f t="shared" si="0"/>
        <v>93.5</v>
      </c>
      <c r="T11" s="1" t="s">
        <v>213</v>
      </c>
      <c r="U11" s="1">
        <v>3</v>
      </c>
      <c r="V11" s="1" t="s">
        <v>46</v>
      </c>
      <c r="W11" s="1">
        <v>3</v>
      </c>
      <c r="X11" s="1">
        <v>3</v>
      </c>
      <c r="Y11" s="1">
        <v>0</v>
      </c>
      <c r="Z11" s="1" t="s">
        <v>74</v>
      </c>
      <c r="AA11" s="1">
        <v>3</v>
      </c>
      <c r="AB11" s="1">
        <v>2</v>
      </c>
      <c r="AC11" s="1">
        <v>0</v>
      </c>
      <c r="AD11" s="1" t="s">
        <v>214</v>
      </c>
      <c r="AE11" s="1">
        <v>3</v>
      </c>
      <c r="AF11" s="1">
        <v>2</v>
      </c>
      <c r="AG11" s="1">
        <v>0</v>
      </c>
      <c r="AH11" s="1" t="s">
        <v>215</v>
      </c>
      <c r="AI11" s="1">
        <v>3</v>
      </c>
      <c r="AJ11" s="1" t="s">
        <v>216</v>
      </c>
      <c r="AK11" s="1">
        <v>3</v>
      </c>
    </row>
    <row r="12" spans="1:37" x14ac:dyDescent="0.3">
      <c r="A12" t="s">
        <v>23</v>
      </c>
      <c r="C12" t="s">
        <v>25</v>
      </c>
      <c r="E12">
        <v>20</v>
      </c>
      <c r="F12">
        <v>9.25</v>
      </c>
      <c r="G12">
        <v>8.75</v>
      </c>
      <c r="H12">
        <v>9</v>
      </c>
      <c r="I12">
        <v>8.75</v>
      </c>
      <c r="J12">
        <v>9</v>
      </c>
      <c r="K12">
        <v>8.75</v>
      </c>
      <c r="L12">
        <v>9</v>
      </c>
      <c r="M12">
        <v>8.75</v>
      </c>
      <c r="N12">
        <v>0</v>
      </c>
      <c r="O12">
        <f t="shared" si="0"/>
        <v>91.25</v>
      </c>
    </row>
    <row r="13" spans="1:37" x14ac:dyDescent="0.3">
      <c r="A13" t="s">
        <v>23</v>
      </c>
      <c r="C13" t="s">
        <v>25</v>
      </c>
      <c r="E13" s="1">
        <v>20</v>
      </c>
      <c r="F13" s="1">
        <v>9.25</v>
      </c>
      <c r="G13" s="1">
        <v>9.25</v>
      </c>
      <c r="H13" s="1">
        <v>9</v>
      </c>
      <c r="I13" s="1">
        <v>9.25</v>
      </c>
      <c r="J13" s="1">
        <v>9.25</v>
      </c>
      <c r="K13" s="1">
        <v>9</v>
      </c>
      <c r="L13" s="1">
        <v>9.25</v>
      </c>
      <c r="M13" s="1">
        <v>9</v>
      </c>
      <c r="N13" s="1">
        <v>0</v>
      </c>
      <c r="O13">
        <f t="shared" si="0"/>
        <v>93.25</v>
      </c>
    </row>
    <row r="14" spans="1:37" x14ac:dyDescent="0.3">
      <c r="A14" t="s">
        <v>23</v>
      </c>
      <c r="C14" t="s">
        <v>25</v>
      </c>
      <c r="E14" s="1">
        <v>20</v>
      </c>
      <c r="F14" s="1">
        <v>9.25</v>
      </c>
      <c r="G14" s="1">
        <v>9.25</v>
      </c>
      <c r="H14" s="1">
        <v>9</v>
      </c>
      <c r="I14" s="1">
        <v>9.25</v>
      </c>
      <c r="J14" s="1">
        <v>9</v>
      </c>
      <c r="K14" s="1">
        <v>9.25</v>
      </c>
      <c r="L14" s="1">
        <v>9.25</v>
      </c>
      <c r="M14" s="1">
        <v>9</v>
      </c>
      <c r="N14" s="1">
        <v>0</v>
      </c>
      <c r="O14">
        <f t="shared" si="0"/>
        <v>93.25</v>
      </c>
    </row>
    <row r="16" spans="1:37" x14ac:dyDescent="0.3">
      <c r="B16" s="3" t="s">
        <v>34</v>
      </c>
      <c r="C16" s="3" t="s">
        <v>13</v>
      </c>
      <c r="D16" s="3" t="s">
        <v>35</v>
      </c>
      <c r="E16" s="3" t="s">
        <v>15</v>
      </c>
      <c r="F16" s="3" t="s">
        <v>16</v>
      </c>
      <c r="G16" s="3" t="s">
        <v>10</v>
      </c>
      <c r="H16" s="3" t="s">
        <v>17</v>
      </c>
      <c r="I16" s="3" t="s">
        <v>12</v>
      </c>
      <c r="J16" s="3" t="s">
        <v>18</v>
      </c>
      <c r="K16" s="3" t="s">
        <v>7</v>
      </c>
      <c r="L16" s="3" t="s">
        <v>19</v>
      </c>
      <c r="M16" s="17" t="s">
        <v>20</v>
      </c>
      <c r="N16" s="17" t="s">
        <v>40</v>
      </c>
      <c r="O16" s="3" t="s">
        <v>36</v>
      </c>
      <c r="P16" s="3" t="s">
        <v>37</v>
      </c>
      <c r="Q16" s="3" t="s">
        <v>242</v>
      </c>
    </row>
    <row r="17" spans="2:17" x14ac:dyDescent="0.3">
      <c r="B17" s="4" t="s">
        <v>38</v>
      </c>
      <c r="C17" s="4" t="s">
        <v>23</v>
      </c>
      <c r="D17" s="38">
        <v>5</v>
      </c>
      <c r="E17" s="28">
        <v>20</v>
      </c>
      <c r="F17" s="28">
        <f>AVERAGE(F7:F11)</f>
        <v>9.35</v>
      </c>
      <c r="G17" s="28">
        <f t="shared" ref="G17:N17" si="1">AVERAGE(G7:G11)</f>
        <v>9.35</v>
      </c>
      <c r="H17" s="28">
        <f t="shared" si="1"/>
        <v>8.6999999999999993</v>
      </c>
      <c r="I17" s="28">
        <f t="shared" si="1"/>
        <v>9.1</v>
      </c>
      <c r="J17" s="28">
        <f t="shared" si="1"/>
        <v>9.15</v>
      </c>
      <c r="K17" s="28">
        <f t="shared" si="1"/>
        <v>8.9499999999999993</v>
      </c>
      <c r="L17" s="28">
        <f t="shared" si="1"/>
        <v>9.15</v>
      </c>
      <c r="M17" s="28">
        <f t="shared" si="1"/>
        <v>9.1</v>
      </c>
      <c r="N17" s="28">
        <f t="shared" si="1"/>
        <v>0</v>
      </c>
      <c r="O17" s="41">
        <f>AVERAGE(O7:O11)</f>
        <v>92.85</v>
      </c>
      <c r="P17" s="30">
        <f>_xlfn.STDEV.P(O7:O11)</f>
        <v>1.0440306508910551</v>
      </c>
      <c r="Q17" s="31">
        <f>_xlfn.CONFIDENCE.T(0.1,P17,D17)</f>
        <v>0.99536928676794922</v>
      </c>
    </row>
    <row r="18" spans="2:17" x14ac:dyDescent="0.3">
      <c r="B18" s="5" t="s">
        <v>39</v>
      </c>
      <c r="C18" s="5" t="s">
        <v>23</v>
      </c>
      <c r="D18" s="39">
        <v>3</v>
      </c>
      <c r="E18" s="32">
        <v>20</v>
      </c>
      <c r="F18" s="32">
        <f>AVERAGE(F12:F14)</f>
        <v>9.25</v>
      </c>
      <c r="G18" s="32">
        <f t="shared" ref="G18:N18" si="2">AVERAGE(G12:G14)</f>
        <v>9.0833333333333339</v>
      </c>
      <c r="H18" s="32">
        <f t="shared" si="2"/>
        <v>9</v>
      </c>
      <c r="I18" s="32">
        <f t="shared" si="2"/>
        <v>9.0833333333333339</v>
      </c>
      <c r="J18" s="32">
        <f t="shared" si="2"/>
        <v>9.0833333333333339</v>
      </c>
      <c r="K18" s="32">
        <f t="shared" si="2"/>
        <v>9</v>
      </c>
      <c r="L18" s="32">
        <f t="shared" si="2"/>
        <v>9.1666666666666661</v>
      </c>
      <c r="M18" s="32">
        <f t="shared" si="2"/>
        <v>8.9166666666666661</v>
      </c>
      <c r="N18" s="32">
        <f t="shared" si="2"/>
        <v>0</v>
      </c>
      <c r="O18" s="42">
        <f>AVERAGE(O12:O14)</f>
        <v>92.583333333333329</v>
      </c>
      <c r="P18" s="34">
        <f>_xlfn.STDEV.P(O12:O14)</f>
        <v>0.94280904158206336</v>
      </c>
      <c r="Q18" s="31">
        <f>_xlfn.CONFIDENCE.T(0.1,P18,D18)</f>
        <v>1.5894388284780532</v>
      </c>
    </row>
    <row r="19" spans="2:17" x14ac:dyDescent="0.3">
      <c r="B19" s="26" t="s">
        <v>243</v>
      </c>
      <c r="C19" s="26"/>
      <c r="D19" s="40">
        <f>D17+D18</f>
        <v>8</v>
      </c>
      <c r="E19" s="36">
        <v>20</v>
      </c>
      <c r="F19" s="27">
        <f>AVERAGE(F7:F14)</f>
        <v>9.3125</v>
      </c>
      <c r="G19" s="27">
        <f t="shared" ref="G19:N19" si="3">AVERAGE(G7:G14)</f>
        <v>9.25</v>
      </c>
      <c r="H19" s="27">
        <f t="shared" si="3"/>
        <v>8.8125</v>
      </c>
      <c r="I19" s="27">
        <f t="shared" si="3"/>
        <v>9.09375</v>
      </c>
      <c r="J19" s="27">
        <f t="shared" si="3"/>
        <v>9.125</v>
      </c>
      <c r="K19" s="27">
        <f t="shared" si="3"/>
        <v>8.96875</v>
      </c>
      <c r="L19" s="27">
        <f t="shared" si="3"/>
        <v>9.15625</v>
      </c>
      <c r="M19" s="27">
        <f t="shared" si="3"/>
        <v>9.03125</v>
      </c>
      <c r="N19" s="27">
        <f t="shared" si="3"/>
        <v>0</v>
      </c>
      <c r="O19" s="43">
        <f>AVERAGE(O7:O14)</f>
        <v>92.75</v>
      </c>
      <c r="P19" s="36">
        <f>_xlfn.STDEV.P(O7:O14)</f>
        <v>1.0155048005794951</v>
      </c>
      <c r="Q19" s="37">
        <f>_xlfn.CONFIDENCE.T(0.1,P19,D19)</f>
        <v>0.68022034285813615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929DF-F5FF-334C-8BE4-3FE17A54F924}">
  <dimension ref="A1:AK15"/>
  <sheetViews>
    <sheetView workbookViewId="0">
      <selection activeCell="G25" sqref="G25"/>
    </sheetView>
  </sheetViews>
  <sheetFormatPr defaultColWidth="10.6640625" defaultRowHeight="14" x14ac:dyDescent="0.3"/>
  <sheetData>
    <row r="1" spans="1:37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43</v>
      </c>
    </row>
    <row r="2" spans="1:37" x14ac:dyDescent="0.3">
      <c r="A2" t="s">
        <v>123</v>
      </c>
      <c r="B2" t="s">
        <v>48</v>
      </c>
      <c r="C2" t="s">
        <v>108</v>
      </c>
      <c r="D2" t="s">
        <v>108</v>
      </c>
      <c r="E2" t="s">
        <v>187</v>
      </c>
      <c r="F2" t="s">
        <v>137</v>
      </c>
      <c r="G2" t="s">
        <v>44</v>
      </c>
      <c r="H2" t="s">
        <v>188</v>
      </c>
      <c r="I2" t="s">
        <v>136</v>
      </c>
      <c r="J2">
        <v>105</v>
      </c>
    </row>
    <row r="3" spans="1:37" x14ac:dyDescent="0.3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 x14ac:dyDescent="0.3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56</v>
      </c>
      <c r="AA5" s="1"/>
      <c r="AB5" s="1" t="s">
        <v>10</v>
      </c>
      <c r="AC5" s="1" t="s">
        <v>11</v>
      </c>
      <c r="AD5" s="1" t="s">
        <v>56</v>
      </c>
      <c r="AE5" s="1"/>
      <c r="AF5" s="1" t="s">
        <v>10</v>
      </c>
      <c r="AG5" s="1" t="s">
        <v>11</v>
      </c>
      <c r="AH5" s="1" t="s">
        <v>56</v>
      </c>
      <c r="AI5" s="1"/>
      <c r="AJ5" s="1" t="s">
        <v>8</v>
      </c>
      <c r="AK5" s="1" t="s">
        <v>9</v>
      </c>
    </row>
    <row r="6" spans="1:37" s="1" customFormat="1" x14ac:dyDescent="0.3">
      <c r="A6" s="1" t="s">
        <v>13</v>
      </c>
      <c r="B6" s="1" t="s">
        <v>45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55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40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 x14ac:dyDescent="0.3">
      <c r="A7" s="1" t="s">
        <v>23</v>
      </c>
      <c r="B7" s="1"/>
      <c r="C7" s="1" t="s">
        <v>24</v>
      </c>
      <c r="D7" s="1"/>
      <c r="E7" s="1">
        <v>20</v>
      </c>
      <c r="F7">
        <v>9.25</v>
      </c>
      <c r="G7">
        <v>9.25</v>
      </c>
      <c r="H7" s="1">
        <v>8.75</v>
      </c>
      <c r="I7" s="1">
        <v>9</v>
      </c>
      <c r="J7" s="1">
        <v>9</v>
      </c>
      <c r="K7" s="1">
        <v>8.25</v>
      </c>
      <c r="L7" s="1">
        <v>8.75</v>
      </c>
      <c r="M7" s="1">
        <v>9</v>
      </c>
      <c r="N7" s="1">
        <v>0</v>
      </c>
      <c r="O7">
        <f>SUM(E7:N7)</f>
        <v>91.25</v>
      </c>
      <c r="P7" t="s">
        <v>143</v>
      </c>
      <c r="T7" s="1" t="s">
        <v>46</v>
      </c>
      <c r="U7">
        <v>3</v>
      </c>
      <c r="V7" t="s">
        <v>138</v>
      </c>
      <c r="W7">
        <v>3</v>
      </c>
      <c r="X7">
        <v>3</v>
      </c>
      <c r="Y7">
        <v>0</v>
      </c>
      <c r="Z7" t="s">
        <v>145</v>
      </c>
      <c r="AA7">
        <v>3</v>
      </c>
      <c r="AB7">
        <v>3</v>
      </c>
      <c r="AC7">
        <v>0</v>
      </c>
      <c r="AD7" t="s">
        <v>146</v>
      </c>
      <c r="AE7">
        <v>3</v>
      </c>
      <c r="AF7">
        <v>3</v>
      </c>
      <c r="AG7">
        <v>0</v>
      </c>
      <c r="AH7" t="s">
        <v>147</v>
      </c>
      <c r="AI7">
        <v>3</v>
      </c>
      <c r="AJ7" t="s">
        <v>148</v>
      </c>
      <c r="AK7">
        <v>2</v>
      </c>
    </row>
    <row r="8" spans="1:37" x14ac:dyDescent="0.3">
      <c r="A8" t="s">
        <v>23</v>
      </c>
      <c r="C8" t="s">
        <v>25</v>
      </c>
      <c r="E8">
        <v>20</v>
      </c>
      <c r="F8">
        <v>9</v>
      </c>
      <c r="G8">
        <v>9</v>
      </c>
      <c r="H8">
        <v>8.75</v>
      </c>
      <c r="I8">
        <v>9</v>
      </c>
      <c r="J8">
        <v>9</v>
      </c>
      <c r="K8">
        <v>8.75</v>
      </c>
      <c r="L8">
        <v>9</v>
      </c>
      <c r="M8">
        <v>9</v>
      </c>
      <c r="N8">
        <v>0</v>
      </c>
      <c r="O8">
        <f>SUM(E8:N8)</f>
        <v>91.5</v>
      </c>
    </row>
    <row r="10" spans="1:37" x14ac:dyDescent="0.3">
      <c r="B10" s="3" t="s">
        <v>34</v>
      </c>
      <c r="C10" s="3" t="s">
        <v>13</v>
      </c>
      <c r="D10" s="3" t="s">
        <v>35</v>
      </c>
      <c r="E10" s="3" t="s">
        <v>15</v>
      </c>
      <c r="F10" s="3" t="s">
        <v>16</v>
      </c>
      <c r="G10" s="3" t="s">
        <v>10</v>
      </c>
      <c r="H10" s="3" t="s">
        <v>17</v>
      </c>
      <c r="I10" s="3" t="s">
        <v>12</v>
      </c>
      <c r="J10" s="3" t="s">
        <v>18</v>
      </c>
      <c r="K10" s="3" t="s">
        <v>7</v>
      </c>
      <c r="L10" s="3" t="s">
        <v>19</v>
      </c>
      <c r="M10" s="17" t="s">
        <v>20</v>
      </c>
      <c r="N10" s="17" t="s">
        <v>40</v>
      </c>
      <c r="O10" s="3" t="s">
        <v>36</v>
      </c>
      <c r="P10" s="3" t="s">
        <v>37</v>
      </c>
      <c r="Q10" s="22"/>
    </row>
    <row r="11" spans="1:37" x14ac:dyDescent="0.3">
      <c r="B11" s="4" t="s">
        <v>38</v>
      </c>
      <c r="C11" s="4" t="s">
        <v>23</v>
      </c>
      <c r="D11" s="9">
        <v>1</v>
      </c>
      <c r="E11" s="9">
        <v>20</v>
      </c>
      <c r="F11" s="11">
        <f>AVERAGE(F7)</f>
        <v>9.25</v>
      </c>
      <c r="G11" s="11">
        <f t="shared" ref="G11:N11" si="0">AVERAGE(G7)</f>
        <v>9.25</v>
      </c>
      <c r="H11" s="11">
        <f t="shared" si="0"/>
        <v>8.75</v>
      </c>
      <c r="I11" s="11">
        <f t="shared" si="0"/>
        <v>9</v>
      </c>
      <c r="J11" s="11">
        <f t="shared" si="0"/>
        <v>9</v>
      </c>
      <c r="K11" s="11">
        <f t="shared" si="0"/>
        <v>8.25</v>
      </c>
      <c r="L11" s="11">
        <f t="shared" si="0"/>
        <v>8.75</v>
      </c>
      <c r="M11" s="11">
        <f t="shared" si="0"/>
        <v>9</v>
      </c>
      <c r="N11" s="11">
        <f t="shared" si="0"/>
        <v>0</v>
      </c>
      <c r="O11" s="12">
        <f>AVERAGE(O7)</f>
        <v>91.25</v>
      </c>
      <c r="P11" s="21">
        <f>_xlfn.STDEV.P(O7)</f>
        <v>0</v>
      </c>
    </row>
    <row r="12" spans="1:37" x14ac:dyDescent="0.3">
      <c r="B12" s="5" t="s">
        <v>39</v>
      </c>
      <c r="C12" s="5" t="s">
        <v>23</v>
      </c>
      <c r="D12" s="6">
        <v>1</v>
      </c>
      <c r="E12" s="6">
        <v>20</v>
      </c>
      <c r="F12" s="18">
        <f>AVERAGE(F8)</f>
        <v>9</v>
      </c>
      <c r="G12" s="18">
        <f t="shared" ref="G12:N12" si="1">AVERAGE(G8)</f>
        <v>9</v>
      </c>
      <c r="H12" s="18">
        <f t="shared" si="1"/>
        <v>8.75</v>
      </c>
      <c r="I12" s="18">
        <f t="shared" si="1"/>
        <v>9</v>
      </c>
      <c r="J12" s="18">
        <f t="shared" si="1"/>
        <v>9</v>
      </c>
      <c r="K12" s="18">
        <f t="shared" si="1"/>
        <v>8.75</v>
      </c>
      <c r="L12" s="18">
        <f t="shared" si="1"/>
        <v>9</v>
      </c>
      <c r="M12" s="18">
        <f t="shared" si="1"/>
        <v>9</v>
      </c>
      <c r="N12" s="18">
        <f t="shared" si="1"/>
        <v>0</v>
      </c>
      <c r="O12" s="19">
        <f>AVERAGE(O8)</f>
        <v>91.5</v>
      </c>
      <c r="P12" s="20">
        <f>_xlfn.STDEV.P(O8)</f>
        <v>0</v>
      </c>
    </row>
    <row r="14" spans="1:37" x14ac:dyDescent="0.3">
      <c r="B14" s="15" t="s">
        <v>41</v>
      </c>
      <c r="C14" s="15"/>
      <c r="D14" s="15"/>
      <c r="E14" s="16">
        <f t="shared" ref="E14:L15" si="2">AVERAGE(E11:E11)</f>
        <v>20</v>
      </c>
      <c r="F14" s="16">
        <f>AVERAGE(F11:F11)</f>
        <v>9.25</v>
      </c>
      <c r="G14" s="16">
        <f t="shared" si="2"/>
        <v>9.25</v>
      </c>
      <c r="H14" s="16">
        <f t="shared" si="2"/>
        <v>8.75</v>
      </c>
      <c r="I14" s="16">
        <f t="shared" si="2"/>
        <v>9</v>
      </c>
      <c r="J14" s="16">
        <f t="shared" si="2"/>
        <v>9</v>
      </c>
      <c r="K14" s="16">
        <f t="shared" si="2"/>
        <v>8.25</v>
      </c>
      <c r="L14" s="16">
        <f t="shared" si="2"/>
        <v>8.75</v>
      </c>
      <c r="M14" s="16">
        <f>AVERAGE(O11:O11)</f>
        <v>91.25</v>
      </c>
      <c r="N14" s="16">
        <f>AVERAGE(M14:M15)</f>
        <v>91.375</v>
      </c>
      <c r="O14" s="13" t="s">
        <v>36</v>
      </c>
    </row>
    <row r="15" spans="1:37" x14ac:dyDescent="0.3">
      <c r="B15" s="15" t="s">
        <v>42</v>
      </c>
      <c r="C15" s="15"/>
      <c r="D15" s="15"/>
      <c r="E15" s="16">
        <f t="shared" si="2"/>
        <v>20</v>
      </c>
      <c r="F15" s="16">
        <f>AVERAGE(F12:F12)</f>
        <v>9</v>
      </c>
      <c r="G15" s="16">
        <f t="shared" si="2"/>
        <v>9</v>
      </c>
      <c r="H15" s="16">
        <f t="shared" si="2"/>
        <v>8.75</v>
      </c>
      <c r="I15" s="16">
        <f t="shared" si="2"/>
        <v>9</v>
      </c>
      <c r="J15" s="16">
        <f t="shared" si="2"/>
        <v>9</v>
      </c>
      <c r="K15" s="16">
        <f t="shared" si="2"/>
        <v>8.75</v>
      </c>
      <c r="L15" s="16">
        <f t="shared" si="2"/>
        <v>9</v>
      </c>
      <c r="M15" s="16">
        <f>AVERAGE(O12:O12)</f>
        <v>91.5</v>
      </c>
      <c r="N15" s="16">
        <f>_xlfn.STDEV.P(M14:M15)</f>
        <v>0.125</v>
      </c>
      <c r="O15" s="14">
        <f>N14-N15/2</f>
        <v>91.3125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晚收甜白</vt:lpstr>
      <vt:lpstr>果丁丁</vt:lpstr>
      <vt:lpstr>瑰夏村竞标</vt:lpstr>
      <vt:lpstr>瑰夏村金标</vt:lpstr>
      <vt:lpstr>花魁7.0</vt:lpstr>
      <vt:lpstr>白兰花</vt:lpstr>
      <vt:lpstr>TOH日晒（初吾）</vt:lpstr>
      <vt:lpstr>TOH水洗</vt:lpstr>
      <vt:lpstr>TOH蜜处理</vt:lpstr>
      <vt:lpstr>TOH日晒</vt:lpstr>
      <vt:lpstr>TOH日晒（尽力而为）</vt:lpstr>
      <vt:lpstr>TOH水洗(尽力而为)</vt:lpstr>
      <vt:lpstr>TOH日晒(启程拓殖)</vt:lpstr>
      <vt:lpstr>如目达摩</vt:lpstr>
      <vt:lpstr>阿洛水洗</vt:lpstr>
      <vt:lpstr>阿洛日晒</vt:lpstr>
      <vt:lpstr>埃托水洗</vt:lpstr>
      <vt:lpstr>埃托日晒</vt:lpstr>
      <vt:lpstr>Duwancho</vt:lpstr>
      <vt:lpstr>Tatesa</vt:lpstr>
      <vt:lpstr>Morke</vt:lpstr>
      <vt:lpstr>Karamo</vt:lpstr>
      <vt:lpstr>凤凰单丛</vt:lpstr>
      <vt:lpstr>贡珠贝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Zilong Wang</cp:lastModifiedBy>
  <dcterms:created xsi:type="dcterms:W3CDTF">2015-06-05T18:19:34Z</dcterms:created>
  <dcterms:modified xsi:type="dcterms:W3CDTF">2025-01-12T19:47:33Z</dcterms:modified>
</cp:coreProperties>
</file>