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FD75DC4E-0342-4320-9D45-8D2D92CD7185}" xr6:coauthVersionLast="47" xr6:coauthVersionMax="47" xr10:uidLastSave="{00000000-0000-0000-0000-000000000000}"/>
  <bookViews>
    <workbookView xWindow="-110" yWindow="-110" windowWidth="25820" windowHeight="15500" firstSheet="2" activeTab="10" xr2:uid="{00000000-000D-0000-FFFF-FFFF00000000}"/>
  </bookViews>
  <sheets>
    <sheet name="苏丹如梅" sheetId="1" r:id="rId1"/>
    <sheet name="Wilder Lazo" sheetId="2" r:id="rId2"/>
    <sheet name="COE17" sheetId="3" r:id="rId3"/>
    <sheet name="尤金" sheetId="4" r:id="rId4"/>
    <sheet name="Cerro Azul" sheetId="5" r:id="rId5"/>
    <sheet name="露西瑰夏" sheetId="6" r:id="rId6"/>
    <sheet name="Misiones" sheetId="7" r:id="rId7"/>
    <sheet name="微风庄园水洗" sheetId="11" r:id="rId8"/>
    <sheet name="微风庄园" sheetId="8" r:id="rId9"/>
    <sheet name="蓝色山丘" sheetId="9" r:id="rId10"/>
    <sheet name="小农瑰夏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1" l="1"/>
  <c r="O14" i="11"/>
  <c r="O13" i="11"/>
  <c r="F15" i="11"/>
  <c r="F13" i="11"/>
  <c r="P15" i="11"/>
  <c r="Q15" i="11" s="1"/>
  <c r="N15" i="11"/>
  <c r="M15" i="11"/>
  <c r="L15" i="11"/>
  <c r="K15" i="11"/>
  <c r="J15" i="11"/>
  <c r="I15" i="11"/>
  <c r="H15" i="11"/>
  <c r="G15" i="11"/>
  <c r="D15" i="11"/>
  <c r="P14" i="11"/>
  <c r="Q14" i="11" s="1"/>
  <c r="N14" i="11"/>
  <c r="M14" i="11"/>
  <c r="L14" i="11"/>
  <c r="K14" i="11"/>
  <c r="J14" i="11"/>
  <c r="I14" i="11"/>
  <c r="H14" i="11"/>
  <c r="G14" i="11"/>
  <c r="F14" i="11"/>
  <c r="P13" i="11"/>
  <c r="Q13" i="11" s="1"/>
  <c r="N13" i="11"/>
  <c r="M13" i="11"/>
  <c r="L13" i="11"/>
  <c r="K13" i="11"/>
  <c r="J13" i="11"/>
  <c r="I13" i="11"/>
  <c r="H13" i="11"/>
  <c r="G13" i="11"/>
  <c r="P19" i="10"/>
  <c r="P18" i="10"/>
  <c r="P17" i="10"/>
  <c r="O19" i="10"/>
  <c r="O18" i="10"/>
  <c r="O17" i="10"/>
  <c r="G17" i="10"/>
  <c r="H17" i="10"/>
  <c r="I17" i="10"/>
  <c r="J17" i="10"/>
  <c r="K17" i="10"/>
  <c r="L17" i="10"/>
  <c r="M17" i="10"/>
  <c r="N17" i="10"/>
  <c r="G18" i="10"/>
  <c r="H18" i="10"/>
  <c r="I18" i="10"/>
  <c r="J18" i="10"/>
  <c r="K18" i="10"/>
  <c r="L18" i="10"/>
  <c r="M18" i="10"/>
  <c r="N18" i="10"/>
  <c r="G19" i="10"/>
  <c r="H19" i="10"/>
  <c r="I19" i="10"/>
  <c r="J19" i="10"/>
  <c r="K19" i="10"/>
  <c r="L19" i="10"/>
  <c r="M19" i="10"/>
  <c r="N19" i="10"/>
  <c r="F19" i="10"/>
  <c r="F18" i="10"/>
  <c r="F17" i="10"/>
  <c r="D19" i="10"/>
  <c r="Q18" i="10"/>
  <c r="Q17" i="10"/>
  <c r="P22" i="9"/>
  <c r="P21" i="9"/>
  <c r="O22" i="9"/>
  <c r="O21" i="9"/>
  <c r="G21" i="9"/>
  <c r="H21" i="9"/>
  <c r="I21" i="9"/>
  <c r="J21" i="9"/>
  <c r="K21" i="9"/>
  <c r="L21" i="9"/>
  <c r="M21" i="9"/>
  <c r="N21" i="9"/>
  <c r="G22" i="9"/>
  <c r="H22" i="9"/>
  <c r="I22" i="9"/>
  <c r="J22" i="9"/>
  <c r="K22" i="9"/>
  <c r="L22" i="9"/>
  <c r="M22" i="9"/>
  <c r="N22" i="9"/>
  <c r="F22" i="9"/>
  <c r="F21" i="9"/>
  <c r="P20" i="9"/>
  <c r="O20" i="9"/>
  <c r="G20" i="9"/>
  <c r="H20" i="9"/>
  <c r="I20" i="9"/>
  <c r="J20" i="9"/>
  <c r="K20" i="9"/>
  <c r="L20" i="9"/>
  <c r="M20" i="9"/>
  <c r="N20" i="9"/>
  <c r="F20" i="9"/>
  <c r="P20" i="8"/>
  <c r="P19" i="8"/>
  <c r="O20" i="8"/>
  <c r="O19" i="8"/>
  <c r="G18" i="8"/>
  <c r="H18" i="8"/>
  <c r="I18" i="8"/>
  <c r="J18" i="8"/>
  <c r="K18" i="8"/>
  <c r="L18" i="8"/>
  <c r="M18" i="8"/>
  <c r="N18" i="8"/>
  <c r="G19" i="8"/>
  <c r="H19" i="8"/>
  <c r="I19" i="8"/>
  <c r="J19" i="8"/>
  <c r="K19" i="8"/>
  <c r="L19" i="8"/>
  <c r="M19" i="8"/>
  <c r="N19" i="8"/>
  <c r="G20" i="8"/>
  <c r="H20" i="8"/>
  <c r="I20" i="8"/>
  <c r="J20" i="8"/>
  <c r="K20" i="8"/>
  <c r="L20" i="8"/>
  <c r="M20" i="8"/>
  <c r="N20" i="8"/>
  <c r="F20" i="8"/>
  <c r="F19" i="8"/>
  <c r="Q21" i="9"/>
  <c r="D22" i="9"/>
  <c r="Q20" i="9"/>
  <c r="P20" i="7"/>
  <c r="O20" i="7"/>
  <c r="G20" i="7"/>
  <c r="H20" i="7"/>
  <c r="I20" i="7"/>
  <c r="J20" i="7"/>
  <c r="K20" i="7"/>
  <c r="L20" i="7"/>
  <c r="M20" i="7"/>
  <c r="N20" i="7"/>
  <c r="F20" i="7"/>
  <c r="P22" i="7"/>
  <c r="P21" i="7"/>
  <c r="O22" i="7"/>
  <c r="O21" i="7"/>
  <c r="G21" i="7"/>
  <c r="H21" i="7"/>
  <c r="I21" i="7"/>
  <c r="J21" i="7"/>
  <c r="K21" i="7"/>
  <c r="L21" i="7"/>
  <c r="M21" i="7"/>
  <c r="N21" i="7"/>
  <c r="G22" i="7"/>
  <c r="H22" i="7"/>
  <c r="I22" i="7"/>
  <c r="J22" i="7"/>
  <c r="K22" i="7"/>
  <c r="L22" i="7"/>
  <c r="M22" i="7"/>
  <c r="N22" i="7"/>
  <c r="F22" i="7"/>
  <c r="F21" i="7"/>
  <c r="Q19" i="8"/>
  <c r="P18" i="8"/>
  <c r="O18" i="8"/>
  <c r="F18" i="8"/>
  <c r="D20" i="8"/>
  <c r="Q18" i="8"/>
  <c r="Q21" i="7"/>
  <c r="D22" i="7"/>
  <c r="O7" i="7"/>
  <c r="P17" i="6"/>
  <c r="P15" i="6"/>
  <c r="O17" i="6"/>
  <c r="O16" i="6"/>
  <c r="O15" i="6"/>
  <c r="G15" i="6"/>
  <c r="H15" i="6"/>
  <c r="I15" i="6"/>
  <c r="J15" i="6"/>
  <c r="K15" i="6"/>
  <c r="L15" i="6"/>
  <c r="M15" i="6"/>
  <c r="N15" i="6"/>
  <c r="G16" i="6"/>
  <c r="H16" i="6"/>
  <c r="I16" i="6"/>
  <c r="J16" i="6"/>
  <c r="K16" i="6"/>
  <c r="L16" i="6"/>
  <c r="M16" i="6"/>
  <c r="N16" i="6"/>
  <c r="G17" i="6"/>
  <c r="H17" i="6"/>
  <c r="I17" i="6"/>
  <c r="J17" i="6"/>
  <c r="K17" i="6"/>
  <c r="L17" i="6"/>
  <c r="M17" i="6"/>
  <c r="N17" i="6"/>
  <c r="F17" i="6"/>
  <c r="F16" i="6"/>
  <c r="F15" i="6"/>
  <c r="D17" i="6"/>
  <c r="P16" i="6"/>
  <c r="Q16" i="6" s="1"/>
  <c r="Q15" i="6"/>
  <c r="P22" i="5"/>
  <c r="P21" i="5"/>
  <c r="P20" i="5"/>
  <c r="O22" i="5"/>
  <c r="O21" i="5"/>
  <c r="O20" i="5"/>
  <c r="G20" i="5"/>
  <c r="H20" i="5"/>
  <c r="I20" i="5"/>
  <c r="J20" i="5"/>
  <c r="K20" i="5"/>
  <c r="L20" i="5"/>
  <c r="M20" i="5"/>
  <c r="N20" i="5"/>
  <c r="G21" i="5"/>
  <c r="H21" i="5"/>
  <c r="I21" i="5"/>
  <c r="J21" i="5"/>
  <c r="K21" i="5"/>
  <c r="L21" i="5"/>
  <c r="M21" i="5"/>
  <c r="N21" i="5"/>
  <c r="G22" i="5"/>
  <c r="H22" i="5"/>
  <c r="I22" i="5"/>
  <c r="J22" i="5"/>
  <c r="K22" i="5"/>
  <c r="L22" i="5"/>
  <c r="M22" i="5"/>
  <c r="N22" i="5"/>
  <c r="F22" i="5"/>
  <c r="F21" i="5"/>
  <c r="F20" i="5"/>
  <c r="Q21" i="5"/>
  <c r="Q20" i="5"/>
  <c r="D22" i="5"/>
  <c r="Q18" i="4"/>
  <c r="P18" i="4"/>
  <c r="O18" i="4"/>
  <c r="G18" i="4"/>
  <c r="H18" i="4"/>
  <c r="I18" i="4"/>
  <c r="J18" i="4"/>
  <c r="K18" i="4"/>
  <c r="L18" i="4"/>
  <c r="M18" i="4"/>
  <c r="N18" i="4"/>
  <c r="F18" i="4"/>
  <c r="Q16" i="4"/>
  <c r="P17" i="4"/>
  <c r="P16" i="4"/>
  <c r="O17" i="4"/>
  <c r="O16" i="4"/>
  <c r="G16" i="4"/>
  <c r="H16" i="4"/>
  <c r="I16" i="4"/>
  <c r="J16" i="4"/>
  <c r="K16" i="4"/>
  <c r="L16" i="4"/>
  <c r="M16" i="4"/>
  <c r="N16" i="4"/>
  <c r="G17" i="4"/>
  <c r="H17" i="4"/>
  <c r="I17" i="4"/>
  <c r="J17" i="4"/>
  <c r="K17" i="4"/>
  <c r="L17" i="4"/>
  <c r="M17" i="4"/>
  <c r="N17" i="4"/>
  <c r="F17" i="4"/>
  <c r="F16" i="4"/>
  <c r="D18" i="4"/>
  <c r="Q17" i="4"/>
  <c r="Q15" i="3"/>
  <c r="P15" i="3"/>
  <c r="O15" i="3"/>
  <c r="G15" i="3"/>
  <c r="H15" i="3"/>
  <c r="I15" i="3"/>
  <c r="J15" i="3"/>
  <c r="K15" i="3"/>
  <c r="L15" i="3"/>
  <c r="M15" i="3"/>
  <c r="N15" i="3"/>
  <c r="F15" i="3"/>
  <c r="Q13" i="3"/>
  <c r="P13" i="3"/>
  <c r="O13" i="3"/>
  <c r="G13" i="3"/>
  <c r="H13" i="3"/>
  <c r="I13" i="3"/>
  <c r="J13" i="3"/>
  <c r="K13" i="3"/>
  <c r="L13" i="3"/>
  <c r="M13" i="3"/>
  <c r="N13" i="3"/>
  <c r="F14" i="3"/>
  <c r="F13" i="3"/>
  <c r="D15" i="3"/>
  <c r="N14" i="3"/>
  <c r="M14" i="3"/>
  <c r="L14" i="3"/>
  <c r="K14" i="3"/>
  <c r="J14" i="3"/>
  <c r="I14" i="3"/>
  <c r="H14" i="3"/>
  <c r="G14" i="3"/>
  <c r="Q17" i="1"/>
  <c r="Q16" i="1"/>
  <c r="Q15" i="1"/>
  <c r="P17" i="1"/>
  <c r="P15" i="1"/>
  <c r="O17" i="1"/>
  <c r="O16" i="1"/>
  <c r="O15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F17" i="1"/>
  <c r="F16" i="1"/>
  <c r="F15" i="1"/>
  <c r="D17" i="1"/>
  <c r="P16" i="1"/>
  <c r="Q15" i="2"/>
  <c r="Q14" i="2"/>
  <c r="Q13" i="2"/>
  <c r="M15" i="2"/>
  <c r="F14" i="2"/>
  <c r="F13" i="2"/>
  <c r="P15" i="2"/>
  <c r="O15" i="2"/>
  <c r="N15" i="2"/>
  <c r="L15" i="2"/>
  <c r="K15" i="2"/>
  <c r="J15" i="2"/>
  <c r="I15" i="2"/>
  <c r="H15" i="2"/>
  <c r="G15" i="2"/>
  <c r="F15" i="2"/>
  <c r="D15" i="2"/>
  <c r="P14" i="2"/>
  <c r="O14" i="2"/>
  <c r="N14" i="2"/>
  <c r="M14" i="2"/>
  <c r="L14" i="2"/>
  <c r="K14" i="2"/>
  <c r="J14" i="2"/>
  <c r="I14" i="2"/>
  <c r="H14" i="2"/>
  <c r="G14" i="2"/>
  <c r="P13" i="2"/>
  <c r="O13" i="2"/>
  <c r="N13" i="2"/>
  <c r="M13" i="2"/>
  <c r="L13" i="2"/>
  <c r="K13" i="2"/>
  <c r="J13" i="2"/>
  <c r="I13" i="2"/>
  <c r="H13" i="2"/>
  <c r="G13" i="2"/>
  <c r="Q19" i="10" l="1"/>
  <c r="Q22" i="9"/>
  <c r="Q20" i="7"/>
  <c r="Q20" i="8"/>
  <c r="Q22" i="7"/>
  <c r="Q17" i="6"/>
  <c r="Q22" i="5"/>
  <c r="O10" i="4"/>
  <c r="O13" i="4"/>
  <c r="O9" i="4"/>
  <c r="O11" i="4"/>
  <c r="O12" i="4"/>
  <c r="O8" i="4"/>
  <c r="O7" i="4"/>
  <c r="O8" i="2" l="1"/>
  <c r="O10" i="2"/>
  <c r="O7" i="3"/>
  <c r="O8" i="3"/>
  <c r="O10" i="3"/>
  <c r="O9" i="3"/>
  <c r="O7" i="2"/>
  <c r="O9" i="2"/>
  <c r="O9" i="1"/>
  <c r="O10" i="1"/>
  <c r="O12" i="1"/>
  <c r="O8" i="1"/>
  <c r="O7" i="1"/>
  <c r="P14" i="3" l="1"/>
  <c r="Q14" i="3" s="1"/>
  <c r="O14" i="3"/>
  <c r="O11" i="1"/>
</calcChain>
</file>

<file path=xl/sharedStrings.xml><?xml version="1.0" encoding="utf-8"?>
<sst xmlns="http://schemas.openxmlformats.org/spreadsheetml/2006/main" count="1283" uniqueCount="224">
  <si>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</si>
  <si>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</si>
  <si>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</si>
  <si>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</si>
  <si>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</si>
  <si>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</si>
  <si>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</si>
  <si>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</si>
  <si>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</si>
  <si>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浅度</t>
    <phoneticPr fontId="1" type="noConversion"/>
  </si>
  <si>
    <t>塔拉苏咖啡馆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</si>
  <si>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</si>
  <si>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</si>
  <si>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</si>
  <si>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</si>
  <si>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</si>
  <si>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</si>
  <si>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</si>
  <si>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</si>
  <si>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</si>
  <si>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</si>
  <si>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</si>
  <si>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</si>
  <si>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</si>
  <si>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</si>
  <si>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</si>
  <si>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</si>
  <si>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</si>
  <si>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</si>
  <si>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</si>
  <si>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</si>
  <si>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</si>
  <si>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</si>
  <si>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</si>
  <si>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</si>
  <si>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</si>
  <si>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苏丹如梅</t>
    <phoneticPr fontId="1" type="noConversion"/>
  </si>
  <si>
    <t>哥伦比亚</t>
    <phoneticPr fontId="1" type="noConversion"/>
  </si>
  <si>
    <t>鲁美苏丹</t>
    <phoneticPr fontId="1" type="noConversion"/>
  </si>
  <si>
    <t>笔者</t>
    <phoneticPr fontId="1" type="noConversion"/>
  </si>
  <si>
    <t>室友</t>
    <phoneticPr fontId="1" type="noConversion"/>
  </si>
  <si>
    <t>手冲</t>
    <phoneticPr fontId="1" type="noConversion"/>
  </si>
  <si>
    <t>梅花香自苦寒来？</t>
    <phoneticPr fontId="1" type="noConversion"/>
  </si>
  <si>
    <t>酸感较淡但明亮，后调明显苦感，凉后前中调酸感增加</t>
    <phoneticPr fontId="1" type="noConversion"/>
  </si>
  <si>
    <t>复杂花果香</t>
    <phoneticPr fontId="1" type="noConversion"/>
  </si>
  <si>
    <t>复杂花香</t>
    <phoneticPr fontId="1" type="noConversion"/>
  </si>
  <si>
    <t>樱桃，梅</t>
    <phoneticPr fontId="1" type="noConversion"/>
  </si>
  <si>
    <t>樱桃薄荷</t>
    <phoneticPr fontId="1" type="noConversion"/>
  </si>
  <si>
    <t>微醇苦</t>
    <phoneticPr fontId="1" type="noConversion"/>
  </si>
  <si>
    <t>刘评：极浅烘焙的水洗豆子本身居然香味十分浓郁迷人，过去两天时不时打开闻闻。
口感类似黄糖黑糖般浓甜，酸和甜感像分不开似的统一，风味比尖身波旁容易记住。</t>
    <phoneticPr fontId="1" type="noConversion"/>
  </si>
  <si>
    <t>酸感明亮、淡雅而甘冽，层次感稍差，放凉后有青梅风味</t>
    <phoneticPr fontId="1" type="noConversion"/>
  </si>
  <si>
    <t>花香</t>
    <phoneticPr fontId="1" type="noConversion"/>
  </si>
  <si>
    <t>花香莓果</t>
    <phoneticPr fontId="1" type="noConversion"/>
  </si>
  <si>
    <t>石榴薄荷</t>
    <phoneticPr fontId="1" type="noConversion"/>
  </si>
  <si>
    <t>石榴柠檬</t>
    <phoneticPr fontId="1" type="noConversion"/>
  </si>
  <si>
    <t>微苦微醇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</si>
  <si>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</si>
  <si>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</si>
  <si>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</si>
  <si>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</si>
  <si>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</si>
  <si>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</si>
  <si>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</si>
  <si>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阿米歌Amogos</t>
    <phoneticPr fontId="1" type="noConversion"/>
  </si>
  <si>
    <t>双重水洗</t>
    <phoneticPr fontId="1" type="noConversion"/>
  </si>
  <si>
    <t>樱桃李、香金桑果、梅子蜜酱、柠檬草、黑糖香甜、甜度高、柔和丝滑、低温依然风味清晰</t>
    <phoneticPr fontId="1" type="noConversion"/>
  </si>
  <si>
    <t>总体比较单薄</t>
    <phoneticPr fontId="1" type="noConversion"/>
  </si>
  <si>
    <t>甜度相当高</t>
    <phoneticPr fontId="1" type="noConversion"/>
  </si>
  <si>
    <t>花香坚果</t>
    <phoneticPr fontId="1" type="noConversion"/>
  </si>
  <si>
    <t>山竹樱桃西梅</t>
    <phoneticPr fontId="1" type="noConversion"/>
  </si>
  <si>
    <t>樱桃西梅甘蔗</t>
    <phoneticPr fontId="1" type="noConversion"/>
  </si>
  <si>
    <t>甘蔗焦糖</t>
    <phoneticPr fontId="1" type="noConversion"/>
  </si>
  <si>
    <t>焦糖甜与坚果巧克力醇</t>
    <phoneticPr fontId="1" type="noConversion"/>
  </si>
  <si>
    <t>樱桃西梅</t>
    <phoneticPr fontId="1" type="noConversion"/>
  </si>
  <si>
    <t>微醇微苦</t>
    <phoneticPr fontId="1" type="noConversion"/>
  </si>
  <si>
    <t>价格</t>
    <phoneticPr fontId="1" type="noConversion"/>
  </si>
  <si>
    <t>Santa Lucia</t>
    <phoneticPr fontId="1" type="noConversion"/>
  </si>
  <si>
    <t>瑰夏</t>
    <phoneticPr fontId="1" type="noConversion"/>
  </si>
  <si>
    <t>水洗</t>
    <phoneticPr fontId="1" type="noConversion"/>
  </si>
  <si>
    <t>Apollon's Gold</t>
    <phoneticPr fontId="1" type="noConversion"/>
  </si>
  <si>
    <t>Wilder Lazo</t>
    <phoneticPr fontId="1" type="noConversion"/>
  </si>
  <si>
    <t>柠檬草、洋甘菊</t>
    <phoneticPr fontId="1" type="noConversion"/>
  </si>
  <si>
    <t>蛋糕杯20格</t>
    <phoneticPr fontId="1" type="noConversion"/>
  </si>
  <si>
    <t>口感很特殊，似乎微有科技感</t>
    <phoneticPr fontId="1" type="noConversion"/>
  </si>
  <si>
    <t>兰花，柠檬草</t>
    <phoneticPr fontId="1" type="noConversion"/>
  </si>
  <si>
    <t>兰花，甘菊，柠檬草</t>
    <phoneticPr fontId="1" type="noConversion"/>
  </si>
  <si>
    <t>水仙花，兰花</t>
    <phoneticPr fontId="1" type="noConversion"/>
  </si>
  <si>
    <t>奶油微回甘，时间短暂</t>
    <phoneticPr fontId="1" type="noConversion"/>
  </si>
  <si>
    <t>圣佩德罗</t>
    <phoneticPr fontId="1" type="noConversion"/>
  </si>
  <si>
    <t>托利马</t>
    <phoneticPr fontId="1" type="noConversion"/>
  </si>
  <si>
    <t>日晒</t>
    <phoneticPr fontId="1" type="noConversion"/>
  </si>
  <si>
    <t>杏桃，蜜瓜，苹果，甜橙，葡萄，柠檬，红酒</t>
    <phoneticPr fontId="1" type="noConversion"/>
  </si>
  <si>
    <t>手多多</t>
    <phoneticPr fontId="1" type="noConversion"/>
  </si>
  <si>
    <t>浓烈而复杂的花香，降温后酸感变强，风味向柠檬转变，余韵微苦</t>
    <phoneticPr fontId="1" type="noConversion"/>
  </si>
  <si>
    <t>风味有杏感，酸感十分明亮清爽，苹果风味突出</t>
    <phoneticPr fontId="1" type="noConversion"/>
  </si>
  <si>
    <t>浓烈花蜜</t>
    <phoneticPr fontId="1" type="noConversion"/>
  </si>
  <si>
    <t>花蜜</t>
    <phoneticPr fontId="1" type="noConversion"/>
  </si>
  <si>
    <t>杏桃苹果</t>
    <phoneticPr fontId="1" type="noConversion"/>
  </si>
  <si>
    <t>杏桃苹果葡萄</t>
    <phoneticPr fontId="1" type="noConversion"/>
  </si>
  <si>
    <t>红酒悠长</t>
    <phoneticPr fontId="1" type="noConversion"/>
  </si>
  <si>
    <t>花蜜莓果</t>
    <phoneticPr fontId="1" type="noConversion"/>
  </si>
  <si>
    <t>杏桃石榴</t>
    <phoneticPr fontId="1" type="noConversion"/>
  </si>
  <si>
    <t>杏桃苹果石榴</t>
    <phoneticPr fontId="1" type="noConversion"/>
  </si>
  <si>
    <t>葡萄石榴红酒</t>
    <phoneticPr fontId="1" type="noConversion"/>
  </si>
  <si>
    <t>官方描述：典雅的咖啡花香，高温风味是杏桃和蜜瓜，类似苹果的酸质柔和优雅，低温风味转变为甜橙和红葡萄，柠檬般的酸质明亮多汁，红酒余韵点缀在后，整体像是一杯饱满的复合果汁。</t>
    <phoneticPr fontId="1" type="noConversion"/>
  </si>
  <si>
    <t>兰花栀子花</t>
    <phoneticPr fontId="1" type="noConversion"/>
  </si>
  <si>
    <t>栀子花柑橘</t>
    <phoneticPr fontId="1" type="noConversion"/>
  </si>
  <si>
    <t>柑橘栀子花</t>
    <phoneticPr fontId="1" type="noConversion"/>
  </si>
  <si>
    <t>快速消退几乎无味</t>
    <phoneticPr fontId="1" type="noConversion"/>
  </si>
  <si>
    <t>酸微尖</t>
    <phoneticPr fontId="1" type="noConversion"/>
  </si>
  <si>
    <t>圣佩德罗庄园San Pedro</t>
    <phoneticPr fontId="1" type="noConversion"/>
  </si>
  <si>
    <t>得分87.89，标金27.7美金每磅</t>
    <phoneticPr fontId="1" type="noConversion"/>
  </si>
  <si>
    <t>尤金尼奥德斯</t>
    <phoneticPr fontId="1" type="noConversion"/>
  </si>
  <si>
    <t>惠兰</t>
    <phoneticPr fontId="1" type="noConversion"/>
  </si>
  <si>
    <t>圣洁庄园</t>
    <phoneticPr fontId="1" type="noConversion"/>
  </si>
  <si>
    <t>Eugeniodes</t>
    <phoneticPr fontId="1" type="noConversion"/>
  </si>
  <si>
    <t>厌氧日晒</t>
    <phoneticPr fontId="1" type="noConversion"/>
  </si>
  <si>
    <t>桂圆干，红枣，阿萨姆红茶，黄糖</t>
    <phoneticPr fontId="1" type="noConversion"/>
  </si>
  <si>
    <t>Go To Coffee</t>
    <phoneticPr fontId="1" type="noConversion"/>
  </si>
  <si>
    <t>甜感特别显著，尤其是余韵强烈红糖回甘，放凉后红枣甜度更高</t>
    <phoneticPr fontId="1" type="noConversion"/>
  </si>
  <si>
    <t>复杂花果香，桂圆</t>
    <phoneticPr fontId="1" type="noConversion"/>
  </si>
  <si>
    <t>花香，烟熏</t>
    <phoneticPr fontId="1" type="noConversion"/>
  </si>
  <si>
    <t>桂圆干，红枣</t>
    <phoneticPr fontId="1" type="noConversion"/>
  </si>
  <si>
    <t>桂圆干，红枣，红糖</t>
    <phoneticPr fontId="1" type="noConversion"/>
  </si>
  <si>
    <t>红糖桂圆红枣红茶</t>
    <phoneticPr fontId="1" type="noConversion"/>
  </si>
  <si>
    <t>红枣红茶红糖余韵</t>
    <phoneticPr fontId="1" type="noConversion"/>
  </si>
  <si>
    <t>花果香</t>
    <phoneticPr fontId="1" type="noConversion"/>
  </si>
  <si>
    <t>花果香，红枣</t>
    <phoneticPr fontId="1" type="noConversion"/>
  </si>
  <si>
    <t>红糖红枣红茶</t>
    <phoneticPr fontId="1" type="noConversion"/>
  </si>
  <si>
    <t>红茶红糖余韵</t>
    <phoneticPr fontId="1" type="noConversion"/>
  </si>
  <si>
    <t>红枣，桂圆</t>
  </si>
  <si>
    <t>手冲</t>
  </si>
  <si>
    <t>笔者</t>
  </si>
  <si>
    <t>90CL</t>
    <phoneticPr fontId="1" type="noConversion"/>
  </si>
  <si>
    <t>合计</t>
    <phoneticPr fontId="1" type="noConversion"/>
  </si>
  <si>
    <t>Cerro Azul</t>
    <phoneticPr fontId="1" type="noConversion"/>
  </si>
  <si>
    <t>希望庄园</t>
    <phoneticPr fontId="1" type="noConversion"/>
  </si>
  <si>
    <t>茉莉，葡萄，甜瓜，橙子</t>
    <phoneticPr fontId="1" type="noConversion"/>
  </si>
  <si>
    <t>混合水洗</t>
    <phoneticPr fontId="1" type="noConversion"/>
  </si>
  <si>
    <t>浅度98</t>
    <phoneticPr fontId="1" type="noConversion"/>
  </si>
  <si>
    <t>白鲸咖啡</t>
    <phoneticPr fontId="1" type="noConversion"/>
  </si>
  <si>
    <t>花香茉莉</t>
  </si>
  <si>
    <t>茉莉柑橘</t>
  </si>
  <si>
    <t>茉莉柑橘甜橙</t>
  </si>
  <si>
    <t>茉莉柑橘甜橙葡萄</t>
  </si>
  <si>
    <t>茉莉回甘，微酸微醇</t>
  </si>
  <si>
    <t>酸感淡，葡萄风味明显，余韵淡雅，放凉后酸感稍微增强，明亮而稳定，非常干净，像饱满的葡萄香橙汁</t>
  </si>
  <si>
    <t>花香微茉莉葡萄</t>
  </si>
  <si>
    <t>葡萄，茉莉，柑橘</t>
  </si>
  <si>
    <t>葡萄，茉莉，甜橙</t>
  </si>
  <si>
    <t>甜橙，葡萄，茉莉</t>
  </si>
  <si>
    <t>香橙，微茉莉</t>
  </si>
  <si>
    <t>余韵微苦，咖啡液有香料香气</t>
  </si>
  <si>
    <t>干香茉莉，湿香茉莉葡萄，咖啡液甜橙香气，余韵淡雅，回甘较强</t>
  </si>
  <si>
    <t>露西瑰夏</t>
    <phoneticPr fontId="1" type="noConversion"/>
  </si>
  <si>
    <t>安蒂奥基亚</t>
    <phoneticPr fontId="1" type="noConversion"/>
  </si>
  <si>
    <t>露西庄园</t>
    <phoneticPr fontId="1" type="noConversion"/>
  </si>
  <si>
    <t>野姜花，水蜜桃，佛手柑，黑糖，伯爵茶</t>
    <phoneticPr fontId="1" type="noConversion"/>
  </si>
  <si>
    <t>达文西咖啡</t>
    <phoneticPr fontId="1" type="noConversion"/>
  </si>
  <si>
    <t>酸感持久，奶油感余韵</t>
  </si>
  <si>
    <t>酸感淡而明亮，总体呈现为葡萄橙子柑橘，微杏感；放凉后酸感微微加强，奶油醇厚感加强</t>
  </si>
  <si>
    <t>茉莉花香</t>
  </si>
  <si>
    <t>茉莉花香微柑橘</t>
  </si>
  <si>
    <t>柑橘茉莉</t>
  </si>
  <si>
    <t>柑橘葡萄茉莉</t>
  </si>
  <si>
    <t>柑橘葡萄甜橙</t>
  </si>
  <si>
    <t>葡萄甜橙蜂蜜回甘</t>
  </si>
  <si>
    <t>干香花香，湿香黄瓜青草风味；清新、优雅而明亮的柑橘酸感，放凉后有柠檬味；茉莉风味突出，且中后调增强；红糖蜂蜜余韵</t>
  </si>
  <si>
    <t>花果香</t>
  </si>
  <si>
    <t>花香茉莉甜橙</t>
  </si>
  <si>
    <t>柑橘甜橙</t>
  </si>
  <si>
    <t>柑橘甜橙茉莉</t>
  </si>
  <si>
    <t>茉莉甜感，微奶油醇</t>
  </si>
  <si>
    <t>放凉以后酸感更明亮，出现青梅/柠檬感觉</t>
  </si>
  <si>
    <t>柑橘黄桃</t>
  </si>
  <si>
    <t>柑橘黄桃茉莉</t>
  </si>
  <si>
    <t>茉莉余韵强烈而隽永</t>
  </si>
  <si>
    <t>浓郁的茉莉蜜瓜香气，柠檬酸感明亮，后调至余韵强烈蜜瓜、西瓜和茉莉回甘。放凉后风味减弱，主要体现为茉莉、蜜桃和微酸感</t>
  </si>
  <si>
    <t>手沖</t>
  </si>
  <si>
    <t>均衡的花香、佛手柑，前调柠檬感较强，中调开始有杏桃、茉莉风味，后调更强，余韵茉莉回甘，奶油牛奶醇厚感悠长。放凉后有微茶感，余韵中坚果风味更浓</t>
  </si>
  <si>
    <t>强烈红枣湿香，甜感突出，类似于红糖，延伸到余韵阶段</t>
    <phoneticPr fontId="1" type="noConversion"/>
  </si>
  <si>
    <t>酸感柔和而明亮，甜感强</t>
    <phoneticPr fontId="1" type="noConversion"/>
  </si>
  <si>
    <t>纯净的香气，茉莉感特别强烈，香橙回甘明显；放凉后酸感增强，出现柠檬的风味</t>
    <phoneticPr fontId="1" type="noConversion"/>
  </si>
  <si>
    <t>Hacienda Misiones</t>
    <phoneticPr fontId="1" type="noConversion"/>
  </si>
  <si>
    <t>Apollo's Gold</t>
    <phoneticPr fontId="1" type="noConversion"/>
  </si>
  <si>
    <t>半水洗</t>
    <phoneticPr fontId="1" type="noConversion"/>
  </si>
  <si>
    <t>Cundinamarca</t>
    <phoneticPr fontId="1" type="noConversion"/>
  </si>
  <si>
    <t>柠檬，茉莉花，百香果</t>
    <phoneticPr fontId="1" type="noConversion"/>
  </si>
  <si>
    <t>干香柠檬香气，湿香有复杂花香和姜感。酸感明亮，柠檬风味丰富，后调转洋甘菊、金银花，余韵茉莉、金银花、洋甘菊丰富，微有生姜感。层次转变明显，中调有板栗的微苦和回醇，放凉后板栗醇厚感加强，柠檬酸感微减淡，余韵茉莉感增强</t>
  </si>
  <si>
    <t>虹吸</t>
  </si>
  <si>
    <t>坚果、牛奶香气，酸感突出而明亮，为青梅向，持续至余韵；余韵具较强烈奶油、牛奶回甘，醇厚感好。余韵微苦涩。其他风味包括山竹、金银花、银杏等。</t>
  </si>
  <si>
    <t>苦感从中调贯穿始终，降温后酸感增强，伴随坚果感余韵</t>
  </si>
  <si>
    <t>青瓜、黄瓜、微茉莉的干湿香；淡雅的柠檬酸感，贯穿至余韵，茉莉、洋甘菊的风味，余韵具有较强烈的红糖回甘，微烟感；放凉后苦感增强</t>
    <phoneticPr fontId="1" type="noConversion"/>
  </si>
  <si>
    <t>酸感集中在中后调，轻微但明亮，类似于青梅；醇厚感强，类似于板栗、桂圆，余韵具有轻微的板栗甜感。自始至终有微苦感。</t>
  </si>
  <si>
    <t>微风庄园</t>
    <phoneticPr fontId="1" type="noConversion"/>
  </si>
  <si>
    <t>中浅</t>
    <phoneticPr fontId="1" type="noConversion"/>
  </si>
  <si>
    <t>紫色花香，西梅，菠萝蜜，百香果，触感丝滑，尾韵悠长</t>
    <phoneticPr fontId="1" type="noConversion"/>
  </si>
  <si>
    <t>GrandCRU</t>
    <phoneticPr fontId="1" type="noConversion"/>
  </si>
  <si>
    <t>浓郁的莓果、玫瑰、芝麻清香，酸感清晰明亮，类似于西梅、葡萄，后调微青柠化，微尖酸。风味体现为玫瑰、菠萝、莓果，余韵玫瑰、莓果、微醇、微苦。</t>
  </si>
  <si>
    <t>浓厚的玫瑰、莓果香气，酸感类似于青梅，较为昂扬；甜感特别突出，突出体现为莓果、玫瑰、水果糖；余韵玫瑰香气隽永。前调开始有微苦和尖酸</t>
  </si>
  <si>
    <t>咖啡液具有花香和蜜瓜香气，酸感柔和，稍有发酵感</t>
  </si>
  <si>
    <t>干净度不甚高</t>
  </si>
  <si>
    <t>玫瑰、红酒风味，干净度较低</t>
  </si>
  <si>
    <t>玉兰花，桃子，血橙，白葡萄</t>
    <phoneticPr fontId="1" type="noConversion"/>
  </si>
  <si>
    <t>启程拓殖</t>
    <phoneticPr fontId="1" type="noConversion"/>
  </si>
  <si>
    <t>浅度91.8</t>
    <phoneticPr fontId="1" type="noConversion"/>
  </si>
  <si>
    <t>葡萄、青提干香，玫瑰、茉莉湿香。橘皮、佛手柑酸感，玉兰、葡萄、甜橙的风味，中后调茉莉、佛手柑风味提高，余韵白桃、微酸、葡萄余韵悠扬</t>
  </si>
  <si>
    <t>佛手柑、柠檬酸感，明亮而淡雅，干净度高</t>
  </si>
  <si>
    <t>茉莉花香，湿香有焦糊和坚果味。酸感淡雅而明亮，微柠檬，中调清亮如水，后调至余韵有明显茉莉、佛手柑、红糖、坚果回甘回醇，在余韵阶段最为集中且隽永。中后调微微苦。整体风味强度较淡。降温后苦涩感增强。</t>
  </si>
  <si>
    <t>花香、莓果香气，湿香转更浓重的玉兰、油桃风味，酸感明亮，类似于葡萄、柠檬，中调具有香橙，后调具有莓果回甘，持续至余韵，较为淡雅。</t>
  </si>
  <si>
    <t>强烈的玉兰花香气，葡萄般的酸感，余韵有桃子般的微苦感</t>
  </si>
  <si>
    <t>玉兰花蜜干湿香，湿香更重，一致的玉兰感，中后调有茉莉感，余韵玉兰、茉莉隽永</t>
  </si>
  <si>
    <t>小农瑰夏</t>
    <phoneticPr fontId="1" type="noConversion"/>
  </si>
  <si>
    <t>考卡山谷</t>
    <phoneticPr fontId="1" type="noConversion"/>
  </si>
  <si>
    <t>浅中</t>
    <phoneticPr fontId="1" type="noConversion"/>
  </si>
  <si>
    <t>花香，柑橘，柠檬，红糖，凤梨，蜜瓜，提子</t>
    <phoneticPr fontId="1" type="noConversion"/>
  </si>
  <si>
    <t>红球咖啡</t>
    <phoneticPr fontId="1" type="noConversion"/>
  </si>
  <si>
    <t>复杂莓果香气，湿香茉莉感。酸感集中在前中调，柑橘转柠檬向；后调变醇、变厚重，杏仁苦感出现。风味体现为微茉莉转莓果、玫瑰，余韵坚果、玫瑰和微红酒。微涩。</t>
  </si>
  <si>
    <t>干香淡茉莉花香，湿香坚果，晴王葡萄风味，柑橘、青梅酸感，后调柚子、蜂蜜，微涩，余韵葡萄、青提、柚子风味均有体现，十分悠长</t>
  </si>
  <si>
    <t>淡淡的花香和莓果香，酸感类似于黄柠檬，十分明亮昂扬，集中在前中调，风味草莓、车厘子，集中在后调，余韵莓果回甘。放凉后红醋栗感。整体像酸酸甜甜的樱桃柠檬果汁。</t>
  </si>
  <si>
    <t>茉莉花，小青柑，网纹瓜</t>
    <phoneticPr fontId="1" type="noConversion"/>
  </si>
  <si>
    <t>莓果干香，湿香有焦糊感，柑橘、葡萄持续至后调，后调酸感加强，有茉莉感，余韵茉莉、莓果、红茶，酸甜感突出</t>
  </si>
  <si>
    <t>中后调茉莉回甘，持续至余韵，十分均衡，还有白色花香和杏桃的感觉明显</t>
  </si>
  <si>
    <t>茉莉坚果，梅子、柠檬酸突出，中后调玫瑰、微红酒，余韵微红茶，玫瑰、红酒回甘，风味淡雅，干净度不高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</si>
</sst>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_);[Red]\(0.0\)"/>
    <numFmt numFmtId="179" formatCode="0.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7" fontId="0" fillId="2" borderId="1" xfId="0" applyNumberFormat="1" applyFill="1" applyBorder="1"/>
    <xf numFmtId="178" fontId="0" fillId="2" borderId="1" xfId="0" applyNumberFormat="1" applyFill="1" applyBorder="1"/>
    <xf numFmtId="178" fontId="5" fillId="2" borderId="1" xfId="0" applyNumberFormat="1" applyFont="1" applyFill="1" applyBorder="1"/>
    <xf numFmtId="178" fontId="6" fillId="2" borderId="1" xfId="0" applyNumberFormat="1" applyFont="1" applyFill="1" applyBorder="1"/>
    <xf numFmtId="178" fontId="7" fillId="2" borderId="1" xfId="0" applyNumberFormat="1" applyFont="1" applyFill="1" applyBorder="1"/>
    <xf numFmtId="177" fontId="0" fillId="3" borderId="1" xfId="0" applyNumberFormat="1" applyFill="1" applyBorder="1"/>
    <xf numFmtId="178" fontId="0" fillId="3" borderId="1" xfId="0" applyNumberFormat="1" applyFill="1" applyBorder="1"/>
    <xf numFmtId="178" fontId="5" fillId="3" borderId="1" xfId="0" applyNumberFormat="1" applyFont="1" applyFill="1" applyBorder="1"/>
    <xf numFmtId="178" fontId="6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/>
    <xf numFmtId="178" fontId="0" fillId="4" borderId="1" xfId="0" applyNumberFormat="1" applyFill="1" applyBorder="1"/>
    <xf numFmtId="179" fontId="0" fillId="4" borderId="1" xfId="0" applyNumberFormat="1" applyFill="1" applyBorder="1"/>
    <xf numFmtId="178" fontId="5" fillId="4" borderId="1" xfId="0" applyNumberFormat="1" applyFont="1" applyFill="1" applyBorder="1"/>
    <xf numFmtId="178" fontId="7" fillId="4" borderId="1" xfId="0" applyNumberFormat="1" applyFont="1" applyFill="1" applyBorder="1"/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5" fillId="0" borderId="0" xfId="0" applyNumberFormat="1" applyFont="1"/>
    <xf numFmtId="178" fontId="7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 vertical="center" wrapText="1"/>
    </xf>
    <xf numFmtId="178" fontId="7" fillId="3" borderId="1" xfId="0" applyNumberFormat="1" applyFont="1" applyFill="1" applyBorder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workbookViewId="0">
      <selection activeCell="N23" sqref="N23"/>
    </sheetView>
  </sheetViews>
  <sheetFormatPr defaultColWidth="8.832031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7" x14ac:dyDescent="0.3">
      <c r="A2" t="s">
        <v>36</v>
      </c>
      <c r="B2" t="s">
        <v>37</v>
      </c>
      <c r="D2" t="s">
        <v>63</v>
      </c>
      <c r="E2" t="s">
        <v>38</v>
      </c>
      <c r="F2" t="s">
        <v>64</v>
      </c>
      <c r="G2" t="s">
        <v>9</v>
      </c>
      <c r="H2" t="s">
        <v>65</v>
      </c>
      <c r="I2" t="s">
        <v>10</v>
      </c>
      <c r="J2">
        <v>128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t="s">
        <v>41</v>
      </c>
      <c r="C7" t="s">
        <v>39</v>
      </c>
      <c r="E7">
        <v>20</v>
      </c>
      <c r="F7">
        <v>9.75</v>
      </c>
      <c r="G7">
        <v>8.5</v>
      </c>
      <c r="H7">
        <v>8.5</v>
      </c>
      <c r="I7">
        <v>7.75</v>
      </c>
      <c r="J7">
        <v>7.75</v>
      </c>
      <c r="K7">
        <v>7.5</v>
      </c>
      <c r="L7">
        <v>8.25</v>
      </c>
      <c r="M7">
        <v>8</v>
      </c>
      <c r="N7">
        <v>0</v>
      </c>
      <c r="O7">
        <f>SUM(E7:N7)</f>
        <v>86</v>
      </c>
      <c r="P7" t="s">
        <v>43</v>
      </c>
      <c r="T7" s="1" t="s">
        <v>44</v>
      </c>
      <c r="U7">
        <v>5</v>
      </c>
      <c r="V7" t="s">
        <v>45</v>
      </c>
      <c r="W7">
        <v>5</v>
      </c>
      <c r="X7">
        <v>1</v>
      </c>
      <c r="Y7">
        <v>1</v>
      </c>
      <c r="Z7" t="s">
        <v>46</v>
      </c>
      <c r="AA7">
        <v>3</v>
      </c>
      <c r="AB7">
        <v>2</v>
      </c>
      <c r="AC7">
        <v>1</v>
      </c>
      <c r="AD7" t="s">
        <v>46</v>
      </c>
      <c r="AE7">
        <v>3</v>
      </c>
      <c r="AF7">
        <v>1</v>
      </c>
      <c r="AG7">
        <v>2</v>
      </c>
      <c r="AH7" t="s">
        <v>47</v>
      </c>
      <c r="AI7">
        <v>3</v>
      </c>
      <c r="AJ7" t="s">
        <v>48</v>
      </c>
      <c r="AK7">
        <v>2</v>
      </c>
    </row>
    <row r="8" spans="1:37" x14ac:dyDescent="0.3">
      <c r="A8" t="s">
        <v>41</v>
      </c>
      <c r="C8" t="s">
        <v>39</v>
      </c>
      <c r="E8">
        <v>20</v>
      </c>
      <c r="F8">
        <v>9.5</v>
      </c>
      <c r="G8">
        <v>8.75</v>
      </c>
      <c r="H8">
        <v>7.75</v>
      </c>
      <c r="I8">
        <v>8.5</v>
      </c>
      <c r="J8">
        <v>8.5</v>
      </c>
      <c r="K8">
        <v>7.5</v>
      </c>
      <c r="L8">
        <v>8.5</v>
      </c>
      <c r="M8">
        <v>8.5</v>
      </c>
      <c r="N8">
        <v>0</v>
      </c>
      <c r="O8">
        <f>SUM(E8:N8)</f>
        <v>87.5</v>
      </c>
      <c r="P8" t="s">
        <v>50</v>
      </c>
      <c r="T8" s="1" t="s">
        <v>51</v>
      </c>
      <c r="U8">
        <v>5</v>
      </c>
      <c r="V8" s="1" t="s">
        <v>52</v>
      </c>
      <c r="W8">
        <v>4</v>
      </c>
      <c r="X8">
        <v>1</v>
      </c>
      <c r="Y8">
        <v>0</v>
      </c>
      <c r="Z8" s="1" t="s">
        <v>53</v>
      </c>
      <c r="AA8">
        <v>2</v>
      </c>
      <c r="AB8">
        <v>2</v>
      </c>
      <c r="AC8">
        <v>0</v>
      </c>
      <c r="AD8" s="1" t="s">
        <v>54</v>
      </c>
      <c r="AE8">
        <v>3</v>
      </c>
      <c r="AF8">
        <v>2</v>
      </c>
      <c r="AG8">
        <v>1</v>
      </c>
      <c r="AH8" s="1" t="s">
        <v>54</v>
      </c>
      <c r="AI8">
        <v>3</v>
      </c>
      <c r="AJ8" s="1" t="s">
        <v>55</v>
      </c>
      <c r="AK8">
        <v>1</v>
      </c>
    </row>
    <row r="9" spans="1:37" x14ac:dyDescent="0.3">
      <c r="A9" t="s">
        <v>41</v>
      </c>
      <c r="C9" t="s">
        <v>39</v>
      </c>
      <c r="E9">
        <v>20</v>
      </c>
      <c r="F9">
        <v>8.75</v>
      </c>
      <c r="G9">
        <v>8.75</v>
      </c>
      <c r="H9">
        <v>8.25</v>
      </c>
      <c r="I9">
        <v>9</v>
      </c>
      <c r="J9">
        <v>8.25</v>
      </c>
      <c r="K9">
        <v>7.75</v>
      </c>
      <c r="L9">
        <v>8.25</v>
      </c>
      <c r="M9">
        <v>8.5</v>
      </c>
      <c r="N9">
        <v>0</v>
      </c>
      <c r="O9">
        <f t="shared" ref="O9:O10" si="0">SUM(E9:N9)</f>
        <v>87.5</v>
      </c>
      <c r="P9" t="s">
        <v>66</v>
      </c>
      <c r="T9" s="1"/>
      <c r="V9" s="1"/>
      <c r="X9">
        <v>1</v>
      </c>
      <c r="Y9">
        <v>0</v>
      </c>
      <c r="Z9" s="1" t="s">
        <v>73</v>
      </c>
      <c r="AA9">
        <v>2</v>
      </c>
      <c r="AB9">
        <v>1</v>
      </c>
      <c r="AC9">
        <v>0</v>
      </c>
      <c r="AD9" s="1" t="s">
        <v>73</v>
      </c>
      <c r="AE9">
        <v>3</v>
      </c>
      <c r="AF9">
        <v>1</v>
      </c>
      <c r="AG9">
        <v>0</v>
      </c>
      <c r="AH9" s="1" t="s">
        <v>73</v>
      </c>
      <c r="AI9">
        <v>3</v>
      </c>
      <c r="AJ9" s="1" t="s">
        <v>74</v>
      </c>
      <c r="AK9">
        <v>2</v>
      </c>
    </row>
    <row r="10" spans="1:37" x14ac:dyDescent="0.3">
      <c r="A10" t="s">
        <v>41</v>
      </c>
      <c r="C10" t="s">
        <v>39</v>
      </c>
      <c r="E10">
        <v>20</v>
      </c>
      <c r="F10">
        <v>9.25</v>
      </c>
      <c r="G10">
        <v>9</v>
      </c>
      <c r="H10">
        <v>8.5</v>
      </c>
      <c r="I10">
        <v>9.5</v>
      </c>
      <c r="J10">
        <v>8.75</v>
      </c>
      <c r="K10">
        <v>8.5</v>
      </c>
      <c r="L10">
        <v>9</v>
      </c>
      <c r="M10">
        <v>9</v>
      </c>
      <c r="N10">
        <v>0</v>
      </c>
      <c r="O10">
        <f t="shared" si="0"/>
        <v>91.5</v>
      </c>
      <c r="P10" t="s">
        <v>67</v>
      </c>
      <c r="T10" t="s">
        <v>51</v>
      </c>
      <c r="U10">
        <v>4</v>
      </c>
      <c r="V10" t="s">
        <v>68</v>
      </c>
      <c r="W10">
        <v>3</v>
      </c>
      <c r="X10">
        <v>2</v>
      </c>
      <c r="Y10">
        <v>0</v>
      </c>
      <c r="Z10" s="1" t="s">
        <v>69</v>
      </c>
      <c r="AA10">
        <v>3</v>
      </c>
      <c r="AB10">
        <v>3</v>
      </c>
      <c r="AC10">
        <v>0</v>
      </c>
      <c r="AD10" s="1" t="s">
        <v>70</v>
      </c>
      <c r="AE10">
        <v>3</v>
      </c>
      <c r="AF10">
        <v>3</v>
      </c>
      <c r="AG10">
        <v>0</v>
      </c>
      <c r="AH10" s="1" t="s">
        <v>71</v>
      </c>
      <c r="AI10">
        <v>4</v>
      </c>
      <c r="AJ10" t="s">
        <v>72</v>
      </c>
      <c r="AK10">
        <v>3</v>
      </c>
    </row>
    <row r="11" spans="1:37" x14ac:dyDescent="0.3">
      <c r="A11" t="s">
        <v>41</v>
      </c>
      <c r="C11" t="s">
        <v>40</v>
      </c>
      <c r="E11">
        <v>20</v>
      </c>
      <c r="F11">
        <v>9</v>
      </c>
      <c r="G11">
        <v>8.5</v>
      </c>
      <c r="H11">
        <v>9</v>
      </c>
      <c r="I11">
        <v>8.5</v>
      </c>
      <c r="J11">
        <v>8.5</v>
      </c>
      <c r="K11">
        <v>8.75</v>
      </c>
      <c r="L11">
        <v>8.75</v>
      </c>
      <c r="M11">
        <v>8.5</v>
      </c>
      <c r="N11">
        <v>0</v>
      </c>
      <c r="O11">
        <f>SUM(E11:N11)</f>
        <v>89.5</v>
      </c>
      <c r="P11" t="s">
        <v>42</v>
      </c>
    </row>
    <row r="12" spans="1:37" x14ac:dyDescent="0.3">
      <c r="A12" t="s">
        <v>41</v>
      </c>
      <c r="C12" t="s">
        <v>40</v>
      </c>
      <c r="E12">
        <v>20</v>
      </c>
      <c r="F12">
        <v>9.25</v>
      </c>
      <c r="G12">
        <v>9</v>
      </c>
      <c r="H12">
        <v>8.75</v>
      </c>
      <c r="I12">
        <v>9.25</v>
      </c>
      <c r="J12">
        <v>8.75</v>
      </c>
      <c r="K12">
        <v>8.5</v>
      </c>
      <c r="L12">
        <v>8.75</v>
      </c>
      <c r="M12">
        <v>8.75</v>
      </c>
      <c r="N12">
        <v>0</v>
      </c>
      <c r="O12">
        <f>SUM(E12:N12)</f>
        <v>91</v>
      </c>
    </row>
    <row r="14" spans="1:37" x14ac:dyDescent="0.3">
      <c r="B14" s="2" t="s">
        <v>56</v>
      </c>
      <c r="C14" s="2" t="s">
        <v>23</v>
      </c>
      <c r="D14" s="2" t="s">
        <v>57</v>
      </c>
      <c r="E14" s="2" t="s">
        <v>26</v>
      </c>
      <c r="F14" s="2" t="s">
        <v>27</v>
      </c>
      <c r="G14" s="2" t="s">
        <v>20</v>
      </c>
      <c r="H14" s="2" t="s">
        <v>28</v>
      </c>
      <c r="I14" s="2" t="s">
        <v>58</v>
      </c>
      <c r="J14" s="2" t="s">
        <v>30</v>
      </c>
      <c r="K14" s="2" t="s">
        <v>18</v>
      </c>
      <c r="L14" s="2" t="s">
        <v>31</v>
      </c>
      <c r="M14" s="3" t="s">
        <v>32</v>
      </c>
      <c r="N14" s="3" t="s">
        <v>33</v>
      </c>
      <c r="O14" s="2" t="s">
        <v>59</v>
      </c>
      <c r="P14" s="2" t="s">
        <v>60</v>
      </c>
      <c r="Q14" s="2" t="s">
        <v>133</v>
      </c>
    </row>
    <row r="15" spans="1:37" x14ac:dyDescent="0.3">
      <c r="B15" s="4" t="s">
        <v>61</v>
      </c>
      <c r="C15" s="4" t="s">
        <v>41</v>
      </c>
      <c r="D15" s="9">
        <v>4</v>
      </c>
      <c r="E15" s="10">
        <v>20</v>
      </c>
      <c r="F15" s="10">
        <f>AVERAGE(F7:F10)</f>
        <v>9.3125</v>
      </c>
      <c r="G15" s="10">
        <f t="shared" ref="G15:N15" si="1">AVERAGE(G7:G10)</f>
        <v>8.75</v>
      </c>
      <c r="H15" s="10">
        <f t="shared" si="1"/>
        <v>8.25</v>
      </c>
      <c r="I15" s="10">
        <f t="shared" si="1"/>
        <v>8.6875</v>
      </c>
      <c r="J15" s="10">
        <f t="shared" si="1"/>
        <v>8.3125</v>
      </c>
      <c r="K15" s="10">
        <f t="shared" si="1"/>
        <v>7.8125</v>
      </c>
      <c r="L15" s="10">
        <f t="shared" si="1"/>
        <v>8.5</v>
      </c>
      <c r="M15" s="10">
        <f t="shared" si="1"/>
        <v>8.5</v>
      </c>
      <c r="N15" s="10">
        <f t="shared" si="1"/>
        <v>0</v>
      </c>
      <c r="O15" s="11">
        <f>AVERAGE(O7:O10)</f>
        <v>88.125</v>
      </c>
      <c r="P15" s="12">
        <f>_xlfn.STDEV.P(O7:O10)</f>
        <v>2.0425168297960239</v>
      </c>
      <c r="Q15" s="13">
        <f>_xlfn.CONFIDENCE.T(0.1,P15,D15)</f>
        <v>2.4033922111046508</v>
      </c>
    </row>
    <row r="16" spans="1:37" x14ac:dyDescent="0.3">
      <c r="B16" s="5" t="s">
        <v>62</v>
      </c>
      <c r="C16" s="5" t="s">
        <v>41</v>
      </c>
      <c r="D16" s="14">
        <v>2</v>
      </c>
      <c r="E16" s="15">
        <v>20</v>
      </c>
      <c r="F16" s="15">
        <f>AVERAGE(F11:F12)</f>
        <v>9.125</v>
      </c>
      <c r="G16" s="15">
        <f t="shared" ref="G16:N16" si="2">AVERAGE(G11:G12)</f>
        <v>8.75</v>
      </c>
      <c r="H16" s="15">
        <f t="shared" si="2"/>
        <v>8.875</v>
      </c>
      <c r="I16" s="15">
        <f t="shared" si="2"/>
        <v>8.875</v>
      </c>
      <c r="J16" s="15">
        <f t="shared" si="2"/>
        <v>8.625</v>
      </c>
      <c r="K16" s="15">
        <f t="shared" si="2"/>
        <v>8.625</v>
      </c>
      <c r="L16" s="15">
        <f t="shared" si="2"/>
        <v>8.75</v>
      </c>
      <c r="M16" s="15">
        <f t="shared" si="2"/>
        <v>8.625</v>
      </c>
      <c r="N16" s="15">
        <f t="shared" si="2"/>
        <v>0</v>
      </c>
      <c r="O16" s="16">
        <f>AVERAGE(O11:O12)</f>
        <v>90.25</v>
      </c>
      <c r="P16" s="17">
        <f>_xlfn.STDEV.P(O11:O12)</f>
        <v>0.75</v>
      </c>
      <c r="Q16" s="13">
        <f>_xlfn.CONFIDENCE.T(0.1,P16,D16)</f>
        <v>3.3483723830651693</v>
      </c>
    </row>
    <row r="17" spans="1:19" x14ac:dyDescent="0.3">
      <c r="B17" s="18" t="s">
        <v>134</v>
      </c>
      <c r="C17" s="18"/>
      <c r="D17" s="19">
        <f>D15+D16</f>
        <v>6</v>
      </c>
      <c r="E17" s="20">
        <v>20</v>
      </c>
      <c r="F17" s="21">
        <f>AVERAGE(F7:F12)</f>
        <v>9.25</v>
      </c>
      <c r="G17" s="21">
        <f t="shared" ref="G17:N17" si="3">AVERAGE(G7:G12)</f>
        <v>8.75</v>
      </c>
      <c r="H17" s="21">
        <f t="shared" si="3"/>
        <v>8.4583333333333339</v>
      </c>
      <c r="I17" s="21">
        <f t="shared" si="3"/>
        <v>8.75</v>
      </c>
      <c r="J17" s="21">
        <f t="shared" si="3"/>
        <v>8.4166666666666661</v>
      </c>
      <c r="K17" s="21">
        <f t="shared" si="3"/>
        <v>8.0833333333333339</v>
      </c>
      <c r="L17" s="21">
        <f t="shared" si="3"/>
        <v>8.5833333333333339</v>
      </c>
      <c r="M17" s="21">
        <f t="shared" si="3"/>
        <v>8.5416666666666661</v>
      </c>
      <c r="N17" s="21">
        <f t="shared" si="3"/>
        <v>0</v>
      </c>
      <c r="O17" s="22">
        <f>AVERAGE(O7:O12)</f>
        <v>88.833333333333329</v>
      </c>
      <c r="P17" s="20">
        <f>_xlfn.STDEV.P(O7:O12)</f>
        <v>1.9930434571835662</v>
      </c>
      <c r="Q17" s="23">
        <f>_xlfn.CONFIDENCE.T(0.1,P17,D17)</f>
        <v>1.6395573764749023</v>
      </c>
    </row>
    <row r="20" spans="1:19" ht="29.5" customHeight="1" x14ac:dyDescent="0.3">
      <c r="A20" s="38" t="s">
        <v>49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</row>
  </sheetData>
  <mergeCells count="1">
    <mergeCell ref="A20:S2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1465-62A0-3441-9317-A8A8B60EE81D}">
  <dimension ref="A1:AK22"/>
  <sheetViews>
    <sheetView workbookViewId="0">
      <selection activeCell="O20" sqref="O20:O22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135</v>
      </c>
      <c r="B2" t="s">
        <v>37</v>
      </c>
      <c r="C2" t="s">
        <v>113</v>
      </c>
      <c r="D2" t="s">
        <v>136</v>
      </c>
      <c r="E2" t="s">
        <v>77</v>
      </c>
      <c r="F2" t="s">
        <v>138</v>
      </c>
      <c r="G2" t="s">
        <v>205</v>
      </c>
      <c r="H2" t="s">
        <v>203</v>
      </c>
      <c r="I2" t="s">
        <v>204</v>
      </c>
      <c r="J2">
        <v>243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131</v>
      </c>
      <c r="B7" s="30"/>
      <c r="C7" s="30" t="s">
        <v>132</v>
      </c>
      <c r="D7" s="31"/>
      <c r="E7" s="32">
        <v>20</v>
      </c>
      <c r="F7" s="32">
        <v>9.5</v>
      </c>
      <c r="G7" s="32">
        <v>9.5</v>
      </c>
      <c r="H7" s="32">
        <v>8.75</v>
      </c>
      <c r="I7" s="32">
        <v>9.5</v>
      </c>
      <c r="J7" s="32">
        <v>9.5</v>
      </c>
      <c r="K7" s="32">
        <v>9.25</v>
      </c>
      <c r="L7" s="32">
        <v>9.5</v>
      </c>
      <c r="M7" s="32">
        <v>9.5</v>
      </c>
      <c r="N7" s="31">
        <v>0</v>
      </c>
      <c r="O7" s="33">
        <v>95</v>
      </c>
      <c r="P7" s="30" t="s">
        <v>206</v>
      </c>
    </row>
    <row r="8" spans="1:37" x14ac:dyDescent="0.3">
      <c r="A8" s="30" t="s">
        <v>189</v>
      </c>
      <c r="B8" s="30"/>
      <c r="C8" s="30" t="s">
        <v>132</v>
      </c>
      <c r="D8" s="31"/>
      <c r="E8" s="32">
        <v>20</v>
      </c>
      <c r="F8" s="32">
        <v>9.25</v>
      </c>
      <c r="G8" s="32">
        <v>9.25</v>
      </c>
      <c r="H8" s="32">
        <v>8.75</v>
      </c>
      <c r="I8" s="32">
        <v>9</v>
      </c>
      <c r="J8" s="32">
        <v>9.25</v>
      </c>
      <c r="K8" s="32">
        <v>9.25</v>
      </c>
      <c r="L8" s="32">
        <v>9.25</v>
      </c>
      <c r="M8" s="32">
        <v>9.5</v>
      </c>
      <c r="N8" s="31">
        <v>0</v>
      </c>
      <c r="O8" s="33">
        <v>93.5</v>
      </c>
      <c r="P8" s="30" t="s">
        <v>207</v>
      </c>
    </row>
    <row r="9" spans="1:37" x14ac:dyDescent="0.3">
      <c r="A9" s="30" t="s">
        <v>131</v>
      </c>
      <c r="B9" s="30"/>
      <c r="C9" s="30" t="s">
        <v>132</v>
      </c>
      <c r="D9" s="31"/>
      <c r="E9" s="32">
        <v>20</v>
      </c>
      <c r="F9" s="32">
        <v>9.25</v>
      </c>
      <c r="G9" s="32">
        <v>9.25</v>
      </c>
      <c r="H9" s="32">
        <v>8.75</v>
      </c>
      <c r="I9" s="32">
        <v>9.25</v>
      </c>
      <c r="J9" s="32">
        <v>9.25</v>
      </c>
      <c r="K9" s="32">
        <v>9</v>
      </c>
      <c r="L9" s="32">
        <v>9.25</v>
      </c>
      <c r="M9" s="32">
        <v>9.5</v>
      </c>
      <c r="N9" s="31">
        <v>0</v>
      </c>
      <c r="O9" s="33">
        <v>93.5</v>
      </c>
      <c r="P9" s="30" t="s">
        <v>209</v>
      </c>
    </row>
    <row r="10" spans="1:37" x14ac:dyDescent="0.3">
      <c r="A10" s="30" t="s">
        <v>131</v>
      </c>
      <c r="B10" s="30"/>
      <c r="C10" s="30" t="s">
        <v>132</v>
      </c>
      <c r="D10" s="31"/>
      <c r="E10" s="32">
        <v>20</v>
      </c>
      <c r="F10" s="32">
        <v>9.5</v>
      </c>
      <c r="G10" s="32">
        <v>9.25</v>
      </c>
      <c r="H10" s="32">
        <v>8.75</v>
      </c>
      <c r="I10" s="32">
        <v>9.25</v>
      </c>
      <c r="J10" s="32">
        <v>9.25</v>
      </c>
      <c r="K10" s="32">
        <v>9</v>
      </c>
      <c r="L10" s="32">
        <v>9.25</v>
      </c>
      <c r="M10" s="32">
        <v>9.5</v>
      </c>
      <c r="N10" s="31">
        <v>0</v>
      </c>
      <c r="O10" s="33">
        <v>93.75</v>
      </c>
      <c r="P10" s="30" t="s">
        <v>211</v>
      </c>
    </row>
    <row r="11" spans="1:37" x14ac:dyDescent="0.3">
      <c r="A11" s="30" t="s">
        <v>131</v>
      </c>
      <c r="B11" s="30"/>
      <c r="C11" s="30" t="s">
        <v>132</v>
      </c>
      <c r="D11" s="31"/>
      <c r="E11" s="32">
        <v>20</v>
      </c>
      <c r="F11" s="32">
        <v>9.5</v>
      </c>
      <c r="G11" s="32">
        <v>9.25</v>
      </c>
      <c r="H11" s="32">
        <v>8.75</v>
      </c>
      <c r="I11" s="32">
        <v>9.25</v>
      </c>
      <c r="J11" s="32">
        <v>9.25</v>
      </c>
      <c r="K11" s="32">
        <v>9.25</v>
      </c>
      <c r="L11" s="32">
        <v>9.25</v>
      </c>
      <c r="M11" s="32">
        <v>9.5</v>
      </c>
      <c r="N11" s="31">
        <v>0</v>
      </c>
      <c r="O11" s="33">
        <v>94</v>
      </c>
      <c r="P11" s="30"/>
    </row>
    <row r="12" spans="1:37" x14ac:dyDescent="0.3">
      <c r="A12" s="30" t="s">
        <v>131</v>
      </c>
      <c r="B12" s="30"/>
      <c r="C12" s="30" t="s">
        <v>40</v>
      </c>
      <c r="D12" s="31"/>
      <c r="E12" s="32">
        <v>20</v>
      </c>
      <c r="F12" s="32">
        <v>9.25</v>
      </c>
      <c r="G12" s="32">
        <v>9.25</v>
      </c>
      <c r="H12" s="32">
        <v>9</v>
      </c>
      <c r="I12" s="32">
        <v>9.25</v>
      </c>
      <c r="J12" s="32">
        <v>9.25</v>
      </c>
      <c r="K12" s="32">
        <v>9.25</v>
      </c>
      <c r="L12" s="32">
        <v>9.25</v>
      </c>
      <c r="M12" s="32">
        <v>9</v>
      </c>
      <c r="N12" s="31">
        <v>0</v>
      </c>
      <c r="O12" s="33">
        <v>93.5</v>
      </c>
    </row>
    <row r="13" spans="1:37" x14ac:dyDescent="0.3">
      <c r="A13" s="30" t="s">
        <v>189</v>
      </c>
      <c r="B13" s="30"/>
      <c r="C13" s="30" t="s">
        <v>40</v>
      </c>
      <c r="D13" s="31"/>
      <c r="E13" s="32">
        <v>20</v>
      </c>
      <c r="F13" s="32">
        <v>9.25</v>
      </c>
      <c r="G13" s="32">
        <v>9.25</v>
      </c>
      <c r="H13" s="32">
        <v>9</v>
      </c>
      <c r="I13" s="32">
        <v>9.25</v>
      </c>
      <c r="J13" s="32">
        <v>9.25</v>
      </c>
      <c r="K13" s="32">
        <v>9.25</v>
      </c>
      <c r="L13" s="32">
        <v>9.25</v>
      </c>
      <c r="M13" s="32">
        <v>9.25</v>
      </c>
      <c r="N13" s="31">
        <v>0</v>
      </c>
      <c r="O13" s="33">
        <v>93.75</v>
      </c>
    </row>
    <row r="14" spans="1:37" x14ac:dyDescent="0.3">
      <c r="A14" s="30" t="s">
        <v>131</v>
      </c>
      <c r="B14" s="30"/>
      <c r="C14" s="30" t="s">
        <v>40</v>
      </c>
      <c r="D14" s="31"/>
      <c r="E14" s="32">
        <v>20</v>
      </c>
      <c r="F14" s="32">
        <v>9.5</v>
      </c>
      <c r="G14" s="32">
        <v>9.25</v>
      </c>
      <c r="H14" s="32">
        <v>9</v>
      </c>
      <c r="I14" s="32">
        <v>9</v>
      </c>
      <c r="J14" s="32">
        <v>9</v>
      </c>
      <c r="K14" s="32">
        <v>9.25</v>
      </c>
      <c r="L14" s="32">
        <v>9.25</v>
      </c>
      <c r="M14" s="32">
        <v>9.25</v>
      </c>
      <c r="N14" s="31">
        <v>0</v>
      </c>
      <c r="O14" s="33">
        <v>93.5</v>
      </c>
      <c r="P14" s="30" t="s">
        <v>210</v>
      </c>
    </row>
    <row r="15" spans="1:37" x14ac:dyDescent="0.3">
      <c r="A15" s="30" t="s">
        <v>131</v>
      </c>
      <c r="B15" s="30"/>
      <c r="C15" s="30" t="s">
        <v>40</v>
      </c>
      <c r="D15" s="31"/>
      <c r="E15" s="32">
        <v>20</v>
      </c>
      <c r="F15" s="32">
        <v>9.5</v>
      </c>
      <c r="G15" s="32">
        <v>9.25</v>
      </c>
      <c r="H15" s="32">
        <v>9.25</v>
      </c>
      <c r="I15" s="32">
        <v>9</v>
      </c>
      <c r="J15" s="32">
        <v>9</v>
      </c>
      <c r="K15" s="32">
        <v>9</v>
      </c>
      <c r="L15" s="32">
        <v>9.25</v>
      </c>
      <c r="M15" s="32">
        <v>9</v>
      </c>
      <c r="N15" s="31">
        <v>0</v>
      </c>
      <c r="O15" s="33">
        <v>93.25</v>
      </c>
      <c r="P15" s="30"/>
    </row>
    <row r="16" spans="1:37" x14ac:dyDescent="0.3">
      <c r="A16" s="30" t="s">
        <v>131</v>
      </c>
      <c r="B16" s="30"/>
      <c r="C16" s="30" t="s">
        <v>40</v>
      </c>
      <c r="D16" s="31"/>
      <c r="E16" s="32">
        <v>20</v>
      </c>
      <c r="F16" s="32">
        <v>9</v>
      </c>
      <c r="G16" s="32">
        <v>9.25</v>
      </c>
      <c r="H16" s="32">
        <v>9</v>
      </c>
      <c r="I16" s="32">
        <v>9</v>
      </c>
      <c r="J16" s="32">
        <v>9</v>
      </c>
      <c r="K16" s="32">
        <v>9</v>
      </c>
      <c r="L16" s="32">
        <v>9</v>
      </c>
      <c r="M16" s="32">
        <v>9</v>
      </c>
      <c r="N16" s="31">
        <v>0</v>
      </c>
      <c r="O16" s="33">
        <v>92.25</v>
      </c>
      <c r="P16" s="30"/>
    </row>
    <row r="17" spans="1:17" x14ac:dyDescent="0.3">
      <c r="A17" s="30" t="s">
        <v>131</v>
      </c>
      <c r="B17" s="30"/>
      <c r="C17" s="30" t="s">
        <v>40</v>
      </c>
      <c r="D17" s="31"/>
      <c r="E17" s="32">
        <v>20</v>
      </c>
      <c r="F17" s="32">
        <v>9.25</v>
      </c>
      <c r="G17" s="32">
        <v>9.25</v>
      </c>
      <c r="H17" s="32">
        <v>9.5</v>
      </c>
      <c r="I17" s="32">
        <v>9.25</v>
      </c>
      <c r="J17" s="32">
        <v>9</v>
      </c>
      <c r="K17" s="32">
        <v>9</v>
      </c>
      <c r="L17" s="32">
        <v>9.25</v>
      </c>
      <c r="M17" s="32">
        <v>9</v>
      </c>
      <c r="N17" s="31">
        <v>0</v>
      </c>
      <c r="O17" s="33">
        <v>93.5</v>
      </c>
      <c r="P17" s="30"/>
    </row>
    <row r="19" spans="1:17" x14ac:dyDescent="0.3">
      <c r="B19" s="2" t="s">
        <v>56</v>
      </c>
      <c r="C19" s="2" t="s">
        <v>23</v>
      </c>
      <c r="D19" s="2" t="s">
        <v>57</v>
      </c>
      <c r="E19" s="2" t="s">
        <v>26</v>
      </c>
      <c r="F19" s="2" t="s">
        <v>27</v>
      </c>
      <c r="G19" s="2" t="s">
        <v>20</v>
      </c>
      <c r="H19" s="2" t="s">
        <v>28</v>
      </c>
      <c r="I19" s="2" t="s">
        <v>58</v>
      </c>
      <c r="J19" s="2" t="s">
        <v>30</v>
      </c>
      <c r="K19" s="2" t="s">
        <v>18</v>
      </c>
      <c r="L19" s="2" t="s">
        <v>31</v>
      </c>
      <c r="M19" s="3" t="s">
        <v>32</v>
      </c>
      <c r="N19" s="3" t="s">
        <v>33</v>
      </c>
      <c r="O19" s="2" t="s">
        <v>59</v>
      </c>
      <c r="P19" s="2" t="s">
        <v>60</v>
      </c>
      <c r="Q19" s="2" t="s">
        <v>133</v>
      </c>
    </row>
    <row r="20" spans="1:17" x14ac:dyDescent="0.3">
      <c r="B20" s="4" t="s">
        <v>61</v>
      </c>
      <c r="C20" s="4" t="s">
        <v>41</v>
      </c>
      <c r="D20" s="9">
        <v>5</v>
      </c>
      <c r="E20" s="10">
        <v>20</v>
      </c>
      <c r="F20" s="10">
        <f>AVERAGE(F7:F11)</f>
        <v>9.4</v>
      </c>
      <c r="G20" s="10">
        <f t="shared" ref="G20:N20" si="0">AVERAGE(G7:G11)</f>
        <v>9.3000000000000007</v>
      </c>
      <c r="H20" s="10">
        <f t="shared" si="0"/>
        <v>8.75</v>
      </c>
      <c r="I20" s="10">
        <f t="shared" si="0"/>
        <v>9.25</v>
      </c>
      <c r="J20" s="10">
        <f t="shared" si="0"/>
        <v>9.3000000000000007</v>
      </c>
      <c r="K20" s="10">
        <f t="shared" si="0"/>
        <v>9.15</v>
      </c>
      <c r="L20" s="10">
        <f t="shared" si="0"/>
        <v>9.3000000000000007</v>
      </c>
      <c r="M20" s="10">
        <f t="shared" si="0"/>
        <v>9.5</v>
      </c>
      <c r="N20" s="10">
        <f t="shared" si="0"/>
        <v>0</v>
      </c>
      <c r="O20" s="11">
        <f>AVERAGE(O7:O11)</f>
        <v>93.95</v>
      </c>
      <c r="P20" s="12">
        <f>_xlfn.STDEV.P(O7:O11)</f>
        <v>0.55677643628300222</v>
      </c>
      <c r="Q20" s="13">
        <f>_xlfn.CONFIDENCE.T(0.1,P20,D20)</f>
        <v>0.53082556896123456</v>
      </c>
    </row>
    <row r="21" spans="1:17" x14ac:dyDescent="0.3">
      <c r="B21" s="5" t="s">
        <v>62</v>
      </c>
      <c r="C21" s="5" t="s">
        <v>41</v>
      </c>
      <c r="D21" s="14">
        <v>6</v>
      </c>
      <c r="E21" s="15">
        <v>20</v>
      </c>
      <c r="F21" s="15">
        <f>AVERAGE(F12:F17)</f>
        <v>9.2916666666666661</v>
      </c>
      <c r="G21" s="15">
        <f t="shared" ref="G21:N21" si="1">AVERAGE(G12:G17)</f>
        <v>9.25</v>
      </c>
      <c r="H21" s="15">
        <f t="shared" si="1"/>
        <v>9.125</v>
      </c>
      <c r="I21" s="15">
        <f t="shared" si="1"/>
        <v>9.125</v>
      </c>
      <c r="J21" s="15">
        <f t="shared" si="1"/>
        <v>9.0833333333333339</v>
      </c>
      <c r="K21" s="15">
        <f t="shared" si="1"/>
        <v>9.125</v>
      </c>
      <c r="L21" s="15">
        <f t="shared" si="1"/>
        <v>9.2083333333333339</v>
      </c>
      <c r="M21" s="15">
        <f t="shared" si="1"/>
        <v>9.0833333333333339</v>
      </c>
      <c r="N21" s="15">
        <f t="shared" si="1"/>
        <v>0</v>
      </c>
      <c r="O21" s="16">
        <f>AVERAGE(O12:O17)</f>
        <v>93.291666666666671</v>
      </c>
      <c r="P21" s="17">
        <f>_xlfn.STDEV.P(O12:O17)</f>
        <v>0.48769582961331776</v>
      </c>
      <c r="Q21" s="13">
        <f>_xlfn.CONFIDENCE.T(0.1,P21,D21)</f>
        <v>0.40119812342100664</v>
      </c>
    </row>
    <row r="22" spans="1:17" x14ac:dyDescent="0.3">
      <c r="B22" s="18" t="s">
        <v>134</v>
      </c>
      <c r="C22" s="18"/>
      <c r="D22" s="19">
        <f>D20+D21</f>
        <v>11</v>
      </c>
      <c r="E22" s="20">
        <v>20</v>
      </c>
      <c r="F22" s="21">
        <f>AVERAGE(F7:F17)</f>
        <v>9.3409090909090917</v>
      </c>
      <c r="G22" s="21">
        <f t="shared" ref="G22:N22" si="2">AVERAGE(G7:G17)</f>
        <v>9.2727272727272734</v>
      </c>
      <c r="H22" s="21">
        <f t="shared" si="2"/>
        <v>8.954545454545455</v>
      </c>
      <c r="I22" s="21">
        <f t="shared" si="2"/>
        <v>9.1818181818181817</v>
      </c>
      <c r="J22" s="21">
        <f t="shared" si="2"/>
        <v>9.1818181818181817</v>
      </c>
      <c r="K22" s="21">
        <f t="shared" si="2"/>
        <v>9.1363636363636367</v>
      </c>
      <c r="L22" s="21">
        <f t="shared" si="2"/>
        <v>9.25</v>
      </c>
      <c r="M22" s="21">
        <f t="shared" si="2"/>
        <v>9.2727272727272734</v>
      </c>
      <c r="N22" s="21">
        <f t="shared" si="2"/>
        <v>0</v>
      </c>
      <c r="O22" s="22">
        <f>AVERAGE(O7:O17)</f>
        <v>93.590909090909093</v>
      </c>
      <c r="P22" s="20">
        <f>_xlfn.STDEV.P(O7:O16)</f>
        <v>0.64420493633625631</v>
      </c>
      <c r="Q22" s="23">
        <f>_xlfn.CONFIDENCE.T(0.1,P22,D22)</f>
        <v>0.35204356116138152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A777-AE7D-A042-8CA6-E39FCC7FFC44}">
  <dimension ref="A1:AK19"/>
  <sheetViews>
    <sheetView tabSelected="1" workbookViewId="0">
      <selection activeCell="K32" sqref="K32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212</v>
      </c>
      <c r="B2" t="s">
        <v>37</v>
      </c>
      <c r="C2" t="s">
        <v>213</v>
      </c>
      <c r="D2" t="s">
        <v>114</v>
      </c>
      <c r="E2" t="s">
        <v>77</v>
      </c>
      <c r="F2" t="s">
        <v>90</v>
      </c>
      <c r="G2" t="s">
        <v>214</v>
      </c>
      <c r="H2" t="s">
        <v>215</v>
      </c>
      <c r="I2" t="s">
        <v>216</v>
      </c>
      <c r="J2">
        <v>61.14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131</v>
      </c>
      <c r="B7" s="30"/>
      <c r="C7" s="30" t="s">
        <v>132</v>
      </c>
      <c r="D7" s="31"/>
      <c r="E7" s="32">
        <v>20</v>
      </c>
      <c r="F7" s="32">
        <v>9.25</v>
      </c>
      <c r="G7" s="32">
        <v>9</v>
      </c>
      <c r="H7" s="32">
        <v>9.25</v>
      </c>
      <c r="I7" s="32">
        <v>9.25</v>
      </c>
      <c r="J7" s="32">
        <v>8.75</v>
      </c>
      <c r="K7" s="32">
        <v>8.75</v>
      </c>
      <c r="L7" s="32">
        <v>9</v>
      </c>
      <c r="M7" s="32">
        <v>8.75</v>
      </c>
      <c r="N7" s="31">
        <v>0</v>
      </c>
      <c r="O7" s="33">
        <v>92</v>
      </c>
      <c r="P7" s="30" t="s">
        <v>217</v>
      </c>
    </row>
    <row r="8" spans="1:37" x14ac:dyDescent="0.3">
      <c r="A8" s="30" t="s">
        <v>189</v>
      </c>
      <c r="B8" s="30"/>
      <c r="C8" s="30" t="s">
        <v>132</v>
      </c>
      <c r="D8" s="31"/>
      <c r="E8" s="32">
        <v>20</v>
      </c>
      <c r="F8" s="32">
        <v>9.25</v>
      </c>
      <c r="G8" s="32">
        <v>9.25</v>
      </c>
      <c r="H8" s="32">
        <v>8.75</v>
      </c>
      <c r="I8" s="32">
        <v>9.25</v>
      </c>
      <c r="J8" s="32">
        <v>9.25</v>
      </c>
      <c r="K8" s="32">
        <v>9</v>
      </c>
      <c r="L8" s="32">
        <v>9</v>
      </c>
      <c r="M8" s="32">
        <v>9</v>
      </c>
      <c r="N8" s="31">
        <v>0</v>
      </c>
      <c r="O8" s="33">
        <v>92.75</v>
      </c>
      <c r="P8" s="30" t="s">
        <v>218</v>
      </c>
    </row>
    <row r="9" spans="1:37" x14ac:dyDescent="0.3">
      <c r="A9" s="30" t="s">
        <v>189</v>
      </c>
      <c r="B9" s="30"/>
      <c r="C9" s="30" t="s">
        <v>132</v>
      </c>
      <c r="D9" s="31"/>
      <c r="E9" s="32">
        <v>20</v>
      </c>
      <c r="F9" s="32">
        <v>9.25</v>
      </c>
      <c r="G9" s="32">
        <v>9.5</v>
      </c>
      <c r="H9" s="32">
        <v>8.75</v>
      </c>
      <c r="I9" s="32">
        <v>9.5</v>
      </c>
      <c r="J9" s="32">
        <v>9.25</v>
      </c>
      <c r="K9" s="32">
        <v>9.25</v>
      </c>
      <c r="L9" s="32">
        <v>9.25</v>
      </c>
      <c r="M9" s="32">
        <v>9.25</v>
      </c>
      <c r="N9" s="31">
        <v>0</v>
      </c>
      <c r="O9" s="33">
        <v>94</v>
      </c>
      <c r="P9" s="30" t="s">
        <v>219</v>
      </c>
    </row>
    <row r="10" spans="1:37" x14ac:dyDescent="0.3">
      <c r="A10" s="30" t="s">
        <v>189</v>
      </c>
      <c r="B10" s="30"/>
      <c r="C10" s="30" t="s">
        <v>132</v>
      </c>
      <c r="D10" s="31"/>
      <c r="E10" s="32">
        <v>20</v>
      </c>
      <c r="F10" s="32">
        <v>9.25</v>
      </c>
      <c r="G10" s="32">
        <v>9.25</v>
      </c>
      <c r="H10" s="32">
        <v>8.75</v>
      </c>
      <c r="I10" s="32">
        <v>9.25</v>
      </c>
      <c r="J10" s="32">
        <v>9.25</v>
      </c>
      <c r="K10" s="32">
        <v>9</v>
      </c>
      <c r="L10" s="32">
        <v>9.25</v>
      </c>
      <c r="M10" s="32">
        <v>9.25</v>
      </c>
      <c r="N10" s="31">
        <v>0</v>
      </c>
      <c r="O10" s="33">
        <v>93.25</v>
      </c>
      <c r="P10" s="30" t="s">
        <v>222</v>
      </c>
    </row>
    <row r="11" spans="1:37" x14ac:dyDescent="0.3">
      <c r="A11" s="30" t="s">
        <v>131</v>
      </c>
      <c r="B11" s="30"/>
      <c r="C11" s="30" t="s">
        <v>40</v>
      </c>
      <c r="D11" s="31"/>
      <c r="E11" s="32">
        <v>20</v>
      </c>
      <c r="F11" s="32">
        <v>9</v>
      </c>
      <c r="G11" s="32">
        <v>9</v>
      </c>
      <c r="H11" s="32">
        <v>9.5</v>
      </c>
      <c r="I11" s="32">
        <v>9</v>
      </c>
      <c r="J11" s="32">
        <v>8.75</v>
      </c>
      <c r="K11" s="32">
        <v>9.25</v>
      </c>
      <c r="L11" s="32">
        <v>9</v>
      </c>
      <c r="M11" s="32">
        <v>9</v>
      </c>
      <c r="N11" s="31">
        <v>0</v>
      </c>
      <c r="O11" s="33">
        <v>92.5</v>
      </c>
    </row>
    <row r="12" spans="1:37" x14ac:dyDescent="0.3">
      <c r="A12" s="30" t="s">
        <v>189</v>
      </c>
      <c r="B12" s="30"/>
      <c r="C12" s="30" t="s">
        <v>40</v>
      </c>
      <c r="D12" s="31"/>
      <c r="E12" s="32">
        <v>20</v>
      </c>
      <c r="F12" s="32">
        <v>9.25</v>
      </c>
      <c r="G12" s="32">
        <v>9.25</v>
      </c>
      <c r="H12" s="32">
        <v>9</v>
      </c>
      <c r="I12" s="32">
        <v>9.25</v>
      </c>
      <c r="J12" s="32">
        <v>9</v>
      </c>
      <c r="K12" s="32">
        <v>9.25</v>
      </c>
      <c r="L12" s="32">
        <v>9.25</v>
      </c>
      <c r="M12" s="32">
        <v>9</v>
      </c>
      <c r="N12" s="31">
        <v>0</v>
      </c>
      <c r="O12" s="33">
        <v>93.25</v>
      </c>
    </row>
    <row r="13" spans="1:37" x14ac:dyDescent="0.3">
      <c r="A13" s="30" t="s">
        <v>189</v>
      </c>
      <c r="B13" s="30"/>
      <c r="C13" s="30" t="s">
        <v>40</v>
      </c>
      <c r="D13" s="31"/>
      <c r="E13" s="32">
        <v>20</v>
      </c>
      <c r="F13" s="32">
        <v>9</v>
      </c>
      <c r="G13" s="32">
        <v>9.25</v>
      </c>
      <c r="H13" s="32">
        <v>9</v>
      </c>
      <c r="I13" s="32">
        <v>9.25</v>
      </c>
      <c r="J13" s="32">
        <v>9</v>
      </c>
      <c r="K13" s="32">
        <v>9</v>
      </c>
      <c r="L13" s="32">
        <v>9.25</v>
      </c>
      <c r="M13" s="32">
        <v>9</v>
      </c>
      <c r="N13" s="31">
        <v>0</v>
      </c>
      <c r="O13" s="33">
        <v>92.75</v>
      </c>
    </row>
    <row r="14" spans="1:37" x14ac:dyDescent="0.3">
      <c r="A14" s="30" t="s">
        <v>189</v>
      </c>
      <c r="B14" s="30"/>
      <c r="C14" s="30" t="s">
        <v>40</v>
      </c>
      <c r="D14" s="31"/>
      <c r="E14" s="32">
        <v>20</v>
      </c>
      <c r="F14" s="32">
        <v>9</v>
      </c>
      <c r="G14" s="32">
        <v>9.25</v>
      </c>
      <c r="H14" s="32">
        <v>9.25</v>
      </c>
      <c r="I14" s="32">
        <v>9.25</v>
      </c>
      <c r="J14" s="32">
        <v>9.25</v>
      </c>
      <c r="K14" s="32">
        <v>9</v>
      </c>
      <c r="L14" s="32">
        <v>9.25</v>
      </c>
      <c r="M14" s="32">
        <v>9</v>
      </c>
      <c r="N14" s="31">
        <v>0</v>
      </c>
      <c r="O14" s="33">
        <v>93.25</v>
      </c>
    </row>
    <row r="16" spans="1:37" x14ac:dyDescent="0.3">
      <c r="B16" s="2" t="s">
        <v>56</v>
      </c>
      <c r="C16" s="2" t="s">
        <v>23</v>
      </c>
      <c r="D16" s="2" t="s">
        <v>57</v>
      </c>
      <c r="E16" s="2" t="s">
        <v>26</v>
      </c>
      <c r="F16" s="2" t="s">
        <v>27</v>
      </c>
      <c r="G16" s="2" t="s">
        <v>20</v>
      </c>
      <c r="H16" s="2" t="s">
        <v>28</v>
      </c>
      <c r="I16" s="2" t="s">
        <v>58</v>
      </c>
      <c r="J16" s="2" t="s">
        <v>30</v>
      </c>
      <c r="K16" s="2" t="s">
        <v>18</v>
      </c>
      <c r="L16" s="2" t="s">
        <v>31</v>
      </c>
      <c r="M16" s="3" t="s">
        <v>32</v>
      </c>
      <c r="N16" s="3" t="s">
        <v>33</v>
      </c>
      <c r="O16" s="2" t="s">
        <v>59</v>
      </c>
      <c r="P16" s="2" t="s">
        <v>60</v>
      </c>
      <c r="Q16" s="2" t="s">
        <v>133</v>
      </c>
    </row>
    <row r="17" spans="2:17" x14ac:dyDescent="0.3">
      <c r="B17" s="4" t="s">
        <v>61</v>
      </c>
      <c r="C17" s="4" t="s">
        <v>41</v>
      </c>
      <c r="D17" s="9">
        <v>4</v>
      </c>
      <c r="E17" s="10">
        <v>20</v>
      </c>
      <c r="F17" s="10">
        <f>AVERAGE(F7:F10)</f>
        <v>9.25</v>
      </c>
      <c r="G17" s="10">
        <f t="shared" ref="G17:N17" si="0">AVERAGE(G7:G10)</f>
        <v>9.25</v>
      </c>
      <c r="H17" s="10">
        <f t="shared" si="0"/>
        <v>8.875</v>
      </c>
      <c r="I17" s="10">
        <f t="shared" si="0"/>
        <v>9.3125</v>
      </c>
      <c r="J17" s="10">
        <f t="shared" si="0"/>
        <v>9.125</v>
      </c>
      <c r="K17" s="10">
        <f t="shared" si="0"/>
        <v>9</v>
      </c>
      <c r="L17" s="10">
        <f t="shared" si="0"/>
        <v>9.125</v>
      </c>
      <c r="M17" s="10">
        <f t="shared" si="0"/>
        <v>9.0625</v>
      </c>
      <c r="N17" s="10">
        <f t="shared" si="0"/>
        <v>0</v>
      </c>
      <c r="O17" s="11">
        <f>AVERAGE(O7:O10)</f>
        <v>93</v>
      </c>
      <c r="P17" s="12">
        <f>_xlfn.STDEV.P(O7:O10)</f>
        <v>0.72886898685566259</v>
      </c>
      <c r="Q17" s="13">
        <f>_xlfn.CONFIDENCE.T(0.1,P17,D17)</f>
        <v>0.85764681121358355</v>
      </c>
    </row>
    <row r="18" spans="2:17" x14ac:dyDescent="0.3">
      <c r="B18" s="5" t="s">
        <v>62</v>
      </c>
      <c r="C18" s="5" t="s">
        <v>41</v>
      </c>
      <c r="D18" s="14">
        <v>4</v>
      </c>
      <c r="E18" s="15">
        <v>20</v>
      </c>
      <c r="F18" s="15">
        <f>AVERAGE(F11:F14)</f>
        <v>9.0625</v>
      </c>
      <c r="G18" s="15">
        <f t="shared" ref="G18:N18" si="1">AVERAGE(G11:G14)</f>
        <v>9.1875</v>
      </c>
      <c r="H18" s="15">
        <f t="shared" si="1"/>
        <v>9.1875</v>
      </c>
      <c r="I18" s="15">
        <f t="shared" si="1"/>
        <v>9.1875</v>
      </c>
      <c r="J18" s="15">
        <f t="shared" si="1"/>
        <v>9</v>
      </c>
      <c r="K18" s="15">
        <f t="shared" si="1"/>
        <v>9.125</v>
      </c>
      <c r="L18" s="15">
        <f t="shared" si="1"/>
        <v>9.1875</v>
      </c>
      <c r="M18" s="15">
        <f t="shared" si="1"/>
        <v>9</v>
      </c>
      <c r="N18" s="15">
        <f t="shared" si="1"/>
        <v>0</v>
      </c>
      <c r="O18" s="16">
        <f>AVERAGE(O11:O14)</f>
        <v>92.9375</v>
      </c>
      <c r="P18" s="17">
        <f>_xlfn.STDEV.P(O11:O14)</f>
        <v>0.3247595264191645</v>
      </c>
      <c r="Q18" s="35">
        <f>_xlfn.CONFIDENCE.T(0.1,P18,D18)</f>
        <v>0.38213859728920924</v>
      </c>
    </row>
    <row r="19" spans="2:17" x14ac:dyDescent="0.3">
      <c r="B19" s="18" t="s">
        <v>134</v>
      </c>
      <c r="C19" s="18"/>
      <c r="D19" s="19">
        <f>D17+D18</f>
        <v>8</v>
      </c>
      <c r="E19" s="20">
        <v>20</v>
      </c>
      <c r="F19" s="21">
        <f>AVERAGE(F7:F14)</f>
        <v>9.15625</v>
      </c>
      <c r="G19" s="21">
        <f t="shared" ref="G19:N19" si="2">AVERAGE(G7:G14)</f>
        <v>9.21875</v>
      </c>
      <c r="H19" s="21">
        <f t="shared" si="2"/>
        <v>9.03125</v>
      </c>
      <c r="I19" s="21">
        <f t="shared" si="2"/>
        <v>9.25</v>
      </c>
      <c r="J19" s="21">
        <f t="shared" si="2"/>
        <v>9.0625</v>
      </c>
      <c r="K19" s="21">
        <f t="shared" si="2"/>
        <v>9.0625</v>
      </c>
      <c r="L19" s="21">
        <f t="shared" si="2"/>
        <v>9.15625</v>
      </c>
      <c r="M19" s="21">
        <f t="shared" si="2"/>
        <v>9.03125</v>
      </c>
      <c r="N19" s="21">
        <f t="shared" si="2"/>
        <v>0</v>
      </c>
      <c r="O19" s="22">
        <f>AVERAGE(O7:O14)</f>
        <v>92.96875</v>
      </c>
      <c r="P19" s="20">
        <f>_xlfn.STDEV.P(O7:O14)</f>
        <v>0.56509816625078513</v>
      </c>
      <c r="Q19" s="23">
        <f>_xlfn.CONFIDENCE.T(0.1,P19,D19)</f>
        <v>0.378522354770023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DBDC-177F-4FDB-A95A-6037C0AAA160}">
  <dimension ref="A1:AK15"/>
  <sheetViews>
    <sheetView workbookViewId="0">
      <selection activeCell="B12" sqref="B12:Q15"/>
    </sheetView>
  </sheetViews>
  <sheetFormatPr defaultColWidth="8.83203125" defaultRowHeight="14" x14ac:dyDescent="0.3"/>
  <cols>
    <col min="15" max="15" width="9.16406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80</v>
      </c>
      <c r="B2" t="s">
        <v>37</v>
      </c>
      <c r="D2" t="s">
        <v>76</v>
      </c>
      <c r="E2" t="s">
        <v>77</v>
      </c>
      <c r="F2" t="s">
        <v>78</v>
      </c>
      <c r="G2" t="s">
        <v>9</v>
      </c>
      <c r="H2" t="s">
        <v>81</v>
      </c>
      <c r="I2" t="s">
        <v>79</v>
      </c>
      <c r="J2">
        <v>185.9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s="6" customFormat="1" x14ac:dyDescent="0.3">
      <c r="A7" s="6" t="s">
        <v>41</v>
      </c>
      <c r="C7" s="6" t="s">
        <v>39</v>
      </c>
      <c r="E7" s="6">
        <v>20</v>
      </c>
      <c r="F7" s="6">
        <v>9.25</v>
      </c>
      <c r="G7" s="6">
        <v>9</v>
      </c>
      <c r="H7" s="6">
        <v>8.5</v>
      </c>
      <c r="I7" s="6">
        <v>9.25</v>
      </c>
      <c r="J7" s="6">
        <v>8.5</v>
      </c>
      <c r="K7" s="6">
        <v>8.5</v>
      </c>
      <c r="L7" s="6">
        <v>8.75</v>
      </c>
      <c r="M7" s="6">
        <v>9</v>
      </c>
      <c r="N7" s="6">
        <v>0</v>
      </c>
      <c r="O7">
        <f>SUM(E7:N7)</f>
        <v>90.75</v>
      </c>
      <c r="P7" s="6" t="s">
        <v>83</v>
      </c>
      <c r="T7" s="1" t="s">
        <v>51</v>
      </c>
      <c r="U7" s="6">
        <v>3</v>
      </c>
      <c r="V7" s="6" t="s">
        <v>51</v>
      </c>
      <c r="W7" s="6">
        <v>3</v>
      </c>
      <c r="X7" s="6">
        <v>3</v>
      </c>
      <c r="Y7" s="6">
        <v>0</v>
      </c>
      <c r="Z7" s="6" t="s">
        <v>84</v>
      </c>
      <c r="AA7" s="6">
        <v>3</v>
      </c>
      <c r="AB7" s="6">
        <v>2</v>
      </c>
      <c r="AC7" s="6">
        <v>0</v>
      </c>
      <c r="AD7" s="6" t="s">
        <v>85</v>
      </c>
      <c r="AE7" s="6">
        <v>3</v>
      </c>
      <c r="AF7" s="6">
        <v>2</v>
      </c>
      <c r="AG7" s="6">
        <v>0</v>
      </c>
      <c r="AH7" s="6" t="s">
        <v>86</v>
      </c>
      <c r="AI7" s="6">
        <v>3</v>
      </c>
      <c r="AJ7" s="6" t="s">
        <v>87</v>
      </c>
      <c r="AK7" s="6">
        <v>2</v>
      </c>
    </row>
    <row r="8" spans="1:37" s="6" customFormat="1" x14ac:dyDescent="0.3">
      <c r="A8" s="6" t="s">
        <v>41</v>
      </c>
      <c r="C8" s="6" t="s">
        <v>39</v>
      </c>
      <c r="E8" s="6">
        <v>20</v>
      </c>
      <c r="F8" s="6">
        <v>9.25</v>
      </c>
      <c r="G8" s="6">
        <v>8.5</v>
      </c>
      <c r="H8" s="6">
        <v>8.5</v>
      </c>
      <c r="I8" s="6">
        <v>8.75</v>
      </c>
      <c r="J8" s="6">
        <v>8.75</v>
      </c>
      <c r="K8" s="6">
        <v>8.25</v>
      </c>
      <c r="L8" s="6">
        <v>8.5</v>
      </c>
      <c r="M8" s="6">
        <v>8.75</v>
      </c>
      <c r="N8" s="6">
        <v>0</v>
      </c>
      <c r="O8">
        <f>SUM(E8:N8)</f>
        <v>89.25</v>
      </c>
      <c r="P8" s="6" t="s">
        <v>109</v>
      </c>
      <c r="T8" s="1" t="s">
        <v>51</v>
      </c>
      <c r="U8" s="6">
        <v>3</v>
      </c>
      <c r="V8" s="6" t="s">
        <v>51</v>
      </c>
      <c r="W8" s="6">
        <v>3</v>
      </c>
      <c r="X8" s="6">
        <v>2</v>
      </c>
      <c r="Y8" s="6">
        <v>0</v>
      </c>
      <c r="Z8" s="1" t="s">
        <v>105</v>
      </c>
      <c r="AA8" s="6">
        <v>3</v>
      </c>
      <c r="AB8" s="6">
        <v>2</v>
      </c>
      <c r="AC8" s="6">
        <v>0</v>
      </c>
      <c r="AD8" s="1" t="s">
        <v>106</v>
      </c>
      <c r="AE8" s="6">
        <v>3</v>
      </c>
      <c r="AF8" s="6">
        <v>2</v>
      </c>
      <c r="AG8" s="6">
        <v>0</v>
      </c>
      <c r="AH8" s="1" t="s">
        <v>107</v>
      </c>
      <c r="AI8" s="6">
        <v>3</v>
      </c>
      <c r="AJ8" s="1" t="s">
        <v>108</v>
      </c>
      <c r="AK8" s="6">
        <v>1</v>
      </c>
    </row>
    <row r="9" spans="1:37" x14ac:dyDescent="0.3">
      <c r="A9" t="s">
        <v>41</v>
      </c>
      <c r="B9" t="s">
        <v>82</v>
      </c>
      <c r="C9" t="s">
        <v>40</v>
      </c>
      <c r="E9">
        <v>20</v>
      </c>
      <c r="F9">
        <v>9.25</v>
      </c>
      <c r="G9">
        <v>9</v>
      </c>
      <c r="H9">
        <v>8.5</v>
      </c>
      <c r="I9">
        <v>9</v>
      </c>
      <c r="J9">
        <v>8.75</v>
      </c>
      <c r="K9">
        <v>9</v>
      </c>
      <c r="L9">
        <v>9</v>
      </c>
      <c r="M9">
        <v>9</v>
      </c>
      <c r="N9">
        <v>0</v>
      </c>
      <c r="O9">
        <f>SUM(E9:N9)</f>
        <v>91.5</v>
      </c>
    </row>
    <row r="10" spans="1:37" x14ac:dyDescent="0.3">
      <c r="A10" t="s">
        <v>41</v>
      </c>
      <c r="C10" t="s">
        <v>40</v>
      </c>
      <c r="E10">
        <v>20</v>
      </c>
      <c r="F10">
        <v>9</v>
      </c>
      <c r="G10">
        <v>8.75</v>
      </c>
      <c r="H10">
        <v>8.5</v>
      </c>
      <c r="I10">
        <v>8.5</v>
      </c>
      <c r="J10">
        <v>8.75</v>
      </c>
      <c r="K10">
        <v>8.5</v>
      </c>
      <c r="L10">
        <v>8.5</v>
      </c>
      <c r="M10">
        <v>8.75</v>
      </c>
      <c r="N10">
        <v>0</v>
      </c>
      <c r="O10">
        <f>SUM(E10:N10)</f>
        <v>89.25</v>
      </c>
    </row>
    <row r="12" spans="1:37" x14ac:dyDescent="0.3">
      <c r="B12" s="2" t="s">
        <v>56</v>
      </c>
      <c r="C12" s="2" t="s">
        <v>23</v>
      </c>
      <c r="D12" s="2" t="s">
        <v>57</v>
      </c>
      <c r="E12" s="2" t="s">
        <v>26</v>
      </c>
      <c r="F12" s="2" t="s">
        <v>27</v>
      </c>
      <c r="G12" s="2" t="s">
        <v>20</v>
      </c>
      <c r="H12" s="2" t="s">
        <v>28</v>
      </c>
      <c r="I12" s="2" t="s">
        <v>58</v>
      </c>
      <c r="J12" s="2" t="s">
        <v>30</v>
      </c>
      <c r="K12" s="2" t="s">
        <v>18</v>
      </c>
      <c r="L12" s="2" t="s">
        <v>31</v>
      </c>
      <c r="M12" s="3" t="s">
        <v>32</v>
      </c>
      <c r="N12" s="3" t="s">
        <v>33</v>
      </c>
      <c r="O12" s="2" t="s">
        <v>59</v>
      </c>
      <c r="P12" s="2" t="s">
        <v>60</v>
      </c>
      <c r="Q12" s="2" t="s">
        <v>133</v>
      </c>
    </row>
    <row r="13" spans="1:37" x14ac:dyDescent="0.3">
      <c r="B13" s="4" t="s">
        <v>61</v>
      </c>
      <c r="C13" s="4" t="s">
        <v>41</v>
      </c>
      <c r="D13" s="9">
        <v>2</v>
      </c>
      <c r="E13" s="10">
        <v>20</v>
      </c>
      <c r="F13" s="10">
        <f>AVERAGE(F7:F8)</f>
        <v>9.25</v>
      </c>
      <c r="G13" s="10">
        <f t="shared" ref="G13:N13" si="0">AVERAGE(G7:G8)</f>
        <v>8.75</v>
      </c>
      <c r="H13" s="10">
        <f t="shared" si="0"/>
        <v>8.5</v>
      </c>
      <c r="I13" s="10">
        <f t="shared" si="0"/>
        <v>9</v>
      </c>
      <c r="J13" s="10">
        <f t="shared" si="0"/>
        <v>8.625</v>
      </c>
      <c r="K13" s="10">
        <f t="shared" si="0"/>
        <v>8.375</v>
      </c>
      <c r="L13" s="10">
        <f t="shared" si="0"/>
        <v>8.625</v>
      </c>
      <c r="M13" s="10">
        <f t="shared" si="0"/>
        <v>8.875</v>
      </c>
      <c r="N13" s="10">
        <f t="shared" si="0"/>
        <v>0</v>
      </c>
      <c r="O13" s="11">
        <f>AVERAGE(O7:O8)</f>
        <v>90</v>
      </c>
      <c r="P13" s="12">
        <f>_xlfn.STDEV.P(O7:O8)</f>
        <v>0.75</v>
      </c>
      <c r="Q13" s="13">
        <f>_xlfn.CONFIDENCE.T(0.1,P13,D13)</f>
        <v>3.3483723830651693</v>
      </c>
    </row>
    <row r="14" spans="1:37" x14ac:dyDescent="0.3">
      <c r="B14" s="5" t="s">
        <v>62</v>
      </c>
      <c r="C14" s="5" t="s">
        <v>41</v>
      </c>
      <c r="D14" s="14">
        <v>2</v>
      </c>
      <c r="E14" s="15">
        <v>20</v>
      </c>
      <c r="F14" s="15">
        <f>AVERAGE(F9:F10)</f>
        <v>9.125</v>
      </c>
      <c r="G14" s="15">
        <f t="shared" ref="G14:N14" si="1">AVERAGE(G9:G10)</f>
        <v>8.875</v>
      </c>
      <c r="H14" s="15">
        <f t="shared" si="1"/>
        <v>8.5</v>
      </c>
      <c r="I14" s="15">
        <f t="shared" si="1"/>
        <v>8.75</v>
      </c>
      <c r="J14" s="15">
        <f t="shared" si="1"/>
        <v>8.75</v>
      </c>
      <c r="K14" s="15">
        <f t="shared" si="1"/>
        <v>8.75</v>
      </c>
      <c r="L14" s="15">
        <f t="shared" si="1"/>
        <v>8.75</v>
      </c>
      <c r="M14" s="15">
        <f t="shared" si="1"/>
        <v>8.875</v>
      </c>
      <c r="N14" s="15">
        <f t="shared" si="1"/>
        <v>0</v>
      </c>
      <c r="O14" s="16">
        <f>AVERAGE(O9:O10)</f>
        <v>90.375</v>
      </c>
      <c r="P14" s="17">
        <f>_xlfn.STDEV.P(O9:O10)</f>
        <v>1.125</v>
      </c>
      <c r="Q14" s="13">
        <f>_xlfn.CONFIDENCE.T(0.1,P14,D14)</f>
        <v>5.0225585745977543</v>
      </c>
    </row>
    <row r="15" spans="1:37" x14ac:dyDescent="0.3">
      <c r="B15" s="18" t="s">
        <v>134</v>
      </c>
      <c r="C15" s="18"/>
      <c r="D15" s="19">
        <f>D13+D14</f>
        <v>4</v>
      </c>
      <c r="E15" s="20">
        <v>20</v>
      </c>
      <c r="F15" s="21">
        <f>AVERAGE(F7:F10)</f>
        <v>9.1875</v>
      </c>
      <c r="G15" s="21">
        <f t="shared" ref="G15:N15" si="2">AVERAGE(G7:G10)</f>
        <v>8.8125</v>
      </c>
      <c r="H15" s="21">
        <f t="shared" si="2"/>
        <v>8.5</v>
      </c>
      <c r="I15" s="21">
        <f t="shared" si="2"/>
        <v>8.875</v>
      </c>
      <c r="J15" s="21">
        <f t="shared" si="2"/>
        <v>8.6875</v>
      </c>
      <c r="K15" s="21">
        <f t="shared" si="2"/>
        <v>8.5625</v>
      </c>
      <c r="L15" s="21">
        <f t="shared" si="2"/>
        <v>8.6875</v>
      </c>
      <c r="M15" s="21">
        <f>AVERAGE(M7:M10)</f>
        <v>8.875</v>
      </c>
      <c r="N15" s="21">
        <f t="shared" si="2"/>
        <v>0</v>
      </c>
      <c r="O15" s="22">
        <f>AVERAGE(O7:O10)</f>
        <v>90.1875</v>
      </c>
      <c r="P15" s="20">
        <f>_xlfn.STDEV.P(O7:O10)</f>
        <v>0.9742785792574935</v>
      </c>
      <c r="Q15" s="23">
        <f>_xlfn.CONFIDENCE.T(0.1,P15,D15)</f>
        <v>1.1464157918676277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38A0-9FCB-F843-9917-0D86768A55A5}">
  <dimension ref="A1:AK18"/>
  <sheetViews>
    <sheetView workbookViewId="0">
      <selection activeCell="F25" sqref="F25"/>
    </sheetView>
  </sheetViews>
  <sheetFormatPr defaultColWidth="10.6640625" defaultRowHeight="14" x14ac:dyDescent="0.3"/>
  <cols>
    <col min="1" max="16" width="8.832031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88</v>
      </c>
      <c r="B2" t="s">
        <v>37</v>
      </c>
      <c r="C2" t="s">
        <v>89</v>
      </c>
      <c r="D2" t="s">
        <v>110</v>
      </c>
      <c r="E2" t="s">
        <v>77</v>
      </c>
      <c r="F2" t="s">
        <v>90</v>
      </c>
      <c r="G2" t="s">
        <v>9</v>
      </c>
      <c r="H2" t="s">
        <v>91</v>
      </c>
      <c r="I2" t="s">
        <v>92</v>
      </c>
      <c r="J2">
        <v>178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t="s">
        <v>41</v>
      </c>
      <c r="C7" t="s">
        <v>39</v>
      </c>
      <c r="E7">
        <v>20</v>
      </c>
      <c r="F7">
        <v>9.5</v>
      </c>
      <c r="G7">
        <v>9.25</v>
      </c>
      <c r="H7">
        <v>8.25</v>
      </c>
      <c r="I7">
        <v>9.5</v>
      </c>
      <c r="J7">
        <v>9.25</v>
      </c>
      <c r="K7">
        <v>8.5</v>
      </c>
      <c r="L7">
        <v>9.25</v>
      </c>
      <c r="M7">
        <v>9</v>
      </c>
      <c r="N7">
        <v>0</v>
      </c>
      <c r="O7">
        <f t="shared" ref="O7:O8" si="0">SUM(E7:N7)</f>
        <v>92.5</v>
      </c>
      <c r="P7" t="s">
        <v>93</v>
      </c>
      <c r="T7" s="1" t="s">
        <v>95</v>
      </c>
      <c r="U7">
        <v>5</v>
      </c>
      <c r="V7" t="s">
        <v>96</v>
      </c>
      <c r="W7">
        <v>4</v>
      </c>
      <c r="X7">
        <v>2</v>
      </c>
      <c r="Y7">
        <v>0</v>
      </c>
      <c r="Z7" t="s">
        <v>97</v>
      </c>
      <c r="AA7">
        <v>4</v>
      </c>
      <c r="AB7">
        <v>2</v>
      </c>
      <c r="AC7">
        <v>0</v>
      </c>
      <c r="AD7" t="s">
        <v>97</v>
      </c>
      <c r="AE7">
        <v>5</v>
      </c>
      <c r="AF7">
        <v>1</v>
      </c>
      <c r="AG7">
        <v>0</v>
      </c>
      <c r="AH7" t="s">
        <v>98</v>
      </c>
      <c r="AI7">
        <v>5</v>
      </c>
      <c r="AJ7" t="s">
        <v>99</v>
      </c>
      <c r="AK7">
        <v>4</v>
      </c>
    </row>
    <row r="8" spans="1:37" x14ac:dyDescent="0.3">
      <c r="A8" t="s">
        <v>41</v>
      </c>
      <c r="C8" t="s">
        <v>39</v>
      </c>
      <c r="E8">
        <v>20</v>
      </c>
      <c r="F8">
        <v>9.25</v>
      </c>
      <c r="G8">
        <v>9.25</v>
      </c>
      <c r="H8">
        <v>8</v>
      </c>
      <c r="I8">
        <v>9.5</v>
      </c>
      <c r="J8">
        <v>9</v>
      </c>
      <c r="K8">
        <v>8.75</v>
      </c>
      <c r="L8">
        <v>9.25</v>
      </c>
      <c r="M8">
        <v>9</v>
      </c>
      <c r="N8">
        <v>0</v>
      </c>
      <c r="O8">
        <f t="shared" si="0"/>
        <v>92</v>
      </c>
      <c r="P8" t="s">
        <v>94</v>
      </c>
      <c r="T8" s="1" t="s">
        <v>95</v>
      </c>
      <c r="U8">
        <v>5</v>
      </c>
      <c r="V8" t="s">
        <v>100</v>
      </c>
      <c r="W8">
        <v>4</v>
      </c>
      <c r="X8">
        <v>2</v>
      </c>
      <c r="Y8">
        <v>0</v>
      </c>
      <c r="Z8" s="1" t="s">
        <v>101</v>
      </c>
      <c r="AA8">
        <v>3</v>
      </c>
      <c r="AB8">
        <v>2</v>
      </c>
      <c r="AC8">
        <v>0</v>
      </c>
      <c r="AD8" s="1" t="s">
        <v>102</v>
      </c>
      <c r="AE8">
        <v>3</v>
      </c>
      <c r="AF8">
        <v>2</v>
      </c>
      <c r="AG8">
        <v>0</v>
      </c>
      <c r="AH8" s="1" t="s">
        <v>103</v>
      </c>
      <c r="AI8">
        <v>4</v>
      </c>
      <c r="AJ8" t="s">
        <v>99</v>
      </c>
      <c r="AK8">
        <v>4</v>
      </c>
    </row>
    <row r="9" spans="1:37" x14ac:dyDescent="0.3">
      <c r="A9" t="s">
        <v>41</v>
      </c>
      <c r="C9" t="s">
        <v>40</v>
      </c>
      <c r="E9">
        <v>20</v>
      </c>
      <c r="F9">
        <v>9.25</v>
      </c>
      <c r="G9">
        <v>9</v>
      </c>
      <c r="H9">
        <v>9</v>
      </c>
      <c r="I9">
        <v>9.25</v>
      </c>
      <c r="J9">
        <v>9</v>
      </c>
      <c r="K9">
        <v>8.5</v>
      </c>
      <c r="L9">
        <v>9</v>
      </c>
      <c r="M9">
        <v>8.75</v>
      </c>
      <c r="N9">
        <v>0</v>
      </c>
      <c r="O9">
        <f>SUM(E9:N9)</f>
        <v>91.75</v>
      </c>
    </row>
    <row r="10" spans="1:37" x14ac:dyDescent="0.3">
      <c r="A10" t="s">
        <v>41</v>
      </c>
      <c r="C10" t="s">
        <v>40</v>
      </c>
      <c r="E10">
        <v>20</v>
      </c>
      <c r="F10">
        <v>9.25</v>
      </c>
      <c r="G10">
        <v>8.5</v>
      </c>
      <c r="H10">
        <v>8.75</v>
      </c>
      <c r="I10">
        <v>9</v>
      </c>
      <c r="J10">
        <v>8.75</v>
      </c>
      <c r="K10">
        <v>8.75</v>
      </c>
      <c r="L10">
        <v>8.75</v>
      </c>
      <c r="M10">
        <v>9</v>
      </c>
      <c r="N10">
        <v>0</v>
      </c>
      <c r="O10">
        <f>SUM(E10:N10)</f>
        <v>90.75</v>
      </c>
    </row>
    <row r="12" spans="1:37" x14ac:dyDescent="0.3">
      <c r="B12" s="2" t="s">
        <v>56</v>
      </c>
      <c r="C12" s="2" t="s">
        <v>23</v>
      </c>
      <c r="D12" s="2" t="s">
        <v>57</v>
      </c>
      <c r="E12" s="2" t="s">
        <v>26</v>
      </c>
      <c r="F12" s="2" t="s">
        <v>27</v>
      </c>
      <c r="G12" s="2" t="s">
        <v>20</v>
      </c>
      <c r="H12" s="2" t="s">
        <v>28</v>
      </c>
      <c r="I12" s="2" t="s">
        <v>58</v>
      </c>
      <c r="J12" s="2" t="s">
        <v>30</v>
      </c>
      <c r="K12" s="2" t="s">
        <v>18</v>
      </c>
      <c r="L12" s="2" t="s">
        <v>31</v>
      </c>
      <c r="M12" s="3" t="s">
        <v>32</v>
      </c>
      <c r="N12" s="3" t="s">
        <v>33</v>
      </c>
      <c r="O12" s="2" t="s">
        <v>59</v>
      </c>
      <c r="P12" s="2" t="s">
        <v>60</v>
      </c>
      <c r="Q12" s="2" t="s">
        <v>133</v>
      </c>
    </row>
    <row r="13" spans="1:37" x14ac:dyDescent="0.3">
      <c r="B13" s="4" t="s">
        <v>61</v>
      </c>
      <c r="C13" s="4" t="s">
        <v>41</v>
      </c>
      <c r="D13" s="9">
        <v>2</v>
      </c>
      <c r="E13" s="10">
        <v>20</v>
      </c>
      <c r="F13" s="10">
        <f>AVERAGE(F7:F8)</f>
        <v>9.375</v>
      </c>
      <c r="G13" s="10">
        <f t="shared" ref="G13:N13" si="1">AVERAGE(G7:G8)</f>
        <v>9.25</v>
      </c>
      <c r="H13" s="10">
        <f t="shared" si="1"/>
        <v>8.125</v>
      </c>
      <c r="I13" s="10">
        <f t="shared" si="1"/>
        <v>9.5</v>
      </c>
      <c r="J13" s="10">
        <f t="shared" si="1"/>
        <v>9.125</v>
      </c>
      <c r="K13" s="10">
        <f t="shared" si="1"/>
        <v>8.625</v>
      </c>
      <c r="L13" s="10">
        <f t="shared" si="1"/>
        <v>9.25</v>
      </c>
      <c r="M13" s="10">
        <f t="shared" si="1"/>
        <v>9</v>
      </c>
      <c r="N13" s="10">
        <f t="shared" si="1"/>
        <v>0</v>
      </c>
      <c r="O13" s="11">
        <f>AVERAGE(O7:O8)</f>
        <v>92.25</v>
      </c>
      <c r="P13" s="12">
        <f>_xlfn.STDEV.P(O7:O8)</f>
        <v>0.25</v>
      </c>
      <c r="Q13" s="13">
        <f>_xlfn.CONFIDENCE.T(0.1,P13,D13)</f>
        <v>1.1161241276883898</v>
      </c>
    </row>
    <row r="14" spans="1:37" x14ac:dyDescent="0.3">
      <c r="B14" s="5" t="s">
        <v>62</v>
      </c>
      <c r="C14" s="5" t="s">
        <v>41</v>
      </c>
      <c r="D14" s="14">
        <v>2</v>
      </c>
      <c r="E14" s="15">
        <v>20</v>
      </c>
      <c r="F14" s="15">
        <f>AVERAGE(F9:F10)</f>
        <v>9.25</v>
      </c>
      <c r="G14" s="15">
        <f t="shared" ref="G14:N14" si="2">AVERAGE(G9:G10)</f>
        <v>8.75</v>
      </c>
      <c r="H14" s="15">
        <f t="shared" si="2"/>
        <v>8.875</v>
      </c>
      <c r="I14" s="15">
        <f t="shared" si="2"/>
        <v>9.125</v>
      </c>
      <c r="J14" s="15">
        <f t="shared" si="2"/>
        <v>8.875</v>
      </c>
      <c r="K14" s="15">
        <f t="shared" si="2"/>
        <v>8.625</v>
      </c>
      <c r="L14" s="15">
        <f t="shared" si="2"/>
        <v>8.875</v>
      </c>
      <c r="M14" s="15">
        <f t="shared" si="2"/>
        <v>8.875</v>
      </c>
      <c r="N14" s="15">
        <f t="shared" si="2"/>
        <v>0</v>
      </c>
      <c r="O14" s="16">
        <f>AVERAGE(O9:O10)</f>
        <v>91.25</v>
      </c>
      <c r="P14" s="17">
        <f>_xlfn.STDEV.P(O9:O10)</f>
        <v>0.5</v>
      </c>
      <c r="Q14" s="13">
        <f>_xlfn.CONFIDENCE.T(0.1,P14,D14)</f>
        <v>2.2322482553767795</v>
      </c>
    </row>
    <row r="15" spans="1:37" x14ac:dyDescent="0.3">
      <c r="B15" s="18" t="s">
        <v>134</v>
      </c>
      <c r="C15" s="18"/>
      <c r="D15" s="19">
        <f>D13+D14</f>
        <v>4</v>
      </c>
      <c r="E15" s="20">
        <v>20</v>
      </c>
      <c r="F15" s="21">
        <f>AVERAGE(F7:F10)</f>
        <v>9.3125</v>
      </c>
      <c r="G15" s="21">
        <f t="shared" ref="G15:N15" si="3">AVERAGE(G7:G10)</f>
        <v>9</v>
      </c>
      <c r="H15" s="21">
        <f t="shared" si="3"/>
        <v>8.5</v>
      </c>
      <c r="I15" s="21">
        <f t="shared" si="3"/>
        <v>9.3125</v>
      </c>
      <c r="J15" s="21">
        <f t="shared" si="3"/>
        <v>9</v>
      </c>
      <c r="K15" s="21">
        <f t="shared" si="3"/>
        <v>8.625</v>
      </c>
      <c r="L15" s="21">
        <f t="shared" si="3"/>
        <v>9.0625</v>
      </c>
      <c r="M15" s="21">
        <f t="shared" si="3"/>
        <v>8.9375</v>
      </c>
      <c r="N15" s="21">
        <f t="shared" si="3"/>
        <v>0</v>
      </c>
      <c r="O15" s="22">
        <f>AVERAGE(O7:O10)</f>
        <v>91.75</v>
      </c>
      <c r="P15" s="20">
        <f>_xlfn.STDEV.P(O7:O10)</f>
        <v>0.63737743919909806</v>
      </c>
      <c r="Q15" s="23">
        <f>_xlfn.CONFIDENCE.T(0.1,P15,D15)</f>
        <v>0.74999037978938987</v>
      </c>
    </row>
    <row r="16" spans="1:37" x14ac:dyDescent="0.3">
      <c r="B16" s="24"/>
      <c r="C16" s="24"/>
      <c r="D16" s="25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6"/>
      <c r="Q16" s="29"/>
    </row>
    <row r="17" spans="1:1" x14ac:dyDescent="0.3">
      <c r="A17" t="s">
        <v>104</v>
      </c>
    </row>
    <row r="18" spans="1:1" x14ac:dyDescent="0.3">
      <c r="A18" t="s">
        <v>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0E31-BA12-0E40-8A97-C58014A8B94F}">
  <dimension ref="A1:AK18"/>
  <sheetViews>
    <sheetView workbookViewId="0">
      <selection activeCell="I28" sqref="I28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112</v>
      </c>
      <c r="B2" t="s">
        <v>37</v>
      </c>
      <c r="C2" t="s">
        <v>113</v>
      </c>
      <c r="D2" t="s">
        <v>114</v>
      </c>
      <c r="E2" t="s">
        <v>115</v>
      </c>
      <c r="F2" t="s">
        <v>116</v>
      </c>
      <c r="G2" t="s">
        <v>9</v>
      </c>
      <c r="H2" t="s">
        <v>117</v>
      </c>
      <c r="I2" t="s">
        <v>118</v>
      </c>
      <c r="J2">
        <v>1196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t="s">
        <v>41</v>
      </c>
      <c r="C7" t="s">
        <v>39</v>
      </c>
      <c r="E7">
        <v>20</v>
      </c>
      <c r="F7">
        <v>9.25</v>
      </c>
      <c r="G7">
        <v>8.5</v>
      </c>
      <c r="H7">
        <v>8.75</v>
      </c>
      <c r="I7">
        <v>10</v>
      </c>
      <c r="J7">
        <v>9</v>
      </c>
      <c r="K7">
        <v>9.5</v>
      </c>
      <c r="L7">
        <v>9.25</v>
      </c>
      <c r="M7">
        <v>9</v>
      </c>
      <c r="N7">
        <v>0</v>
      </c>
      <c r="O7">
        <f>SUM(E7:M7)</f>
        <v>93.25</v>
      </c>
      <c r="P7" t="s">
        <v>119</v>
      </c>
      <c r="T7" s="1" t="s">
        <v>120</v>
      </c>
      <c r="U7">
        <v>5</v>
      </c>
      <c r="V7" t="s">
        <v>121</v>
      </c>
      <c r="W7">
        <v>4</v>
      </c>
      <c r="X7">
        <v>2</v>
      </c>
      <c r="Y7">
        <v>0</v>
      </c>
      <c r="Z7" t="s">
        <v>122</v>
      </c>
      <c r="AA7">
        <v>4</v>
      </c>
      <c r="AB7">
        <v>1</v>
      </c>
      <c r="AC7">
        <v>0</v>
      </c>
      <c r="AD7" t="s">
        <v>123</v>
      </c>
      <c r="AE7">
        <v>4</v>
      </c>
      <c r="AF7">
        <v>1</v>
      </c>
      <c r="AG7">
        <v>0</v>
      </c>
      <c r="AH7" t="s">
        <v>124</v>
      </c>
      <c r="AI7">
        <v>4</v>
      </c>
      <c r="AJ7" t="s">
        <v>125</v>
      </c>
      <c r="AK7">
        <v>5</v>
      </c>
    </row>
    <row r="8" spans="1:37" x14ac:dyDescent="0.3">
      <c r="A8" t="s">
        <v>41</v>
      </c>
      <c r="C8" t="s">
        <v>39</v>
      </c>
      <c r="E8">
        <v>20</v>
      </c>
      <c r="F8">
        <v>9.25</v>
      </c>
      <c r="G8">
        <v>8.75</v>
      </c>
      <c r="H8">
        <v>9</v>
      </c>
      <c r="I8">
        <v>10</v>
      </c>
      <c r="J8">
        <v>9.25</v>
      </c>
      <c r="K8">
        <v>9.25</v>
      </c>
      <c r="L8">
        <v>9.25</v>
      </c>
      <c r="M8">
        <v>9.25</v>
      </c>
      <c r="N8">
        <v>0</v>
      </c>
      <c r="O8">
        <f>SUM(E8:M8)</f>
        <v>94</v>
      </c>
      <c r="T8" s="1" t="s">
        <v>126</v>
      </c>
      <c r="U8">
        <v>4</v>
      </c>
      <c r="V8" s="1" t="s">
        <v>127</v>
      </c>
      <c r="W8">
        <v>4</v>
      </c>
      <c r="X8">
        <v>2</v>
      </c>
      <c r="Y8">
        <v>0</v>
      </c>
      <c r="Z8" t="s">
        <v>122</v>
      </c>
      <c r="AA8">
        <v>3</v>
      </c>
      <c r="AB8">
        <v>1</v>
      </c>
      <c r="AC8">
        <v>0</v>
      </c>
      <c r="AD8" t="s">
        <v>123</v>
      </c>
      <c r="AE8">
        <v>3</v>
      </c>
      <c r="AF8">
        <v>1</v>
      </c>
      <c r="AG8">
        <v>0</v>
      </c>
      <c r="AH8" t="s">
        <v>128</v>
      </c>
      <c r="AI8">
        <v>3</v>
      </c>
      <c r="AJ8" s="1" t="s">
        <v>129</v>
      </c>
      <c r="AK8">
        <v>3</v>
      </c>
    </row>
    <row r="9" spans="1:37" x14ac:dyDescent="0.3">
      <c r="A9" t="s">
        <v>41</v>
      </c>
      <c r="C9" t="s">
        <v>39</v>
      </c>
      <c r="E9" s="7">
        <v>20</v>
      </c>
      <c r="F9" s="7">
        <v>9.25</v>
      </c>
      <c r="G9" s="7">
        <v>8.5</v>
      </c>
      <c r="H9" s="7">
        <v>9.25</v>
      </c>
      <c r="I9" s="7">
        <v>10</v>
      </c>
      <c r="J9" s="7">
        <v>9</v>
      </c>
      <c r="K9" s="7">
        <v>9.25</v>
      </c>
      <c r="L9" s="7">
        <v>9.25</v>
      </c>
      <c r="M9" s="7">
        <v>9.25</v>
      </c>
      <c r="N9" s="7">
        <v>0</v>
      </c>
      <c r="O9">
        <f t="shared" ref="O9:O12" si="0">SUM(E9:M9)</f>
        <v>93.75</v>
      </c>
      <c r="P9" s="8" t="s">
        <v>180</v>
      </c>
      <c r="T9" s="1"/>
      <c r="V9" s="1"/>
      <c r="AJ9" s="1"/>
    </row>
    <row r="10" spans="1:37" x14ac:dyDescent="0.3">
      <c r="A10" t="s">
        <v>131</v>
      </c>
      <c r="C10" t="s">
        <v>132</v>
      </c>
      <c r="E10" s="7">
        <v>20</v>
      </c>
      <c r="F10" s="7">
        <v>9.25</v>
      </c>
      <c r="G10" s="7">
        <v>9</v>
      </c>
      <c r="H10" s="7">
        <v>9.25</v>
      </c>
      <c r="I10" s="7">
        <v>10</v>
      </c>
      <c r="J10" s="7">
        <v>9</v>
      </c>
      <c r="K10" s="7">
        <v>9.25</v>
      </c>
      <c r="L10" s="7">
        <v>9.25</v>
      </c>
      <c r="M10" s="7">
        <v>9.25</v>
      </c>
      <c r="N10" s="7">
        <v>0</v>
      </c>
      <c r="O10">
        <f t="shared" si="0"/>
        <v>94.25</v>
      </c>
      <c r="P10" s="8" t="s">
        <v>181</v>
      </c>
      <c r="T10" s="1"/>
      <c r="V10" s="1"/>
      <c r="AJ10" s="1"/>
    </row>
    <row r="11" spans="1:37" x14ac:dyDescent="0.3">
      <c r="A11" t="s">
        <v>41</v>
      </c>
      <c r="C11" t="s">
        <v>40</v>
      </c>
      <c r="E11">
        <v>20</v>
      </c>
      <c r="F11">
        <v>9</v>
      </c>
      <c r="G11">
        <v>9</v>
      </c>
      <c r="H11">
        <v>9.5</v>
      </c>
      <c r="I11">
        <v>10</v>
      </c>
      <c r="J11">
        <v>9</v>
      </c>
      <c r="K11">
        <v>9.5</v>
      </c>
      <c r="L11">
        <v>9.25</v>
      </c>
      <c r="M11">
        <v>9.25</v>
      </c>
      <c r="N11">
        <v>0</v>
      </c>
      <c r="O11">
        <f t="shared" si="0"/>
        <v>94.5</v>
      </c>
    </row>
    <row r="12" spans="1:37" x14ac:dyDescent="0.3">
      <c r="A12" t="s">
        <v>41</v>
      </c>
      <c r="C12" t="s">
        <v>40</v>
      </c>
      <c r="E12" s="7">
        <v>20</v>
      </c>
      <c r="F12" s="7">
        <v>9.25</v>
      </c>
      <c r="G12" s="7">
        <v>9</v>
      </c>
      <c r="H12" s="7">
        <v>9</v>
      </c>
      <c r="I12" s="7">
        <v>9.5</v>
      </c>
      <c r="J12" s="7">
        <v>9</v>
      </c>
      <c r="K12" s="7">
        <v>9.25</v>
      </c>
      <c r="L12" s="7">
        <v>9.25</v>
      </c>
      <c r="M12" s="7">
        <v>9.25</v>
      </c>
      <c r="N12" s="7">
        <v>0</v>
      </c>
      <c r="O12">
        <f t="shared" si="0"/>
        <v>93.5</v>
      </c>
      <c r="P12" s="8" t="s">
        <v>130</v>
      </c>
    </row>
    <row r="13" spans="1:37" x14ac:dyDescent="0.3">
      <c r="A13" t="s">
        <v>41</v>
      </c>
      <c r="C13" t="s">
        <v>40</v>
      </c>
      <c r="E13" s="7">
        <v>20</v>
      </c>
      <c r="F13" s="7">
        <v>9</v>
      </c>
      <c r="G13" s="7">
        <v>9.25</v>
      </c>
      <c r="H13" s="7">
        <v>8.75</v>
      </c>
      <c r="I13" s="7">
        <v>9.25</v>
      </c>
      <c r="J13" s="7">
        <v>8.75</v>
      </c>
      <c r="K13" s="7">
        <v>9.75</v>
      </c>
      <c r="L13" s="7">
        <v>9</v>
      </c>
      <c r="M13" s="7">
        <v>9</v>
      </c>
      <c r="N13" s="7">
        <v>0</v>
      </c>
      <c r="O13">
        <f>SUM(E13:N13)</f>
        <v>92.75</v>
      </c>
      <c r="P13" s="8"/>
    </row>
    <row r="15" spans="1:37" x14ac:dyDescent="0.3">
      <c r="B15" s="2" t="s">
        <v>56</v>
      </c>
      <c r="C15" s="2" t="s">
        <v>23</v>
      </c>
      <c r="D15" s="2" t="s">
        <v>57</v>
      </c>
      <c r="E15" s="2" t="s">
        <v>26</v>
      </c>
      <c r="F15" s="2" t="s">
        <v>27</v>
      </c>
      <c r="G15" s="2" t="s">
        <v>20</v>
      </c>
      <c r="H15" s="2" t="s">
        <v>28</v>
      </c>
      <c r="I15" s="2" t="s">
        <v>58</v>
      </c>
      <c r="J15" s="2" t="s">
        <v>30</v>
      </c>
      <c r="K15" s="2" t="s">
        <v>18</v>
      </c>
      <c r="L15" s="2" t="s">
        <v>31</v>
      </c>
      <c r="M15" s="3" t="s">
        <v>32</v>
      </c>
      <c r="N15" s="3" t="s">
        <v>33</v>
      </c>
      <c r="O15" s="2" t="s">
        <v>59</v>
      </c>
      <c r="P15" s="2" t="s">
        <v>60</v>
      </c>
      <c r="Q15" s="2" t="s">
        <v>133</v>
      </c>
    </row>
    <row r="16" spans="1:37" x14ac:dyDescent="0.3">
      <c r="B16" s="4" t="s">
        <v>61</v>
      </c>
      <c r="C16" s="4" t="s">
        <v>41</v>
      </c>
      <c r="D16" s="9">
        <v>4</v>
      </c>
      <c r="E16" s="10">
        <v>20</v>
      </c>
      <c r="F16" s="10">
        <f>AVERAGE(F7:F10)</f>
        <v>9.25</v>
      </c>
      <c r="G16" s="10">
        <f t="shared" ref="G16:N16" si="1">AVERAGE(G7:G10)</f>
        <v>8.6875</v>
      </c>
      <c r="H16" s="10">
        <f t="shared" si="1"/>
        <v>9.0625</v>
      </c>
      <c r="I16" s="10">
        <f t="shared" si="1"/>
        <v>10</v>
      </c>
      <c r="J16" s="10">
        <f t="shared" si="1"/>
        <v>9.0625</v>
      </c>
      <c r="K16" s="10">
        <f t="shared" si="1"/>
        <v>9.3125</v>
      </c>
      <c r="L16" s="10">
        <f t="shared" si="1"/>
        <v>9.25</v>
      </c>
      <c r="M16" s="10">
        <f t="shared" si="1"/>
        <v>9.1875</v>
      </c>
      <c r="N16" s="10">
        <f t="shared" si="1"/>
        <v>0</v>
      </c>
      <c r="O16" s="11">
        <f>AVERAGE(O7:O10)</f>
        <v>93.8125</v>
      </c>
      <c r="P16" s="12">
        <f>_xlfn.STDEV.P(O7:O10)</f>
        <v>0.36975498644372601</v>
      </c>
      <c r="Q16" s="13">
        <f>_xlfn.CONFIDENCE.T(0.1,P16,D16)</f>
        <v>0.43508393246615434</v>
      </c>
    </row>
    <row r="17" spans="2:17" x14ac:dyDescent="0.3">
      <c r="B17" s="5" t="s">
        <v>62</v>
      </c>
      <c r="C17" s="5" t="s">
        <v>41</v>
      </c>
      <c r="D17" s="14">
        <v>3</v>
      </c>
      <c r="E17" s="15">
        <v>20</v>
      </c>
      <c r="F17" s="15">
        <f>AVERAGE(F11:F13)</f>
        <v>9.0833333333333339</v>
      </c>
      <c r="G17" s="15">
        <f t="shared" ref="G17:N17" si="2">AVERAGE(G11:G13)</f>
        <v>9.0833333333333339</v>
      </c>
      <c r="H17" s="15">
        <f t="shared" si="2"/>
        <v>9.0833333333333339</v>
      </c>
      <c r="I17" s="15">
        <f t="shared" si="2"/>
        <v>9.5833333333333339</v>
      </c>
      <c r="J17" s="15">
        <f t="shared" si="2"/>
        <v>8.9166666666666661</v>
      </c>
      <c r="K17" s="15">
        <f t="shared" si="2"/>
        <v>9.5</v>
      </c>
      <c r="L17" s="15">
        <f t="shared" si="2"/>
        <v>9.1666666666666661</v>
      </c>
      <c r="M17" s="15">
        <f t="shared" si="2"/>
        <v>9.1666666666666661</v>
      </c>
      <c r="N17" s="15">
        <f t="shared" si="2"/>
        <v>0</v>
      </c>
      <c r="O17" s="16">
        <f>AVERAGE(O11:O13)</f>
        <v>93.583333333333329</v>
      </c>
      <c r="P17" s="17">
        <f>_xlfn.STDEV.P(O11:O13)</f>
        <v>0.71686043892021889</v>
      </c>
      <c r="Q17" s="13">
        <f>_xlfn.CONFIDENCE.T(0.1,P17,D17)</f>
        <v>1.2085223687584252</v>
      </c>
    </row>
    <row r="18" spans="2:17" x14ac:dyDescent="0.3">
      <c r="B18" s="18" t="s">
        <v>134</v>
      </c>
      <c r="C18" s="18"/>
      <c r="D18" s="19">
        <f>D16+D17</f>
        <v>7</v>
      </c>
      <c r="E18" s="20">
        <v>20</v>
      </c>
      <c r="F18" s="21">
        <f>AVERAGE(F7:F13)</f>
        <v>9.1785714285714288</v>
      </c>
      <c r="G18" s="21">
        <f t="shared" ref="G18:N18" si="3">AVERAGE(G7:G13)</f>
        <v>8.8571428571428577</v>
      </c>
      <c r="H18" s="21">
        <f t="shared" si="3"/>
        <v>9.0714285714285712</v>
      </c>
      <c r="I18" s="21">
        <f t="shared" si="3"/>
        <v>9.8214285714285712</v>
      </c>
      <c r="J18" s="21">
        <f t="shared" si="3"/>
        <v>9</v>
      </c>
      <c r="K18" s="21">
        <f t="shared" si="3"/>
        <v>9.3928571428571423</v>
      </c>
      <c r="L18" s="21">
        <f t="shared" si="3"/>
        <v>9.2142857142857135</v>
      </c>
      <c r="M18" s="21">
        <f t="shared" si="3"/>
        <v>9.1785714285714288</v>
      </c>
      <c r="N18" s="21">
        <f t="shared" si="3"/>
        <v>0</v>
      </c>
      <c r="O18" s="22">
        <f>AVERAGE(O7:O13)</f>
        <v>93.714285714285708</v>
      </c>
      <c r="P18" s="20">
        <f>_xlfn.STDEV.P(O7:O13)</f>
        <v>0.55787497685047527</v>
      </c>
      <c r="Q18" s="23">
        <f>_xlfn.CONFIDENCE.T(0.1,P18,D18)</f>
        <v>0.40973301212220764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CED-9A3F-E541-B5B9-CD67D1CDFBAB}">
  <dimension ref="A1:AK22"/>
  <sheetViews>
    <sheetView workbookViewId="0">
      <selection activeCell="A6" sqref="A1:XFD6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135</v>
      </c>
      <c r="B2" t="s">
        <v>37</v>
      </c>
      <c r="C2" t="s">
        <v>113</v>
      </c>
      <c r="D2" t="s">
        <v>136</v>
      </c>
      <c r="E2" t="s">
        <v>77</v>
      </c>
      <c r="F2" t="s">
        <v>138</v>
      </c>
      <c r="G2" t="s">
        <v>139</v>
      </c>
      <c r="H2" t="s">
        <v>137</v>
      </c>
      <c r="I2" t="s">
        <v>140</v>
      </c>
      <c r="J2">
        <v>180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131</v>
      </c>
      <c r="B7" s="30"/>
      <c r="C7" s="30" t="s">
        <v>132</v>
      </c>
      <c r="D7" s="31"/>
      <c r="E7" s="32">
        <v>20</v>
      </c>
      <c r="F7" s="32">
        <v>9.5</v>
      </c>
      <c r="G7" s="32">
        <v>9.5</v>
      </c>
      <c r="H7" s="32">
        <v>9.25</v>
      </c>
      <c r="I7" s="32">
        <v>9.5</v>
      </c>
      <c r="J7" s="32">
        <v>9.5</v>
      </c>
      <c r="K7" s="32">
        <v>9.25</v>
      </c>
      <c r="L7" s="32">
        <v>9.5</v>
      </c>
      <c r="M7" s="32">
        <v>9</v>
      </c>
      <c r="N7" s="31">
        <v>0</v>
      </c>
      <c r="O7" s="33">
        <v>95</v>
      </c>
      <c r="P7" s="30" t="s">
        <v>182</v>
      </c>
      <c r="Q7" s="31"/>
      <c r="R7" s="31"/>
      <c r="S7" s="31"/>
      <c r="T7" s="30" t="s">
        <v>141</v>
      </c>
      <c r="U7" s="32">
        <v>3</v>
      </c>
      <c r="V7" s="30" t="s">
        <v>141</v>
      </c>
      <c r="W7" s="32">
        <v>4</v>
      </c>
      <c r="X7" s="32">
        <v>3</v>
      </c>
      <c r="Y7" s="31">
        <v>0</v>
      </c>
      <c r="Z7" s="30" t="s">
        <v>142</v>
      </c>
      <c r="AA7" s="32">
        <v>3</v>
      </c>
      <c r="AB7" s="32">
        <v>3</v>
      </c>
      <c r="AC7" s="31">
        <v>0</v>
      </c>
      <c r="AD7" s="30" t="s">
        <v>143</v>
      </c>
      <c r="AE7" s="32">
        <v>3</v>
      </c>
      <c r="AF7" s="32">
        <v>3</v>
      </c>
      <c r="AG7" s="31">
        <v>0</v>
      </c>
      <c r="AH7" s="30" t="s">
        <v>144</v>
      </c>
      <c r="AI7" s="32">
        <v>3</v>
      </c>
      <c r="AJ7" s="30" t="s">
        <v>145</v>
      </c>
      <c r="AK7" s="32">
        <v>3</v>
      </c>
    </row>
    <row r="8" spans="1:37" x14ac:dyDescent="0.3">
      <c r="A8" s="30" t="s">
        <v>131</v>
      </c>
      <c r="B8" s="30"/>
      <c r="C8" s="30" t="s">
        <v>132</v>
      </c>
      <c r="D8" s="31"/>
      <c r="E8" s="32">
        <v>20</v>
      </c>
      <c r="F8" s="32">
        <v>9.25</v>
      </c>
      <c r="G8" s="32">
        <v>9.25</v>
      </c>
      <c r="H8" s="32">
        <v>8.75</v>
      </c>
      <c r="I8" s="32">
        <v>9.25</v>
      </c>
      <c r="J8" s="32">
        <v>9.5</v>
      </c>
      <c r="K8" s="32">
        <v>9</v>
      </c>
      <c r="L8" s="32">
        <v>9.25</v>
      </c>
      <c r="M8" s="32">
        <v>9.5</v>
      </c>
      <c r="N8" s="31">
        <v>0</v>
      </c>
      <c r="O8" s="33">
        <v>93.75</v>
      </c>
      <c r="P8" s="30" t="s">
        <v>146</v>
      </c>
      <c r="Q8" s="31"/>
      <c r="R8" s="31"/>
      <c r="S8" s="31"/>
      <c r="T8" s="30" t="s">
        <v>141</v>
      </c>
      <c r="U8" s="32">
        <v>3</v>
      </c>
      <c r="V8" s="30" t="s">
        <v>147</v>
      </c>
      <c r="W8" s="32">
        <v>3</v>
      </c>
      <c r="X8" s="32">
        <v>2</v>
      </c>
      <c r="Y8" s="31">
        <v>0</v>
      </c>
      <c r="Z8" s="30" t="s">
        <v>148</v>
      </c>
      <c r="AA8" s="32">
        <v>3</v>
      </c>
      <c r="AB8" s="32">
        <v>2</v>
      </c>
      <c r="AC8" s="31">
        <v>0</v>
      </c>
      <c r="AD8" s="30" t="s">
        <v>149</v>
      </c>
      <c r="AE8" s="32">
        <v>3</v>
      </c>
      <c r="AF8" s="32">
        <v>2</v>
      </c>
      <c r="AG8" s="31">
        <v>0</v>
      </c>
      <c r="AH8" s="30" t="s">
        <v>150</v>
      </c>
      <c r="AI8" s="32">
        <v>3</v>
      </c>
      <c r="AJ8" s="30" t="s">
        <v>151</v>
      </c>
      <c r="AK8" s="32">
        <v>2</v>
      </c>
    </row>
    <row r="9" spans="1:37" x14ac:dyDescent="0.3">
      <c r="A9" s="30" t="s">
        <v>131</v>
      </c>
      <c r="B9" s="30"/>
      <c r="C9" s="30" t="s">
        <v>132</v>
      </c>
      <c r="D9" s="31"/>
      <c r="E9" s="32">
        <v>20</v>
      </c>
      <c r="F9" s="32">
        <v>9.5</v>
      </c>
      <c r="G9" s="32">
        <v>9.25</v>
      </c>
      <c r="H9" s="32">
        <v>8.75</v>
      </c>
      <c r="I9" s="32">
        <v>9.25</v>
      </c>
      <c r="J9" s="32">
        <v>9.5</v>
      </c>
      <c r="K9" s="32">
        <v>9.25</v>
      </c>
      <c r="L9" s="32">
        <v>9.25</v>
      </c>
      <c r="M9" s="32">
        <v>9.5</v>
      </c>
      <c r="N9" s="31">
        <v>0</v>
      </c>
      <c r="O9" s="33">
        <v>94.25</v>
      </c>
      <c r="P9" s="30" t="s">
        <v>160</v>
      </c>
      <c r="Q9" s="31"/>
      <c r="R9" s="31"/>
      <c r="S9" s="31"/>
      <c r="T9" s="30" t="s">
        <v>161</v>
      </c>
      <c r="U9" s="32">
        <v>3</v>
      </c>
      <c r="V9" s="30" t="s">
        <v>162</v>
      </c>
      <c r="W9" s="32">
        <v>3</v>
      </c>
      <c r="X9" s="32">
        <v>3</v>
      </c>
      <c r="Y9" s="31">
        <v>0</v>
      </c>
      <c r="Z9" s="32">
        <v>3</v>
      </c>
      <c r="AA9" s="30" t="s">
        <v>163</v>
      </c>
      <c r="AB9" s="32">
        <v>3</v>
      </c>
      <c r="AC9" s="31">
        <v>0</v>
      </c>
      <c r="AD9" s="32">
        <v>3</v>
      </c>
      <c r="AE9" s="30" t="s">
        <v>164</v>
      </c>
      <c r="AF9" s="32">
        <v>3</v>
      </c>
      <c r="AG9" s="31">
        <v>0</v>
      </c>
      <c r="AH9" s="30" t="s">
        <v>165</v>
      </c>
      <c r="AI9" s="32">
        <v>3</v>
      </c>
      <c r="AJ9" s="30" t="s">
        <v>166</v>
      </c>
      <c r="AK9" s="32">
        <v>2</v>
      </c>
    </row>
    <row r="10" spans="1:37" x14ac:dyDescent="0.3">
      <c r="A10" s="30" t="s">
        <v>131</v>
      </c>
      <c r="B10" s="30"/>
      <c r="C10" s="30" t="s">
        <v>132</v>
      </c>
      <c r="D10" s="31"/>
      <c r="E10" s="32">
        <v>20</v>
      </c>
      <c r="F10" s="32">
        <v>9.5</v>
      </c>
      <c r="G10" s="32">
        <v>9.5</v>
      </c>
      <c r="H10" s="32">
        <v>8.75</v>
      </c>
      <c r="I10" s="32">
        <v>9.25</v>
      </c>
      <c r="J10" s="32">
        <v>9.25</v>
      </c>
      <c r="K10" s="32">
        <v>9.25</v>
      </c>
      <c r="L10" s="32">
        <v>9.25</v>
      </c>
      <c r="M10" s="32">
        <v>9.25</v>
      </c>
      <c r="N10" s="31">
        <v>0</v>
      </c>
      <c r="O10" s="33">
        <v>94</v>
      </c>
      <c r="P10" s="30" t="s">
        <v>167</v>
      </c>
      <c r="Q10" s="31"/>
      <c r="R10" s="31"/>
      <c r="S10" s="31"/>
      <c r="T10" s="30"/>
      <c r="U10" s="32"/>
      <c r="V10" s="30"/>
      <c r="W10" s="32"/>
      <c r="X10" s="32"/>
      <c r="Y10" s="31"/>
      <c r="Z10" s="30"/>
      <c r="AA10" s="32"/>
      <c r="AB10" s="32"/>
      <c r="AC10" s="31"/>
      <c r="AD10" s="30"/>
      <c r="AE10" s="32"/>
      <c r="AF10" s="32"/>
      <c r="AG10" s="31"/>
      <c r="AH10" s="30"/>
      <c r="AI10" s="32"/>
      <c r="AJ10" s="30"/>
      <c r="AK10" s="32"/>
    </row>
    <row r="11" spans="1:37" x14ac:dyDescent="0.3">
      <c r="A11" s="30" t="s">
        <v>131</v>
      </c>
      <c r="B11" s="30"/>
      <c r="C11" s="30" t="s">
        <v>132</v>
      </c>
      <c r="D11" s="31"/>
      <c r="E11" s="32">
        <v>20</v>
      </c>
      <c r="F11" s="32">
        <v>9.5</v>
      </c>
      <c r="G11" s="32">
        <v>9.5</v>
      </c>
      <c r="H11" s="32">
        <v>8.75</v>
      </c>
      <c r="I11" s="32">
        <v>9.25</v>
      </c>
      <c r="J11" s="32">
        <v>9.25</v>
      </c>
      <c r="K11" s="32">
        <v>9.25</v>
      </c>
      <c r="L11" s="32">
        <v>9.5</v>
      </c>
      <c r="M11" s="32">
        <v>9.25</v>
      </c>
      <c r="N11" s="31">
        <v>0</v>
      </c>
      <c r="O11" s="33">
        <v>94.25</v>
      </c>
      <c r="P11" s="31"/>
      <c r="Q11" s="31"/>
      <c r="R11" s="31"/>
      <c r="S11" s="31"/>
      <c r="T11" s="30" t="s">
        <v>168</v>
      </c>
      <c r="U11" s="32">
        <v>3</v>
      </c>
      <c r="V11" s="30" t="s">
        <v>169</v>
      </c>
      <c r="W11" s="32">
        <v>3</v>
      </c>
      <c r="X11" s="32">
        <v>3</v>
      </c>
      <c r="Y11" s="31">
        <v>0</v>
      </c>
      <c r="Z11" s="32">
        <v>3</v>
      </c>
      <c r="AA11" s="30" t="s">
        <v>170</v>
      </c>
      <c r="AB11" s="32">
        <v>3</v>
      </c>
      <c r="AC11" s="32">
        <v>3</v>
      </c>
      <c r="AD11" s="31">
        <v>0</v>
      </c>
      <c r="AE11" s="30" t="s">
        <v>170</v>
      </c>
      <c r="AF11" s="32">
        <v>3</v>
      </c>
      <c r="AG11" s="31">
        <v>0</v>
      </c>
      <c r="AH11" s="30" t="s">
        <v>171</v>
      </c>
      <c r="AI11" s="32">
        <v>3</v>
      </c>
      <c r="AJ11" s="30" t="s">
        <v>172</v>
      </c>
      <c r="AK11" s="32">
        <v>3</v>
      </c>
    </row>
    <row r="12" spans="1:37" x14ac:dyDescent="0.3">
      <c r="A12" s="30" t="s">
        <v>131</v>
      </c>
      <c r="B12" s="30"/>
      <c r="C12" s="30" t="s">
        <v>40</v>
      </c>
      <c r="D12" s="31"/>
      <c r="E12" s="32">
        <v>20</v>
      </c>
      <c r="F12" s="32">
        <v>9.25</v>
      </c>
      <c r="G12" s="32">
        <v>9.25</v>
      </c>
      <c r="H12" s="32">
        <v>9.5</v>
      </c>
      <c r="I12" s="32">
        <v>9</v>
      </c>
      <c r="J12" s="32">
        <v>9</v>
      </c>
      <c r="K12" s="32">
        <v>8.75</v>
      </c>
      <c r="L12" s="32">
        <v>9.25</v>
      </c>
      <c r="M12" s="32">
        <v>9</v>
      </c>
      <c r="N12" s="31">
        <v>0</v>
      </c>
      <c r="O12" s="33">
        <v>93</v>
      </c>
      <c r="P12" s="30" t="s">
        <v>152</v>
      </c>
    </row>
    <row r="13" spans="1:37" x14ac:dyDescent="0.3">
      <c r="A13" s="30" t="s">
        <v>131</v>
      </c>
      <c r="B13" s="30"/>
      <c r="C13" s="30" t="s">
        <v>40</v>
      </c>
      <c r="D13" s="31"/>
      <c r="E13" s="32">
        <v>20</v>
      </c>
      <c r="F13" s="32">
        <v>9.5</v>
      </c>
      <c r="G13" s="32">
        <v>9.25</v>
      </c>
      <c r="H13" s="32">
        <v>9</v>
      </c>
      <c r="I13" s="32">
        <v>9.25</v>
      </c>
      <c r="J13" s="32">
        <v>9</v>
      </c>
      <c r="K13" s="32">
        <v>9</v>
      </c>
      <c r="L13" s="32">
        <v>9.25</v>
      </c>
      <c r="M13" s="32">
        <v>9</v>
      </c>
      <c r="N13" s="31"/>
      <c r="O13" s="33">
        <v>93.25</v>
      </c>
      <c r="P13" s="30" t="s">
        <v>153</v>
      </c>
    </row>
    <row r="14" spans="1:37" x14ac:dyDescent="0.3">
      <c r="A14" s="30" t="s">
        <v>131</v>
      </c>
      <c r="B14" s="30"/>
      <c r="C14" s="30" t="s">
        <v>40</v>
      </c>
      <c r="D14" s="31"/>
      <c r="E14" s="32">
        <v>20</v>
      </c>
      <c r="F14" s="32">
        <v>9.25</v>
      </c>
      <c r="G14" s="32">
        <v>9.25</v>
      </c>
      <c r="H14" s="32">
        <v>9</v>
      </c>
      <c r="I14" s="32">
        <v>9.25</v>
      </c>
      <c r="J14" s="32">
        <v>9</v>
      </c>
      <c r="K14" s="32">
        <v>9</v>
      </c>
      <c r="L14" s="32">
        <v>9</v>
      </c>
      <c r="M14" s="32">
        <v>9</v>
      </c>
      <c r="N14" s="31"/>
      <c r="O14" s="33">
        <v>92.75</v>
      </c>
      <c r="P14" s="30" t="s">
        <v>159</v>
      </c>
    </row>
    <row r="15" spans="1:37" x14ac:dyDescent="0.3">
      <c r="A15" s="30" t="s">
        <v>131</v>
      </c>
      <c r="B15" s="30"/>
      <c r="C15" s="30" t="s">
        <v>40</v>
      </c>
      <c r="D15" s="31"/>
      <c r="E15" s="32">
        <v>20</v>
      </c>
      <c r="F15" s="32">
        <v>9</v>
      </c>
      <c r="G15" s="32">
        <v>9.25</v>
      </c>
      <c r="H15" s="32">
        <v>8.75</v>
      </c>
      <c r="I15" s="32">
        <v>9</v>
      </c>
      <c r="J15" s="32">
        <v>8.75</v>
      </c>
      <c r="K15" s="32">
        <v>9.25</v>
      </c>
      <c r="L15" s="32">
        <v>9.25</v>
      </c>
      <c r="M15" s="32">
        <v>9.25</v>
      </c>
      <c r="N15" s="31"/>
      <c r="O15" s="33">
        <v>92.5</v>
      </c>
      <c r="P15" s="30"/>
    </row>
    <row r="16" spans="1:37" x14ac:dyDescent="0.3">
      <c r="A16" s="30" t="s">
        <v>131</v>
      </c>
      <c r="B16" s="30"/>
      <c r="C16" s="30" t="s">
        <v>40</v>
      </c>
      <c r="D16" s="31"/>
      <c r="E16" s="32">
        <v>20</v>
      </c>
      <c r="F16" s="32">
        <v>9.25</v>
      </c>
      <c r="G16" s="32">
        <v>9.25</v>
      </c>
      <c r="H16" s="32">
        <v>9.25</v>
      </c>
      <c r="I16" s="32">
        <v>9.25</v>
      </c>
      <c r="J16" s="32">
        <v>9.5</v>
      </c>
      <c r="K16" s="32">
        <v>9</v>
      </c>
      <c r="L16" s="32">
        <v>9.25</v>
      </c>
      <c r="M16" s="32">
        <v>9</v>
      </c>
      <c r="N16" s="31"/>
      <c r="O16" s="33">
        <v>93.75</v>
      </c>
      <c r="P16" s="30"/>
    </row>
    <row r="17" spans="1:17" x14ac:dyDescent="0.3">
      <c r="A17" s="30"/>
      <c r="B17" s="30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1"/>
      <c r="O17" s="33"/>
      <c r="P17" s="30"/>
    </row>
    <row r="19" spans="1:17" x14ac:dyDescent="0.3">
      <c r="B19" s="2" t="s">
        <v>56</v>
      </c>
      <c r="C19" s="2" t="s">
        <v>23</v>
      </c>
      <c r="D19" s="2" t="s">
        <v>57</v>
      </c>
      <c r="E19" s="2" t="s">
        <v>26</v>
      </c>
      <c r="F19" s="2" t="s">
        <v>27</v>
      </c>
      <c r="G19" s="2" t="s">
        <v>20</v>
      </c>
      <c r="H19" s="2" t="s">
        <v>28</v>
      </c>
      <c r="I19" s="2" t="s">
        <v>58</v>
      </c>
      <c r="J19" s="2" t="s">
        <v>30</v>
      </c>
      <c r="K19" s="2" t="s">
        <v>18</v>
      </c>
      <c r="L19" s="2" t="s">
        <v>31</v>
      </c>
      <c r="M19" s="3" t="s">
        <v>32</v>
      </c>
      <c r="N19" s="3" t="s">
        <v>33</v>
      </c>
      <c r="O19" s="2" t="s">
        <v>59</v>
      </c>
      <c r="P19" s="2" t="s">
        <v>60</v>
      </c>
      <c r="Q19" s="2" t="s">
        <v>133</v>
      </c>
    </row>
    <row r="20" spans="1:17" x14ac:dyDescent="0.3">
      <c r="B20" s="4" t="s">
        <v>61</v>
      </c>
      <c r="C20" s="4" t="s">
        <v>41</v>
      </c>
      <c r="D20" s="9">
        <v>5</v>
      </c>
      <c r="E20" s="10">
        <v>20</v>
      </c>
      <c r="F20" s="10">
        <f>AVERAGE(F7:F11)</f>
        <v>9.4499999999999993</v>
      </c>
      <c r="G20" s="10">
        <f t="shared" ref="G20:N20" si="0">AVERAGE(G7:G11)</f>
        <v>9.4</v>
      </c>
      <c r="H20" s="10">
        <f t="shared" si="0"/>
        <v>8.85</v>
      </c>
      <c r="I20" s="10">
        <f t="shared" si="0"/>
        <v>9.3000000000000007</v>
      </c>
      <c r="J20" s="10">
        <f t="shared" si="0"/>
        <v>9.4</v>
      </c>
      <c r="K20" s="10">
        <f t="shared" si="0"/>
        <v>9.1999999999999993</v>
      </c>
      <c r="L20" s="10">
        <f t="shared" si="0"/>
        <v>9.35</v>
      </c>
      <c r="M20" s="10">
        <f t="shared" si="0"/>
        <v>9.3000000000000007</v>
      </c>
      <c r="N20" s="10">
        <f t="shared" si="0"/>
        <v>0</v>
      </c>
      <c r="O20" s="11">
        <f>AVERAGE(O7:O11)</f>
        <v>94.25</v>
      </c>
      <c r="P20" s="12">
        <f>_xlfn.STDEV.P(O7:O11)</f>
        <v>0.41833001326703778</v>
      </c>
      <c r="Q20" s="13">
        <f>_xlfn.CONFIDENCE.T(0.1,P20,D20)</f>
        <v>0.39883201377646987</v>
      </c>
    </row>
    <row r="21" spans="1:17" x14ac:dyDescent="0.3">
      <c r="B21" s="5" t="s">
        <v>62</v>
      </c>
      <c r="C21" s="5" t="s">
        <v>41</v>
      </c>
      <c r="D21" s="14">
        <v>5</v>
      </c>
      <c r="E21" s="15">
        <v>20</v>
      </c>
      <c r="F21" s="15">
        <f>AVERAGE(F12:F16)</f>
        <v>9.25</v>
      </c>
      <c r="G21" s="15">
        <f t="shared" ref="G21:N21" si="1">AVERAGE(G12:G16)</f>
        <v>9.25</v>
      </c>
      <c r="H21" s="15">
        <f t="shared" si="1"/>
        <v>9.1</v>
      </c>
      <c r="I21" s="15">
        <f t="shared" si="1"/>
        <v>9.15</v>
      </c>
      <c r="J21" s="15">
        <f t="shared" si="1"/>
        <v>9.0500000000000007</v>
      </c>
      <c r="K21" s="15">
        <f t="shared" si="1"/>
        <v>9</v>
      </c>
      <c r="L21" s="15">
        <f t="shared" si="1"/>
        <v>9.1999999999999993</v>
      </c>
      <c r="M21" s="15">
        <f t="shared" si="1"/>
        <v>9.0500000000000007</v>
      </c>
      <c r="N21" s="15">
        <f t="shared" si="1"/>
        <v>0</v>
      </c>
      <c r="O21" s="16">
        <f>AVERAGE(O12:O16)</f>
        <v>93.05</v>
      </c>
      <c r="P21" s="17">
        <f>_xlfn.STDEV.P(O12:O16)</f>
        <v>0.43011626335213132</v>
      </c>
      <c r="Q21" s="13">
        <f>_xlfn.CONFIDENCE.T(0.1,P21,D21)</f>
        <v>0.41006891695632913</v>
      </c>
    </row>
    <row r="22" spans="1:17" x14ac:dyDescent="0.3">
      <c r="B22" s="18" t="s">
        <v>134</v>
      </c>
      <c r="C22" s="18"/>
      <c r="D22" s="19">
        <f>D20+D21</f>
        <v>10</v>
      </c>
      <c r="E22" s="20">
        <v>20</v>
      </c>
      <c r="F22" s="21">
        <f>AVERAGE(F7:F16)</f>
        <v>9.35</v>
      </c>
      <c r="G22" s="21">
        <f t="shared" ref="G22:N22" si="2">AVERAGE(G7:G16)</f>
        <v>9.3249999999999993</v>
      </c>
      <c r="H22" s="21">
        <f t="shared" si="2"/>
        <v>8.9749999999999996</v>
      </c>
      <c r="I22" s="21">
        <f t="shared" si="2"/>
        <v>9.2249999999999996</v>
      </c>
      <c r="J22" s="21">
        <f t="shared" si="2"/>
        <v>9.2249999999999996</v>
      </c>
      <c r="K22" s="21">
        <f t="shared" si="2"/>
        <v>9.1</v>
      </c>
      <c r="L22" s="21">
        <f t="shared" si="2"/>
        <v>9.2750000000000004</v>
      </c>
      <c r="M22" s="21">
        <f t="shared" si="2"/>
        <v>9.1750000000000007</v>
      </c>
      <c r="N22" s="21">
        <f t="shared" si="2"/>
        <v>0</v>
      </c>
      <c r="O22" s="22">
        <f>AVERAGE(O7:O15)</f>
        <v>93.638888888888886</v>
      </c>
      <c r="P22" s="20">
        <f>_xlfn.STDEV.P(O7:O16)</f>
        <v>0.73484692283495345</v>
      </c>
      <c r="Q22" s="23">
        <f>_xlfn.CONFIDENCE.T(0.1,P22,D22)</f>
        <v>0.42597695159370269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7B11-2F76-B64C-8F33-776D7159A72C}">
  <dimension ref="A1:AK17"/>
  <sheetViews>
    <sheetView workbookViewId="0">
      <selection activeCell="D31" sqref="D31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154</v>
      </c>
      <c r="B2" t="s">
        <v>37</v>
      </c>
      <c r="C2" t="s">
        <v>155</v>
      </c>
      <c r="D2" t="s">
        <v>156</v>
      </c>
      <c r="E2" t="s">
        <v>77</v>
      </c>
      <c r="F2" t="s">
        <v>78</v>
      </c>
      <c r="G2" t="s">
        <v>9</v>
      </c>
      <c r="H2" t="s">
        <v>157</v>
      </c>
      <c r="I2" t="s">
        <v>158</v>
      </c>
      <c r="J2">
        <v>198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131</v>
      </c>
      <c r="B7" s="30"/>
      <c r="C7" s="30" t="s">
        <v>132</v>
      </c>
      <c r="D7" s="31"/>
      <c r="E7" s="32">
        <v>20</v>
      </c>
      <c r="F7" s="32">
        <v>9.5</v>
      </c>
      <c r="G7" s="32">
        <v>9.5</v>
      </c>
      <c r="H7" s="32">
        <v>8.75</v>
      </c>
      <c r="I7" s="32">
        <v>9.25</v>
      </c>
      <c r="J7" s="32">
        <v>9.5</v>
      </c>
      <c r="K7" s="32">
        <v>9.25</v>
      </c>
      <c r="L7" s="32">
        <v>9.25</v>
      </c>
      <c r="M7" s="32">
        <v>9.25</v>
      </c>
      <c r="N7" s="31">
        <v>0</v>
      </c>
      <c r="O7" s="33">
        <v>94.25</v>
      </c>
      <c r="P7" s="30" t="s">
        <v>173</v>
      </c>
      <c r="Q7" s="31"/>
      <c r="R7" s="31"/>
      <c r="S7" s="31"/>
      <c r="T7" s="30" t="s">
        <v>141</v>
      </c>
      <c r="U7" s="32">
        <v>3</v>
      </c>
      <c r="V7" s="30" t="s">
        <v>141</v>
      </c>
      <c r="W7" s="32">
        <v>4</v>
      </c>
      <c r="X7" s="32">
        <v>3</v>
      </c>
      <c r="Y7" s="31">
        <v>0</v>
      </c>
      <c r="Z7" s="32">
        <v>3</v>
      </c>
      <c r="AA7" s="30" t="s">
        <v>174</v>
      </c>
      <c r="AB7" s="32">
        <v>3</v>
      </c>
      <c r="AC7" s="32">
        <v>3</v>
      </c>
      <c r="AD7" s="31">
        <v>0</v>
      </c>
      <c r="AE7" s="30" t="s">
        <v>175</v>
      </c>
      <c r="AF7" s="32">
        <v>3</v>
      </c>
      <c r="AG7" s="31">
        <v>0</v>
      </c>
      <c r="AH7" s="30" t="s">
        <v>175</v>
      </c>
      <c r="AI7" s="32">
        <v>3</v>
      </c>
      <c r="AJ7" s="30" t="s">
        <v>176</v>
      </c>
      <c r="AK7" s="32">
        <v>3</v>
      </c>
    </row>
    <row r="8" spans="1:37" x14ac:dyDescent="0.3">
      <c r="A8" s="30" t="s">
        <v>131</v>
      </c>
      <c r="B8" s="30"/>
      <c r="C8" s="30" t="s">
        <v>132</v>
      </c>
      <c r="D8" s="31"/>
      <c r="E8" s="32">
        <v>20</v>
      </c>
      <c r="F8" s="32">
        <v>9.5</v>
      </c>
      <c r="G8" s="32">
        <v>9.5</v>
      </c>
      <c r="H8" s="32">
        <v>8.75</v>
      </c>
      <c r="I8" s="32">
        <v>9.25</v>
      </c>
      <c r="J8" s="32">
        <v>9.5</v>
      </c>
      <c r="K8" s="32">
        <v>9.5</v>
      </c>
      <c r="L8" s="32">
        <v>9.5</v>
      </c>
      <c r="M8" s="32">
        <v>9.25</v>
      </c>
      <c r="N8" s="31">
        <v>0</v>
      </c>
      <c r="O8" s="33">
        <v>94.75</v>
      </c>
      <c r="P8" s="30" t="s">
        <v>177</v>
      </c>
    </row>
    <row r="9" spans="1:37" x14ac:dyDescent="0.3">
      <c r="A9" s="30" t="s">
        <v>178</v>
      </c>
      <c r="B9" s="30"/>
      <c r="C9" s="30" t="s">
        <v>132</v>
      </c>
      <c r="D9" s="31"/>
      <c r="E9" s="32">
        <v>20</v>
      </c>
      <c r="F9" s="32">
        <v>9.5</v>
      </c>
      <c r="G9" s="32">
        <v>9.5</v>
      </c>
      <c r="H9" s="32">
        <v>9.25</v>
      </c>
      <c r="I9" s="32">
        <v>9.25</v>
      </c>
      <c r="J9" s="32">
        <v>9.5</v>
      </c>
      <c r="K9" s="32">
        <v>9.25</v>
      </c>
      <c r="L9" s="32">
        <v>9.5</v>
      </c>
      <c r="M9" s="32">
        <v>9.5</v>
      </c>
      <c r="N9" s="31">
        <v>0</v>
      </c>
      <c r="O9" s="33">
        <v>95.25</v>
      </c>
      <c r="P9" s="30" t="s">
        <v>179</v>
      </c>
    </row>
    <row r="10" spans="1:37" x14ac:dyDescent="0.3">
      <c r="A10" s="30" t="s">
        <v>131</v>
      </c>
      <c r="B10" s="30"/>
      <c r="C10" s="30" t="s">
        <v>40</v>
      </c>
      <c r="D10" s="31"/>
      <c r="E10" s="32">
        <v>20</v>
      </c>
      <c r="F10" s="32">
        <v>9.25</v>
      </c>
      <c r="G10" s="32">
        <v>9.25</v>
      </c>
      <c r="H10" s="32">
        <v>9</v>
      </c>
      <c r="I10" s="32">
        <v>9.25</v>
      </c>
      <c r="J10" s="32">
        <v>9.25</v>
      </c>
      <c r="K10" s="32">
        <v>9.25</v>
      </c>
      <c r="L10" s="32">
        <v>9.25</v>
      </c>
      <c r="M10" s="32">
        <v>9.25</v>
      </c>
      <c r="N10" s="31">
        <v>0</v>
      </c>
      <c r="O10" s="33">
        <v>93.75</v>
      </c>
    </row>
    <row r="11" spans="1:37" x14ac:dyDescent="0.3">
      <c r="A11" s="30" t="s">
        <v>131</v>
      </c>
      <c r="B11" s="30"/>
      <c r="C11" s="30" t="s">
        <v>40</v>
      </c>
      <c r="D11" s="31"/>
      <c r="E11" s="32">
        <v>20</v>
      </c>
      <c r="F11" s="32">
        <v>9.25</v>
      </c>
      <c r="G11" s="32">
        <v>9.25</v>
      </c>
      <c r="H11" s="32">
        <v>9</v>
      </c>
      <c r="I11" s="32">
        <v>9.25</v>
      </c>
      <c r="J11" s="32">
        <v>9.25</v>
      </c>
      <c r="K11" s="32">
        <v>9.25</v>
      </c>
      <c r="L11" s="32">
        <v>9.25</v>
      </c>
      <c r="M11" s="32">
        <v>9</v>
      </c>
      <c r="N11" s="31">
        <v>0</v>
      </c>
      <c r="O11" s="33">
        <v>93.5</v>
      </c>
    </row>
    <row r="12" spans="1:37" x14ac:dyDescent="0.3">
      <c r="A12" s="30" t="s">
        <v>131</v>
      </c>
      <c r="B12" s="30"/>
      <c r="C12" s="30" t="s">
        <v>40</v>
      </c>
      <c r="D12" s="31"/>
      <c r="E12" s="32">
        <v>20</v>
      </c>
      <c r="F12" s="32">
        <v>9.25</v>
      </c>
      <c r="G12" s="32">
        <v>9.5</v>
      </c>
      <c r="H12" s="32">
        <v>9</v>
      </c>
      <c r="I12" s="32">
        <v>9</v>
      </c>
      <c r="J12" s="32">
        <v>9</v>
      </c>
      <c r="K12" s="32">
        <v>9</v>
      </c>
      <c r="L12" s="32">
        <v>9.25</v>
      </c>
      <c r="M12" s="32">
        <v>9</v>
      </c>
      <c r="N12" s="31">
        <v>0</v>
      </c>
      <c r="O12" s="33">
        <v>93</v>
      </c>
    </row>
    <row r="14" spans="1:37" x14ac:dyDescent="0.3">
      <c r="B14" s="2" t="s">
        <v>56</v>
      </c>
      <c r="C14" s="2" t="s">
        <v>23</v>
      </c>
      <c r="D14" s="2" t="s">
        <v>57</v>
      </c>
      <c r="E14" s="2" t="s">
        <v>26</v>
      </c>
      <c r="F14" s="2" t="s">
        <v>27</v>
      </c>
      <c r="G14" s="2" t="s">
        <v>20</v>
      </c>
      <c r="H14" s="2" t="s">
        <v>28</v>
      </c>
      <c r="I14" s="2" t="s">
        <v>58</v>
      </c>
      <c r="J14" s="2" t="s">
        <v>30</v>
      </c>
      <c r="K14" s="2" t="s">
        <v>18</v>
      </c>
      <c r="L14" s="2" t="s">
        <v>31</v>
      </c>
      <c r="M14" s="3" t="s">
        <v>32</v>
      </c>
      <c r="N14" s="3" t="s">
        <v>33</v>
      </c>
      <c r="O14" s="2" t="s">
        <v>59</v>
      </c>
      <c r="P14" s="2" t="s">
        <v>60</v>
      </c>
      <c r="Q14" s="2" t="s">
        <v>133</v>
      </c>
    </row>
    <row r="15" spans="1:37" x14ac:dyDescent="0.3">
      <c r="B15" s="4" t="s">
        <v>61</v>
      </c>
      <c r="C15" s="4" t="s">
        <v>41</v>
      </c>
      <c r="D15" s="9">
        <v>3</v>
      </c>
      <c r="E15" s="10">
        <v>20</v>
      </c>
      <c r="F15" s="10">
        <f>AVERAGE(F7:F9)</f>
        <v>9.5</v>
      </c>
      <c r="G15" s="10">
        <f t="shared" ref="G15:N15" si="0">AVERAGE(G7:G9)</f>
        <v>9.5</v>
      </c>
      <c r="H15" s="10">
        <f t="shared" si="0"/>
        <v>8.9166666666666661</v>
      </c>
      <c r="I15" s="10">
        <f t="shared" si="0"/>
        <v>9.25</v>
      </c>
      <c r="J15" s="10">
        <f t="shared" si="0"/>
        <v>9.5</v>
      </c>
      <c r="K15" s="10">
        <f t="shared" si="0"/>
        <v>9.3333333333333339</v>
      </c>
      <c r="L15" s="10">
        <f t="shared" si="0"/>
        <v>9.4166666666666661</v>
      </c>
      <c r="M15" s="10">
        <f t="shared" si="0"/>
        <v>9.3333333333333339</v>
      </c>
      <c r="N15" s="10">
        <f t="shared" si="0"/>
        <v>0</v>
      </c>
      <c r="O15" s="11">
        <f>AVERAGE(O7:O9)</f>
        <v>94.75</v>
      </c>
      <c r="P15" s="12">
        <f>_xlfn.STDEV.P(O7:O9)</f>
        <v>0.40824829046386302</v>
      </c>
      <c r="Q15" s="13">
        <f>_xlfn.CONFIDENCE.T(0.1,P15,D15)</f>
        <v>0.68824720161168562</v>
      </c>
    </row>
    <row r="16" spans="1:37" x14ac:dyDescent="0.3">
      <c r="B16" s="5" t="s">
        <v>62</v>
      </c>
      <c r="C16" s="5" t="s">
        <v>41</v>
      </c>
      <c r="D16" s="14">
        <v>3</v>
      </c>
      <c r="E16" s="15">
        <v>20</v>
      </c>
      <c r="F16" s="15">
        <f>AVERAGE(F10:F12)</f>
        <v>9.25</v>
      </c>
      <c r="G16" s="15">
        <f t="shared" ref="G16:N16" si="1">AVERAGE(G10:G12)</f>
        <v>9.3333333333333339</v>
      </c>
      <c r="H16" s="15">
        <f t="shared" si="1"/>
        <v>9</v>
      </c>
      <c r="I16" s="15">
        <f t="shared" si="1"/>
        <v>9.1666666666666661</v>
      </c>
      <c r="J16" s="15">
        <f t="shared" si="1"/>
        <v>9.1666666666666661</v>
      </c>
      <c r="K16" s="15">
        <f t="shared" si="1"/>
        <v>9.1666666666666661</v>
      </c>
      <c r="L16" s="15">
        <f t="shared" si="1"/>
        <v>9.25</v>
      </c>
      <c r="M16" s="15">
        <f t="shared" si="1"/>
        <v>9.0833333333333339</v>
      </c>
      <c r="N16" s="15">
        <f t="shared" si="1"/>
        <v>0</v>
      </c>
      <c r="O16" s="16">
        <f>AVERAGE(O10:O12)</f>
        <v>93.416666666666671</v>
      </c>
      <c r="P16" s="17">
        <f>_xlfn.STDEV.P(O10:O12)</f>
        <v>0.31180478223116176</v>
      </c>
      <c r="Q16" s="13">
        <f>_xlfn.CONFIDENCE.T(0.1,P16,D16)</f>
        <v>0.52565748303784698</v>
      </c>
    </row>
    <row r="17" spans="2:17" x14ac:dyDescent="0.3">
      <c r="B17" s="18" t="s">
        <v>134</v>
      </c>
      <c r="C17" s="18"/>
      <c r="D17" s="19">
        <f>D15+D16</f>
        <v>6</v>
      </c>
      <c r="E17" s="20">
        <v>20</v>
      </c>
      <c r="F17" s="21">
        <f>AVERAGE(F7:F12)</f>
        <v>9.375</v>
      </c>
      <c r="G17" s="21">
        <f t="shared" ref="G17:N17" si="2">AVERAGE(G7:G12)</f>
        <v>9.4166666666666661</v>
      </c>
      <c r="H17" s="21">
        <f t="shared" si="2"/>
        <v>8.9583333333333339</v>
      </c>
      <c r="I17" s="21">
        <f t="shared" si="2"/>
        <v>9.2083333333333339</v>
      </c>
      <c r="J17" s="21">
        <f t="shared" si="2"/>
        <v>9.3333333333333339</v>
      </c>
      <c r="K17" s="21">
        <f t="shared" si="2"/>
        <v>9.25</v>
      </c>
      <c r="L17" s="21">
        <f t="shared" si="2"/>
        <v>9.3333333333333339</v>
      </c>
      <c r="M17" s="21">
        <f t="shared" si="2"/>
        <v>9.2083333333333339</v>
      </c>
      <c r="N17" s="21">
        <f t="shared" si="2"/>
        <v>0</v>
      </c>
      <c r="O17" s="22">
        <f>AVERAGE(O7:O12)</f>
        <v>94.083333333333329</v>
      </c>
      <c r="P17" s="20">
        <f>_xlfn.STDEV.P(O7:O12)</f>
        <v>0.75920279826202497</v>
      </c>
      <c r="Q17" s="23">
        <f>_xlfn.CONFIDENCE.T(0.1,P17,D17)</f>
        <v>0.62455063066707828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7F41-5B03-894E-B1CE-FF3FA976956A}">
  <dimension ref="A1:AK22"/>
  <sheetViews>
    <sheetView workbookViewId="0">
      <selection activeCell="N26" sqref="N26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183</v>
      </c>
      <c r="B2" t="s">
        <v>37</v>
      </c>
      <c r="C2" t="s">
        <v>186</v>
      </c>
      <c r="E2" t="s">
        <v>38</v>
      </c>
      <c r="F2" t="s">
        <v>185</v>
      </c>
      <c r="G2" t="s">
        <v>9</v>
      </c>
      <c r="H2" t="s">
        <v>187</v>
      </c>
      <c r="I2" t="s">
        <v>184</v>
      </c>
      <c r="J2">
        <v>115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t="s">
        <v>41</v>
      </c>
      <c r="C7" t="s">
        <v>39</v>
      </c>
      <c r="E7">
        <v>20</v>
      </c>
      <c r="F7">
        <v>9.25</v>
      </c>
      <c r="G7">
        <v>9</v>
      </c>
      <c r="H7">
        <v>9</v>
      </c>
      <c r="I7">
        <v>9</v>
      </c>
      <c r="J7">
        <v>9.25</v>
      </c>
      <c r="K7">
        <v>9.25</v>
      </c>
      <c r="L7">
        <v>9.25</v>
      </c>
      <c r="M7">
        <v>9</v>
      </c>
      <c r="N7">
        <v>0</v>
      </c>
      <c r="O7">
        <f>SUM(E7:N7)</f>
        <v>93</v>
      </c>
      <c r="P7" t="s">
        <v>192</v>
      </c>
    </row>
    <row r="8" spans="1:37" x14ac:dyDescent="0.3">
      <c r="A8" s="30" t="s">
        <v>178</v>
      </c>
      <c r="B8" s="30"/>
      <c r="C8" s="30" t="s">
        <v>132</v>
      </c>
      <c r="D8" s="31"/>
      <c r="E8" s="32">
        <v>20</v>
      </c>
      <c r="F8" s="32">
        <v>9.5</v>
      </c>
      <c r="G8" s="32">
        <v>9.25</v>
      </c>
      <c r="H8" s="32">
        <v>9.25</v>
      </c>
      <c r="I8" s="32">
        <v>9.25</v>
      </c>
      <c r="J8" s="32">
        <v>9.5</v>
      </c>
      <c r="K8" s="32">
        <v>9.25</v>
      </c>
      <c r="L8" s="32">
        <v>9.25</v>
      </c>
      <c r="M8" s="32">
        <v>8.75</v>
      </c>
      <c r="N8" s="31">
        <v>0</v>
      </c>
      <c r="O8" s="33">
        <v>94</v>
      </c>
      <c r="P8" s="30" t="s">
        <v>188</v>
      </c>
    </row>
    <row r="9" spans="1:37" x14ac:dyDescent="0.3">
      <c r="A9" s="30" t="s">
        <v>189</v>
      </c>
      <c r="B9" s="30"/>
      <c r="C9" s="30" t="s">
        <v>132</v>
      </c>
      <c r="D9" s="31"/>
      <c r="E9" s="32">
        <v>20</v>
      </c>
      <c r="F9" s="32">
        <v>9</v>
      </c>
      <c r="G9" s="32">
        <v>9.25</v>
      </c>
      <c r="H9" s="32">
        <v>9.25</v>
      </c>
      <c r="I9" s="32">
        <v>9</v>
      </c>
      <c r="J9" s="32">
        <v>9.25</v>
      </c>
      <c r="K9" s="32">
        <v>9.25</v>
      </c>
      <c r="L9" s="32">
        <v>9.25</v>
      </c>
      <c r="M9" s="32">
        <v>9</v>
      </c>
      <c r="N9" s="31">
        <v>0</v>
      </c>
      <c r="O9" s="33">
        <v>93.25</v>
      </c>
      <c r="P9" s="30" t="s">
        <v>190</v>
      </c>
    </row>
    <row r="10" spans="1:37" x14ac:dyDescent="0.3">
      <c r="A10" s="30" t="s">
        <v>189</v>
      </c>
      <c r="B10" s="30"/>
      <c r="C10" s="30" t="s">
        <v>132</v>
      </c>
      <c r="D10" s="31"/>
      <c r="E10" s="32">
        <v>20</v>
      </c>
      <c r="F10" s="32">
        <v>9.25</v>
      </c>
      <c r="G10" s="32">
        <v>9</v>
      </c>
      <c r="H10" s="32">
        <v>9.25</v>
      </c>
      <c r="I10" s="32">
        <v>8.75</v>
      </c>
      <c r="J10" s="32">
        <v>9</v>
      </c>
      <c r="K10" s="32">
        <v>9</v>
      </c>
      <c r="L10" s="32">
        <v>9</v>
      </c>
      <c r="M10" s="32">
        <v>9.5</v>
      </c>
      <c r="N10" s="31">
        <v>0</v>
      </c>
      <c r="O10" s="33">
        <v>92.75</v>
      </c>
      <c r="P10" s="30" t="s">
        <v>193</v>
      </c>
    </row>
    <row r="11" spans="1:37" x14ac:dyDescent="0.3">
      <c r="A11" s="30" t="s">
        <v>131</v>
      </c>
      <c r="B11" s="30"/>
      <c r="C11" s="30" t="s">
        <v>132</v>
      </c>
      <c r="D11" s="31"/>
      <c r="E11" s="32">
        <v>20</v>
      </c>
      <c r="F11" s="32">
        <v>9.5</v>
      </c>
      <c r="G11" s="32">
        <v>9.25</v>
      </c>
      <c r="H11" s="32">
        <v>9.25</v>
      </c>
      <c r="I11" s="32">
        <v>9</v>
      </c>
      <c r="J11" s="32">
        <v>8.75</v>
      </c>
      <c r="K11" s="32">
        <v>8.75</v>
      </c>
      <c r="L11" s="32">
        <v>8.75</v>
      </c>
      <c r="M11" s="32">
        <v>8.5</v>
      </c>
      <c r="N11" s="31">
        <v>0</v>
      </c>
      <c r="O11" s="33">
        <v>91.75</v>
      </c>
      <c r="P11" s="30"/>
    </row>
    <row r="12" spans="1:37" x14ac:dyDescent="0.3">
      <c r="A12" s="30" t="s">
        <v>189</v>
      </c>
      <c r="B12" s="34"/>
      <c r="C12" s="30" t="s">
        <v>132</v>
      </c>
      <c r="D12" s="31"/>
      <c r="E12" s="32">
        <v>20</v>
      </c>
      <c r="F12" s="32">
        <v>9</v>
      </c>
      <c r="G12" s="32">
        <v>9.25</v>
      </c>
      <c r="H12" s="32">
        <v>9</v>
      </c>
      <c r="I12" s="32">
        <v>8.75</v>
      </c>
      <c r="J12" s="32">
        <v>9</v>
      </c>
      <c r="K12" s="32">
        <v>9.25</v>
      </c>
      <c r="L12" s="32">
        <v>8.75</v>
      </c>
      <c r="M12" s="32">
        <v>8.75</v>
      </c>
      <c r="N12" s="31">
        <v>0</v>
      </c>
      <c r="O12" s="33">
        <v>91.75</v>
      </c>
      <c r="P12" s="30" t="s">
        <v>208</v>
      </c>
    </row>
    <row r="13" spans="1:37" x14ac:dyDescent="0.3">
      <c r="A13" s="30" t="s">
        <v>131</v>
      </c>
      <c r="B13" s="30"/>
      <c r="C13" s="30" t="s">
        <v>40</v>
      </c>
      <c r="D13" s="31"/>
      <c r="E13" s="32">
        <v>20</v>
      </c>
      <c r="F13" s="32">
        <v>9.25</v>
      </c>
      <c r="G13" s="32">
        <v>9</v>
      </c>
      <c r="H13" s="32">
        <v>9.25</v>
      </c>
      <c r="I13" s="32">
        <v>9</v>
      </c>
      <c r="J13" s="32">
        <v>9</v>
      </c>
      <c r="K13" s="32">
        <v>8.5</v>
      </c>
      <c r="L13" s="32">
        <v>9</v>
      </c>
      <c r="M13" s="32">
        <v>8.75</v>
      </c>
      <c r="N13" s="31">
        <v>0</v>
      </c>
      <c r="O13" s="33">
        <v>91.75</v>
      </c>
    </row>
    <row r="14" spans="1:37" x14ac:dyDescent="0.3">
      <c r="A14" s="30" t="s">
        <v>189</v>
      </c>
      <c r="B14" s="30"/>
      <c r="C14" s="30" t="s">
        <v>40</v>
      </c>
      <c r="D14" s="31"/>
      <c r="E14" s="32">
        <v>20</v>
      </c>
      <c r="F14" s="32">
        <v>9</v>
      </c>
      <c r="G14" s="32">
        <v>9.25</v>
      </c>
      <c r="H14" s="32">
        <v>9.25</v>
      </c>
      <c r="I14" s="32">
        <v>9</v>
      </c>
      <c r="J14" s="32">
        <v>9</v>
      </c>
      <c r="K14" s="32">
        <v>8.75</v>
      </c>
      <c r="L14" s="32">
        <v>9</v>
      </c>
      <c r="M14" s="32">
        <v>8.75</v>
      </c>
      <c r="N14" s="31">
        <v>0</v>
      </c>
      <c r="O14" s="33">
        <v>92</v>
      </c>
      <c r="P14" s="30" t="s">
        <v>191</v>
      </c>
    </row>
    <row r="15" spans="1:37" x14ac:dyDescent="0.3">
      <c r="A15" s="30" t="s">
        <v>189</v>
      </c>
      <c r="B15" s="30"/>
      <c r="C15" s="30" t="s">
        <v>40</v>
      </c>
      <c r="D15" s="31"/>
      <c r="E15" s="32">
        <v>20</v>
      </c>
      <c r="F15" s="32">
        <v>9</v>
      </c>
      <c r="G15" s="32">
        <v>9</v>
      </c>
      <c r="H15" s="32">
        <v>9.25</v>
      </c>
      <c r="I15" s="32">
        <v>9</v>
      </c>
      <c r="J15" s="32">
        <v>9</v>
      </c>
      <c r="K15" s="32">
        <v>8.75</v>
      </c>
      <c r="L15" s="32">
        <v>8.75</v>
      </c>
      <c r="M15" s="32">
        <v>8.75</v>
      </c>
      <c r="N15" s="31">
        <v>0</v>
      </c>
      <c r="O15" s="33">
        <v>91.5</v>
      </c>
    </row>
    <row r="16" spans="1:37" x14ac:dyDescent="0.3">
      <c r="A16" s="30" t="s">
        <v>131</v>
      </c>
      <c r="B16" s="30"/>
      <c r="C16" s="30" t="s">
        <v>40</v>
      </c>
      <c r="D16" s="31"/>
      <c r="E16" s="32">
        <v>20</v>
      </c>
      <c r="F16" s="32">
        <v>9</v>
      </c>
      <c r="G16" s="32">
        <v>9</v>
      </c>
      <c r="H16" s="32">
        <v>9.25</v>
      </c>
      <c r="I16" s="32">
        <v>9</v>
      </c>
      <c r="J16" s="32">
        <v>8.75</v>
      </c>
      <c r="K16" s="32">
        <v>8.75</v>
      </c>
      <c r="L16" s="32">
        <v>9</v>
      </c>
      <c r="M16" s="32">
        <v>8.75</v>
      </c>
      <c r="N16" s="31">
        <v>0</v>
      </c>
      <c r="O16" s="33">
        <v>91.5</v>
      </c>
    </row>
    <row r="17" spans="1:17" x14ac:dyDescent="0.3">
      <c r="A17" s="30" t="s">
        <v>131</v>
      </c>
      <c r="B17" s="30"/>
      <c r="C17" s="30" t="s">
        <v>40</v>
      </c>
      <c r="D17" s="31"/>
      <c r="E17" s="32">
        <v>20</v>
      </c>
      <c r="F17" s="32">
        <v>9</v>
      </c>
      <c r="G17" s="32">
        <v>9</v>
      </c>
      <c r="H17" s="32">
        <v>8.75</v>
      </c>
      <c r="I17" s="32">
        <v>8.75</v>
      </c>
      <c r="J17" s="32">
        <v>9</v>
      </c>
      <c r="K17" s="32">
        <v>8.75</v>
      </c>
      <c r="L17" s="32">
        <v>8.75</v>
      </c>
      <c r="M17" s="32">
        <v>8.75</v>
      </c>
      <c r="N17" s="31">
        <v>0</v>
      </c>
      <c r="O17" s="33">
        <v>90.75</v>
      </c>
    </row>
    <row r="19" spans="1:17" x14ac:dyDescent="0.3">
      <c r="B19" s="2" t="s">
        <v>56</v>
      </c>
      <c r="C19" s="2" t="s">
        <v>23</v>
      </c>
      <c r="D19" s="2" t="s">
        <v>57</v>
      </c>
      <c r="E19" s="2" t="s">
        <v>26</v>
      </c>
      <c r="F19" s="2" t="s">
        <v>27</v>
      </c>
      <c r="G19" s="2" t="s">
        <v>20</v>
      </c>
      <c r="H19" s="2" t="s">
        <v>28</v>
      </c>
      <c r="I19" s="2" t="s">
        <v>58</v>
      </c>
      <c r="J19" s="2" t="s">
        <v>30</v>
      </c>
      <c r="K19" s="2" t="s">
        <v>18</v>
      </c>
      <c r="L19" s="2" t="s">
        <v>31</v>
      </c>
      <c r="M19" s="3" t="s">
        <v>32</v>
      </c>
      <c r="N19" s="3" t="s">
        <v>33</v>
      </c>
      <c r="O19" s="2" t="s">
        <v>59</v>
      </c>
      <c r="P19" s="2" t="s">
        <v>60</v>
      </c>
      <c r="Q19" s="2" t="s">
        <v>133</v>
      </c>
    </row>
    <row r="20" spans="1:17" x14ac:dyDescent="0.3">
      <c r="B20" s="4" t="s">
        <v>61</v>
      </c>
      <c r="C20" s="4" t="s">
        <v>41</v>
      </c>
      <c r="D20" s="9">
        <v>5</v>
      </c>
      <c r="E20" s="10">
        <v>20</v>
      </c>
      <c r="F20" s="10">
        <f>AVERAGE(F7,F9:F12)</f>
        <v>9.1999999999999993</v>
      </c>
      <c r="G20" s="10">
        <f t="shared" ref="G20:N20" si="0">AVERAGE(G7,G9:G12)</f>
        <v>9.15</v>
      </c>
      <c r="H20" s="10">
        <f t="shared" si="0"/>
        <v>9.15</v>
      </c>
      <c r="I20" s="10">
        <f t="shared" si="0"/>
        <v>8.9</v>
      </c>
      <c r="J20" s="10">
        <f t="shared" si="0"/>
        <v>9.0500000000000007</v>
      </c>
      <c r="K20" s="10">
        <f t="shared" si="0"/>
        <v>9.1</v>
      </c>
      <c r="L20" s="10">
        <f t="shared" si="0"/>
        <v>9</v>
      </c>
      <c r="M20" s="10">
        <f t="shared" si="0"/>
        <v>8.9499999999999993</v>
      </c>
      <c r="N20" s="10">
        <f t="shared" si="0"/>
        <v>0</v>
      </c>
      <c r="O20" s="11">
        <f>AVERAGE(O7,O9:O12)</f>
        <v>92.5</v>
      </c>
      <c r="P20" s="10">
        <f>_xlfn.STDEV.P(O7,O9:O12)</f>
        <v>0.63245553203367588</v>
      </c>
      <c r="Q20" s="13">
        <f>_xlfn.CONFIDENCE.T(0.1,P20,D20)</f>
        <v>0.60297732762492917</v>
      </c>
    </row>
    <row r="21" spans="1:17" x14ac:dyDescent="0.3">
      <c r="B21" s="5" t="s">
        <v>62</v>
      </c>
      <c r="C21" s="5" t="s">
        <v>41</v>
      </c>
      <c r="D21" s="14">
        <v>5</v>
      </c>
      <c r="E21" s="15">
        <v>20</v>
      </c>
      <c r="F21" s="15">
        <f>AVERAGE(F13:F17)</f>
        <v>9.0500000000000007</v>
      </c>
      <c r="G21" s="15">
        <f t="shared" ref="G21:N21" si="1">AVERAGE(G13:G17)</f>
        <v>9.0500000000000007</v>
      </c>
      <c r="H21" s="15">
        <f t="shared" si="1"/>
        <v>9.15</v>
      </c>
      <c r="I21" s="15">
        <f t="shared" si="1"/>
        <v>8.9499999999999993</v>
      </c>
      <c r="J21" s="15">
        <f t="shared" si="1"/>
        <v>8.9499999999999993</v>
      </c>
      <c r="K21" s="15">
        <f t="shared" si="1"/>
        <v>8.6999999999999993</v>
      </c>
      <c r="L21" s="15">
        <f t="shared" si="1"/>
        <v>8.9</v>
      </c>
      <c r="M21" s="15">
        <f t="shared" si="1"/>
        <v>8.75</v>
      </c>
      <c r="N21" s="15">
        <f t="shared" si="1"/>
        <v>0</v>
      </c>
      <c r="O21" s="16">
        <f>AVERAGE(O13:O17)</f>
        <v>91.5</v>
      </c>
      <c r="P21" s="17">
        <f>_xlfn.STDEV.P(O13:O17)</f>
        <v>0.41833001326703778</v>
      </c>
      <c r="Q21" s="13">
        <f>_xlfn.CONFIDENCE.T(0.1,P21,D21)</f>
        <v>0.39883201377646987</v>
      </c>
    </row>
    <row r="22" spans="1:17" x14ac:dyDescent="0.3">
      <c r="B22" s="18" t="s">
        <v>134</v>
      </c>
      <c r="C22" s="18"/>
      <c r="D22" s="19">
        <f>D20+D21</f>
        <v>10</v>
      </c>
      <c r="E22" s="20">
        <v>20</v>
      </c>
      <c r="F22" s="21">
        <f>AVERAGE(F7:F17)</f>
        <v>9.1590909090909083</v>
      </c>
      <c r="G22" s="21">
        <f t="shared" ref="G22:N22" si="2">AVERAGE(G7:G17)</f>
        <v>9.1136363636363633</v>
      </c>
      <c r="H22" s="21">
        <f t="shared" si="2"/>
        <v>9.1590909090909083</v>
      </c>
      <c r="I22" s="21">
        <f t="shared" si="2"/>
        <v>8.954545454545455</v>
      </c>
      <c r="J22" s="21">
        <f t="shared" si="2"/>
        <v>9.045454545454545</v>
      </c>
      <c r="K22" s="21">
        <f t="shared" si="2"/>
        <v>8.9318181818181817</v>
      </c>
      <c r="L22" s="21">
        <f t="shared" si="2"/>
        <v>8.9772727272727266</v>
      </c>
      <c r="M22" s="21">
        <f t="shared" si="2"/>
        <v>8.8409090909090917</v>
      </c>
      <c r="N22" s="21">
        <f t="shared" si="2"/>
        <v>0</v>
      </c>
      <c r="O22" s="22">
        <f>AVERAGE(O7:O17)</f>
        <v>92.181818181818187</v>
      </c>
      <c r="P22" s="20">
        <f>_xlfn.STDEV.P(O7:O17)</f>
        <v>0.90510489780635783</v>
      </c>
      <c r="Q22" s="23">
        <f>_xlfn.CONFIDENCE.T(0.1,P22,D22)</f>
        <v>0.52467230012022181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55E6-96E3-4E4B-B7E4-81CD74E80575}">
  <dimension ref="A1:AK15"/>
  <sheetViews>
    <sheetView workbookViewId="0">
      <selection activeCell="P8" sqref="P8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194</v>
      </c>
      <c r="B2" t="s">
        <v>37</v>
      </c>
      <c r="C2" t="s">
        <v>113</v>
      </c>
      <c r="D2" t="s">
        <v>194</v>
      </c>
      <c r="E2" t="s">
        <v>77</v>
      </c>
      <c r="F2" t="s">
        <v>78</v>
      </c>
      <c r="G2" t="s">
        <v>195</v>
      </c>
      <c r="H2" t="s">
        <v>220</v>
      </c>
      <c r="I2" t="s">
        <v>197</v>
      </c>
      <c r="J2">
        <v>99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131</v>
      </c>
      <c r="B7" s="30"/>
      <c r="C7" s="30" t="s">
        <v>132</v>
      </c>
      <c r="D7" s="31"/>
      <c r="E7" s="32">
        <v>20</v>
      </c>
      <c r="F7" s="32">
        <v>9</v>
      </c>
      <c r="G7" s="32">
        <v>9.25</v>
      </c>
      <c r="H7" s="32">
        <v>9</v>
      </c>
      <c r="I7" s="32">
        <v>9.25</v>
      </c>
      <c r="J7" s="32">
        <v>9.25</v>
      </c>
      <c r="K7" s="32">
        <v>9.25</v>
      </c>
      <c r="L7" s="32">
        <v>9.25</v>
      </c>
      <c r="M7" s="32">
        <v>9.25</v>
      </c>
      <c r="N7" s="31">
        <v>0</v>
      </c>
      <c r="O7" s="33">
        <v>93.5</v>
      </c>
      <c r="P7" s="30" t="s">
        <v>221</v>
      </c>
    </row>
    <row r="8" spans="1:37" s="37" customFormat="1" x14ac:dyDescent="0.3">
      <c r="A8" s="36" t="s">
        <v>131</v>
      </c>
      <c r="B8" s="36"/>
      <c r="C8" s="36" t="s">
        <v>132</v>
      </c>
      <c r="E8" s="37">
        <v>20</v>
      </c>
      <c r="F8" s="37">
        <v>9</v>
      </c>
      <c r="G8" s="37">
        <v>9.25</v>
      </c>
      <c r="H8" s="37">
        <v>8.5</v>
      </c>
      <c r="I8" s="37">
        <v>8.75</v>
      </c>
      <c r="J8" s="37">
        <v>8.75</v>
      </c>
      <c r="K8" s="37">
        <v>8.5</v>
      </c>
      <c r="L8" s="37">
        <v>8.75</v>
      </c>
      <c r="M8" s="37">
        <v>8.75</v>
      </c>
      <c r="N8" s="37">
        <v>0</v>
      </c>
      <c r="O8" s="37">
        <v>90.25</v>
      </c>
      <c r="P8" s="36" t="s">
        <v>223</v>
      </c>
    </row>
    <row r="9" spans="1:37" x14ac:dyDescent="0.3">
      <c r="A9" s="30" t="s">
        <v>131</v>
      </c>
      <c r="B9" s="30"/>
      <c r="C9" s="30" t="s">
        <v>40</v>
      </c>
      <c r="D9" s="31"/>
      <c r="E9" s="32">
        <v>20</v>
      </c>
      <c r="F9" s="32">
        <v>9.25</v>
      </c>
      <c r="G9" s="32">
        <v>9.25</v>
      </c>
      <c r="H9" s="32">
        <v>9</v>
      </c>
      <c r="I9" s="32">
        <v>9.25</v>
      </c>
      <c r="J9" s="32">
        <v>9</v>
      </c>
      <c r="K9" s="32">
        <v>9</v>
      </c>
      <c r="L9" s="32">
        <v>9.25</v>
      </c>
      <c r="M9" s="32">
        <v>9</v>
      </c>
      <c r="N9" s="31">
        <v>0</v>
      </c>
      <c r="O9" s="33">
        <v>93</v>
      </c>
    </row>
    <row r="10" spans="1:37" x14ac:dyDescent="0.3">
      <c r="A10" t="s">
        <v>131</v>
      </c>
      <c r="C10" s="30" t="s">
        <v>40</v>
      </c>
      <c r="E10">
        <v>20</v>
      </c>
      <c r="F10">
        <v>9</v>
      </c>
      <c r="G10">
        <v>9.25</v>
      </c>
      <c r="H10">
        <v>9</v>
      </c>
      <c r="I10">
        <v>9</v>
      </c>
      <c r="J10">
        <v>9</v>
      </c>
      <c r="K10">
        <v>8.75</v>
      </c>
      <c r="L10">
        <v>9</v>
      </c>
      <c r="M10">
        <v>8.75</v>
      </c>
      <c r="N10">
        <v>0</v>
      </c>
      <c r="O10">
        <v>91.75</v>
      </c>
    </row>
    <row r="12" spans="1:37" x14ac:dyDescent="0.3">
      <c r="B12" s="2" t="s">
        <v>56</v>
      </c>
      <c r="C12" s="2" t="s">
        <v>23</v>
      </c>
      <c r="D12" s="2" t="s">
        <v>57</v>
      </c>
      <c r="E12" s="2" t="s">
        <v>26</v>
      </c>
      <c r="F12" s="2" t="s">
        <v>27</v>
      </c>
      <c r="G12" s="2" t="s">
        <v>20</v>
      </c>
      <c r="H12" s="2" t="s">
        <v>28</v>
      </c>
      <c r="I12" s="2" t="s">
        <v>58</v>
      </c>
      <c r="J12" s="2" t="s">
        <v>30</v>
      </c>
      <c r="K12" s="2" t="s">
        <v>18</v>
      </c>
      <c r="L12" s="2" t="s">
        <v>31</v>
      </c>
      <c r="M12" s="3" t="s">
        <v>32</v>
      </c>
      <c r="N12" s="3" t="s">
        <v>33</v>
      </c>
      <c r="O12" s="2" t="s">
        <v>59</v>
      </c>
      <c r="P12" s="2" t="s">
        <v>60</v>
      </c>
      <c r="Q12" s="2" t="s">
        <v>133</v>
      </c>
    </row>
    <row r="13" spans="1:37" x14ac:dyDescent="0.3">
      <c r="B13" s="4" t="s">
        <v>61</v>
      </c>
      <c r="C13" s="4" t="s">
        <v>41</v>
      </c>
      <c r="D13" s="9">
        <v>2</v>
      </c>
      <c r="E13" s="10">
        <v>20</v>
      </c>
      <c r="F13" s="10">
        <f>AVERAGE(F7:F8)</f>
        <v>9</v>
      </c>
      <c r="G13" s="10">
        <f t="shared" ref="G13:N13" si="0">AVERAGE(G7:G8)</f>
        <v>9.25</v>
      </c>
      <c r="H13" s="10">
        <f t="shared" si="0"/>
        <v>8.75</v>
      </c>
      <c r="I13" s="10">
        <f t="shared" si="0"/>
        <v>9</v>
      </c>
      <c r="J13" s="10">
        <f t="shared" si="0"/>
        <v>9</v>
      </c>
      <c r="K13" s="10">
        <f t="shared" si="0"/>
        <v>8.875</v>
      </c>
      <c r="L13" s="10">
        <f t="shared" si="0"/>
        <v>9</v>
      </c>
      <c r="M13" s="10">
        <f t="shared" si="0"/>
        <v>9</v>
      </c>
      <c r="N13" s="10">
        <f t="shared" si="0"/>
        <v>0</v>
      </c>
      <c r="O13" s="11">
        <f>AVERAGE(O7:O8)</f>
        <v>91.875</v>
      </c>
      <c r="P13" s="12">
        <f>_xlfn.STDEV.P(O7:O8)</f>
        <v>1.625</v>
      </c>
      <c r="Q13" s="13">
        <f>_xlfn.CONFIDENCE.T(0.1,P13,D13)</f>
        <v>7.2548068299745339</v>
      </c>
    </row>
    <row r="14" spans="1:37" x14ac:dyDescent="0.3">
      <c r="B14" s="5" t="s">
        <v>62</v>
      </c>
      <c r="C14" s="5" t="s">
        <v>41</v>
      </c>
      <c r="D14" s="14">
        <v>2</v>
      </c>
      <c r="E14" s="15">
        <v>20</v>
      </c>
      <c r="F14" s="15">
        <f>AVERAGE(F9:F10)</f>
        <v>9.125</v>
      </c>
      <c r="G14" s="15">
        <f t="shared" ref="G14:N14" si="1">AVERAGE(G9:G10)</f>
        <v>9.25</v>
      </c>
      <c r="H14" s="15">
        <f t="shared" si="1"/>
        <v>9</v>
      </c>
      <c r="I14" s="15">
        <f t="shared" si="1"/>
        <v>9.125</v>
      </c>
      <c r="J14" s="15">
        <f t="shared" si="1"/>
        <v>9</v>
      </c>
      <c r="K14" s="15">
        <f t="shared" si="1"/>
        <v>8.875</v>
      </c>
      <c r="L14" s="15">
        <f t="shared" si="1"/>
        <v>9.125</v>
      </c>
      <c r="M14" s="15">
        <f t="shared" si="1"/>
        <v>8.875</v>
      </c>
      <c r="N14" s="15">
        <f t="shared" si="1"/>
        <v>0</v>
      </c>
      <c r="O14" s="16">
        <f>AVERAGE(O9:O10)</f>
        <v>92.375</v>
      </c>
      <c r="P14" s="17">
        <f>_xlfn.STDEV.P(O9:O10)</f>
        <v>0.625</v>
      </c>
      <c r="Q14" s="35">
        <f>_xlfn.CONFIDENCE.T(0.1,P14,D14)</f>
        <v>2.7903103192209744</v>
      </c>
    </row>
    <row r="15" spans="1:37" x14ac:dyDescent="0.3">
      <c r="B15" s="18" t="s">
        <v>134</v>
      </c>
      <c r="C15" s="18"/>
      <c r="D15" s="19">
        <f>D13+D14</f>
        <v>4</v>
      </c>
      <c r="E15" s="20">
        <v>20</v>
      </c>
      <c r="F15" s="21">
        <f>AVERAGE(F7:F10)</f>
        <v>9.0625</v>
      </c>
      <c r="G15" s="21">
        <f t="shared" ref="G15:N15" si="2">AVERAGE(G7:G10)</f>
        <v>9.25</v>
      </c>
      <c r="H15" s="21">
        <f t="shared" si="2"/>
        <v>8.875</v>
      </c>
      <c r="I15" s="21">
        <f t="shared" si="2"/>
        <v>9.0625</v>
      </c>
      <c r="J15" s="21">
        <f t="shared" si="2"/>
        <v>9</v>
      </c>
      <c r="K15" s="21">
        <f t="shared" si="2"/>
        <v>8.875</v>
      </c>
      <c r="L15" s="21">
        <f t="shared" si="2"/>
        <v>9.0625</v>
      </c>
      <c r="M15" s="21">
        <f>AVERAGE(M7:M10)</f>
        <v>8.9375</v>
      </c>
      <c r="N15" s="21">
        <f t="shared" si="2"/>
        <v>0</v>
      </c>
      <c r="O15" s="22">
        <f>AVERAGE(O7:O10)</f>
        <v>92.125</v>
      </c>
      <c r="P15" s="20">
        <f>_xlfn.STDEV.P(O7:O10)</f>
        <v>1.2562344526401112</v>
      </c>
      <c r="Q15" s="23">
        <f>_xlfn.CONFIDENCE.T(0.1,P15,D15)</f>
        <v>1.4781881131907604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6BFE-E732-5948-8250-FF4C0E051EA5}">
  <dimension ref="A1:AK20"/>
  <sheetViews>
    <sheetView workbookViewId="0">
      <selection activeCell="H2" sqref="H2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</row>
    <row r="2" spans="1:37" x14ac:dyDescent="0.3">
      <c r="A2" t="s">
        <v>194</v>
      </c>
      <c r="B2" t="s">
        <v>37</v>
      </c>
      <c r="C2" t="s">
        <v>113</v>
      </c>
      <c r="D2" t="s">
        <v>194</v>
      </c>
      <c r="E2" t="s">
        <v>77</v>
      </c>
      <c r="F2" t="s">
        <v>116</v>
      </c>
      <c r="G2" t="s">
        <v>195</v>
      </c>
      <c r="H2" t="s">
        <v>196</v>
      </c>
      <c r="I2" t="s">
        <v>197</v>
      </c>
      <c r="J2">
        <v>99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s="30" t="s">
        <v>189</v>
      </c>
      <c r="B7" s="30"/>
      <c r="C7" s="30" t="s">
        <v>132</v>
      </c>
      <c r="D7" s="31"/>
      <c r="E7" s="32">
        <v>20</v>
      </c>
      <c r="F7" s="32">
        <v>9.25</v>
      </c>
      <c r="G7" s="32">
        <v>9.25</v>
      </c>
      <c r="H7" s="32">
        <v>8.5</v>
      </c>
      <c r="I7" s="32">
        <v>9.5</v>
      </c>
      <c r="J7" s="32">
        <v>9</v>
      </c>
      <c r="K7" s="32">
        <v>8.75</v>
      </c>
      <c r="L7" s="32">
        <v>9</v>
      </c>
      <c r="M7" s="32">
        <v>8.75</v>
      </c>
      <c r="N7" s="31">
        <v>0</v>
      </c>
      <c r="O7" s="33">
        <v>92</v>
      </c>
      <c r="P7" s="30" t="s">
        <v>198</v>
      </c>
    </row>
    <row r="8" spans="1:37" x14ac:dyDescent="0.3">
      <c r="A8" s="30" t="s">
        <v>189</v>
      </c>
      <c r="B8" s="30"/>
      <c r="C8" s="30" t="s">
        <v>132</v>
      </c>
      <c r="D8" s="31"/>
      <c r="E8" s="32">
        <v>20</v>
      </c>
      <c r="F8" s="32">
        <v>9.25</v>
      </c>
      <c r="G8" s="32">
        <v>9</v>
      </c>
      <c r="H8" s="32">
        <v>8.5</v>
      </c>
      <c r="I8" s="32">
        <v>9.5</v>
      </c>
      <c r="J8" s="32">
        <v>8.5</v>
      </c>
      <c r="K8" s="32">
        <v>8.75</v>
      </c>
      <c r="L8" s="32">
        <v>8.75</v>
      </c>
      <c r="M8" s="32">
        <v>8.5</v>
      </c>
      <c r="N8" s="31">
        <v>0</v>
      </c>
      <c r="O8" s="33">
        <v>90.75</v>
      </c>
      <c r="P8" s="30" t="s">
        <v>199</v>
      </c>
    </row>
    <row r="9" spans="1:37" x14ac:dyDescent="0.3">
      <c r="A9" s="30" t="s">
        <v>131</v>
      </c>
      <c r="B9" s="30"/>
      <c r="C9" s="30" t="s">
        <v>132</v>
      </c>
      <c r="D9" s="31"/>
      <c r="E9" s="32">
        <v>20</v>
      </c>
      <c r="F9" s="32">
        <v>9</v>
      </c>
      <c r="G9" s="32">
        <v>9.25</v>
      </c>
      <c r="H9" s="32">
        <v>8.75</v>
      </c>
      <c r="I9" s="32">
        <v>9.25</v>
      </c>
      <c r="J9" s="32">
        <v>8.75</v>
      </c>
      <c r="K9" s="32">
        <v>8.75</v>
      </c>
      <c r="L9" s="32">
        <v>9</v>
      </c>
      <c r="M9" s="32">
        <v>8.75</v>
      </c>
      <c r="N9" s="31">
        <v>0</v>
      </c>
      <c r="O9" s="33">
        <v>91.5</v>
      </c>
      <c r="P9" s="30" t="s">
        <v>201</v>
      </c>
    </row>
    <row r="10" spans="1:37" x14ac:dyDescent="0.3">
      <c r="A10" s="30" t="s">
        <v>189</v>
      </c>
      <c r="B10" s="30"/>
      <c r="C10" s="30" t="s">
        <v>132</v>
      </c>
      <c r="D10" s="31"/>
      <c r="E10" s="32">
        <v>20</v>
      </c>
      <c r="F10" s="32">
        <v>9.25</v>
      </c>
      <c r="G10" s="32">
        <v>9</v>
      </c>
      <c r="H10" s="32">
        <v>8.75</v>
      </c>
      <c r="I10" s="32">
        <v>9.5</v>
      </c>
      <c r="J10" s="32">
        <v>8.75</v>
      </c>
      <c r="K10" s="32">
        <v>8.75</v>
      </c>
      <c r="L10" s="32">
        <v>8.75</v>
      </c>
      <c r="M10" s="32">
        <v>8.5</v>
      </c>
      <c r="N10" s="31">
        <v>0</v>
      </c>
      <c r="O10" s="33">
        <v>91.25</v>
      </c>
      <c r="P10" s="30" t="s">
        <v>202</v>
      </c>
    </row>
    <row r="11" spans="1:37" x14ac:dyDescent="0.3">
      <c r="A11" s="30" t="s">
        <v>189</v>
      </c>
      <c r="B11" s="30"/>
      <c r="C11" s="30" t="s">
        <v>40</v>
      </c>
      <c r="D11" s="31"/>
      <c r="E11" s="32">
        <v>20</v>
      </c>
      <c r="F11" s="32">
        <v>9.5</v>
      </c>
      <c r="G11" s="32">
        <v>9.25</v>
      </c>
      <c r="H11" s="32">
        <v>9.25</v>
      </c>
      <c r="I11" s="32">
        <v>9</v>
      </c>
      <c r="J11" s="32">
        <v>9</v>
      </c>
      <c r="K11" s="32">
        <v>8.75</v>
      </c>
      <c r="L11" s="32">
        <v>9</v>
      </c>
      <c r="M11" s="32">
        <v>8.75</v>
      </c>
      <c r="N11" s="31">
        <v>0</v>
      </c>
      <c r="O11" s="33">
        <v>92.5</v>
      </c>
      <c r="P11" s="30" t="s">
        <v>200</v>
      </c>
    </row>
    <row r="12" spans="1:37" x14ac:dyDescent="0.3">
      <c r="A12" s="30" t="s">
        <v>189</v>
      </c>
      <c r="B12" s="30"/>
      <c r="C12" s="30" t="s">
        <v>40</v>
      </c>
      <c r="D12" s="31"/>
      <c r="E12" s="32">
        <v>20</v>
      </c>
      <c r="F12" s="32">
        <v>9.25</v>
      </c>
      <c r="G12" s="32">
        <v>9.25</v>
      </c>
      <c r="H12" s="32">
        <v>9</v>
      </c>
      <c r="I12" s="32">
        <v>9.25</v>
      </c>
      <c r="J12" s="32">
        <v>9</v>
      </c>
      <c r="K12" s="32">
        <v>9</v>
      </c>
      <c r="L12" s="32">
        <v>9</v>
      </c>
      <c r="M12" s="32">
        <v>8.75</v>
      </c>
      <c r="N12" s="31">
        <v>0</v>
      </c>
      <c r="O12" s="33">
        <v>92.5</v>
      </c>
    </row>
    <row r="13" spans="1:37" x14ac:dyDescent="0.3">
      <c r="A13" s="30" t="s">
        <v>131</v>
      </c>
      <c r="B13" s="30"/>
      <c r="C13" s="30" t="s">
        <v>40</v>
      </c>
      <c r="D13" s="31"/>
      <c r="E13" s="32">
        <v>20</v>
      </c>
      <c r="F13" s="32">
        <v>8.75</v>
      </c>
      <c r="G13" s="32">
        <v>9</v>
      </c>
      <c r="H13" s="32">
        <v>8.75</v>
      </c>
      <c r="I13" s="32">
        <v>9</v>
      </c>
      <c r="J13" s="32">
        <v>9</v>
      </c>
      <c r="K13" s="32">
        <v>8.75</v>
      </c>
      <c r="L13" s="32">
        <v>9</v>
      </c>
      <c r="M13" s="32">
        <v>8.75</v>
      </c>
      <c r="N13" s="31">
        <v>0</v>
      </c>
      <c r="O13" s="33">
        <v>91</v>
      </c>
    </row>
    <row r="14" spans="1:37" x14ac:dyDescent="0.3">
      <c r="A14" s="30" t="s">
        <v>189</v>
      </c>
      <c r="B14" s="30"/>
      <c r="C14" s="30" t="s">
        <v>40</v>
      </c>
      <c r="D14" s="31"/>
      <c r="E14" s="32">
        <v>20</v>
      </c>
      <c r="F14" s="32">
        <v>9</v>
      </c>
      <c r="G14" s="32">
        <v>9.5</v>
      </c>
      <c r="H14" s="32">
        <v>9</v>
      </c>
      <c r="I14" s="32">
        <v>9.25</v>
      </c>
      <c r="J14" s="32">
        <v>9</v>
      </c>
      <c r="K14" s="32">
        <v>8.75</v>
      </c>
      <c r="L14" s="32">
        <v>9</v>
      </c>
      <c r="M14" s="32">
        <v>8.75</v>
      </c>
      <c r="N14" s="31">
        <v>0</v>
      </c>
      <c r="O14" s="33">
        <v>92.25</v>
      </c>
    </row>
    <row r="15" spans="1:37" x14ac:dyDescent="0.3">
      <c r="A15" s="30" t="s">
        <v>189</v>
      </c>
      <c r="B15" s="30"/>
      <c r="C15" s="30" t="s">
        <v>40</v>
      </c>
      <c r="D15" s="31"/>
      <c r="E15" s="32">
        <v>20</v>
      </c>
      <c r="F15" s="32">
        <v>8.75</v>
      </c>
      <c r="G15" s="32">
        <v>9</v>
      </c>
      <c r="H15" s="32">
        <v>9</v>
      </c>
      <c r="I15" s="32">
        <v>8.75</v>
      </c>
      <c r="J15" s="32">
        <v>9</v>
      </c>
      <c r="K15" s="32">
        <v>8.5</v>
      </c>
      <c r="L15" s="32">
        <v>8.5</v>
      </c>
      <c r="M15" s="32">
        <v>8.5</v>
      </c>
      <c r="N15" s="31">
        <v>0</v>
      </c>
      <c r="O15" s="33">
        <v>90</v>
      </c>
    </row>
    <row r="17" spans="2:17" x14ac:dyDescent="0.3">
      <c r="B17" s="2" t="s">
        <v>56</v>
      </c>
      <c r="C17" s="2" t="s">
        <v>23</v>
      </c>
      <c r="D17" s="2" t="s">
        <v>57</v>
      </c>
      <c r="E17" s="2" t="s">
        <v>26</v>
      </c>
      <c r="F17" s="2" t="s">
        <v>27</v>
      </c>
      <c r="G17" s="2" t="s">
        <v>20</v>
      </c>
      <c r="H17" s="2" t="s">
        <v>28</v>
      </c>
      <c r="I17" s="2" t="s">
        <v>58</v>
      </c>
      <c r="J17" s="2" t="s">
        <v>30</v>
      </c>
      <c r="K17" s="2" t="s">
        <v>18</v>
      </c>
      <c r="L17" s="2" t="s">
        <v>31</v>
      </c>
      <c r="M17" s="3" t="s">
        <v>32</v>
      </c>
      <c r="N17" s="3" t="s">
        <v>33</v>
      </c>
      <c r="O17" s="2" t="s">
        <v>59</v>
      </c>
      <c r="P17" s="2" t="s">
        <v>60</v>
      </c>
      <c r="Q17" s="2" t="s">
        <v>133</v>
      </c>
    </row>
    <row r="18" spans="2:17" x14ac:dyDescent="0.3">
      <c r="B18" s="4" t="s">
        <v>61</v>
      </c>
      <c r="C18" s="4" t="s">
        <v>41</v>
      </c>
      <c r="D18" s="9">
        <v>4</v>
      </c>
      <c r="E18" s="10">
        <v>20</v>
      </c>
      <c r="F18" s="10">
        <f>AVERAGE(F7:F10)</f>
        <v>9.1875</v>
      </c>
      <c r="G18" s="10">
        <f t="shared" ref="G18:N18" si="0">AVERAGE(G7:G10)</f>
        <v>9.125</v>
      </c>
      <c r="H18" s="10">
        <f t="shared" si="0"/>
        <v>8.625</v>
      </c>
      <c r="I18" s="10">
        <f t="shared" si="0"/>
        <v>9.4375</v>
      </c>
      <c r="J18" s="10">
        <f t="shared" si="0"/>
        <v>8.75</v>
      </c>
      <c r="K18" s="10">
        <f t="shared" si="0"/>
        <v>8.75</v>
      </c>
      <c r="L18" s="10">
        <f t="shared" si="0"/>
        <v>8.875</v>
      </c>
      <c r="M18" s="10">
        <f t="shared" si="0"/>
        <v>8.625</v>
      </c>
      <c r="N18" s="10">
        <f t="shared" si="0"/>
        <v>0</v>
      </c>
      <c r="O18" s="11">
        <f>AVERAGE(O7:O10)</f>
        <v>91.375</v>
      </c>
      <c r="P18" s="12">
        <f>_xlfn.STDEV.P(O7:O10)</f>
        <v>0.45069390943299864</v>
      </c>
      <c r="Q18" s="13">
        <f>_xlfn.CONFIDENCE.T(0.1,P18,D18)</f>
        <v>0.53032328337375179</v>
      </c>
    </row>
    <row r="19" spans="2:17" x14ac:dyDescent="0.3">
      <c r="B19" s="5" t="s">
        <v>62</v>
      </c>
      <c r="C19" s="5" t="s">
        <v>41</v>
      </c>
      <c r="D19" s="14">
        <v>5</v>
      </c>
      <c r="E19" s="15">
        <v>20</v>
      </c>
      <c r="F19" s="15">
        <f>AVERAGE(F11:F15)</f>
        <v>9.0500000000000007</v>
      </c>
      <c r="G19" s="15">
        <f t="shared" ref="G19:N19" si="1">AVERAGE(G11:G15)</f>
        <v>9.1999999999999993</v>
      </c>
      <c r="H19" s="15">
        <f t="shared" si="1"/>
        <v>9</v>
      </c>
      <c r="I19" s="15">
        <f t="shared" si="1"/>
        <v>9.0500000000000007</v>
      </c>
      <c r="J19" s="15">
        <f t="shared" si="1"/>
        <v>9</v>
      </c>
      <c r="K19" s="15">
        <f t="shared" si="1"/>
        <v>8.75</v>
      </c>
      <c r="L19" s="15">
        <f t="shared" si="1"/>
        <v>8.9</v>
      </c>
      <c r="M19" s="15">
        <f t="shared" si="1"/>
        <v>8.6999999999999993</v>
      </c>
      <c r="N19" s="15">
        <f t="shared" si="1"/>
        <v>0</v>
      </c>
      <c r="O19" s="16">
        <f>AVERAGE(O11:O15)</f>
        <v>91.65</v>
      </c>
      <c r="P19" s="17">
        <f>_xlfn.STDEV.P(O11:O15)</f>
        <v>0.99498743710661997</v>
      </c>
      <c r="Q19" s="13">
        <f>_xlfn.CONFIDENCE.T(0.1,P19,D19)</f>
        <v>0.94861193468852711</v>
      </c>
    </row>
    <row r="20" spans="2:17" x14ac:dyDescent="0.3">
      <c r="B20" s="18" t="s">
        <v>134</v>
      </c>
      <c r="C20" s="18"/>
      <c r="D20" s="19">
        <f>D18+D19</f>
        <v>9</v>
      </c>
      <c r="E20" s="20">
        <v>20</v>
      </c>
      <c r="F20" s="21">
        <f>AVERAGE(F7:F15)</f>
        <v>9.1111111111111107</v>
      </c>
      <c r="G20" s="21">
        <f t="shared" ref="G20:N20" si="2">AVERAGE(G7:G15)</f>
        <v>9.1666666666666661</v>
      </c>
      <c r="H20" s="21">
        <f t="shared" si="2"/>
        <v>8.8333333333333339</v>
      </c>
      <c r="I20" s="21">
        <f t="shared" si="2"/>
        <v>9.2222222222222214</v>
      </c>
      <c r="J20" s="21">
        <f t="shared" si="2"/>
        <v>8.8888888888888893</v>
      </c>
      <c r="K20" s="21">
        <f t="shared" si="2"/>
        <v>8.75</v>
      </c>
      <c r="L20" s="21">
        <f t="shared" si="2"/>
        <v>8.8888888888888893</v>
      </c>
      <c r="M20" s="21">
        <f t="shared" si="2"/>
        <v>8.6666666666666661</v>
      </c>
      <c r="N20" s="21">
        <f t="shared" si="2"/>
        <v>0</v>
      </c>
      <c r="O20" s="22">
        <f>AVERAGE(O7:O15)</f>
        <v>91.527777777777771</v>
      </c>
      <c r="P20" s="20">
        <f>_xlfn.STDEV.P(O7:O15)</f>
        <v>0.81175773312235866</v>
      </c>
      <c r="Q20" s="23">
        <f>_xlfn.CONFIDENCE.T(0.1,P20,D20)</f>
        <v>0.50316749985940423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苏丹如梅</vt:lpstr>
      <vt:lpstr>Wilder Lazo</vt:lpstr>
      <vt:lpstr>COE17</vt:lpstr>
      <vt:lpstr>尤金</vt:lpstr>
      <vt:lpstr>Cerro Azul</vt:lpstr>
      <vt:lpstr>露西瑰夏</vt:lpstr>
      <vt:lpstr>Misiones</vt:lpstr>
      <vt:lpstr>微风庄园水洗</vt:lpstr>
      <vt:lpstr>微风庄园</vt:lpstr>
      <vt:lpstr>蓝色山丘</vt:lpstr>
      <vt:lpstr>小农瑰夏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2025-01-19T17:02:44Z</dcterms:modified>
</cp:coreProperties>
</file>