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zilongwang/Downloads/咖啡第三期杯测/"/>
    </mc:Choice>
  </mc:AlternateContent>
  <xr:revisionPtr revIDLastSave="0" documentId="13_ncr:1_{E09F33E2-E997-9743-A55A-24277A42971C}" xr6:coauthVersionLast="47" xr6:coauthVersionMax="47" xr10:uidLastSave="{00000000-0000-0000-0000-000000000000}"/>
  <bookViews>
    <workbookView xWindow="940" yWindow="760" windowWidth="24900" windowHeight="14700" xr2:uid="{00000000-000D-0000-FFFF-FFFF00000000}"/>
  </bookViews>
  <sheets>
    <sheet name="圣菲丽莎" sheetId="1" r:id="rId1"/>
    <sheet name="SantaCla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2" l="1"/>
  <c r="P20" i="2"/>
  <c r="P19" i="2"/>
  <c r="O21" i="2"/>
  <c r="O20" i="2"/>
  <c r="O19" i="2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F21" i="2"/>
  <c r="F19" i="2"/>
  <c r="D21" i="2"/>
  <c r="Q20" i="2"/>
  <c r="F20" i="2"/>
  <c r="Q19" i="2"/>
  <c r="O19" i="1"/>
  <c r="P19" i="1"/>
  <c r="P18" i="1"/>
  <c r="P17" i="1"/>
  <c r="O8" i="1"/>
  <c r="O18" i="1"/>
  <c r="G17" i="1"/>
  <c r="H17" i="1"/>
  <c r="I17" i="1"/>
  <c r="J17" i="1"/>
  <c r="K17" i="1"/>
  <c r="L17" i="1"/>
  <c r="M17" i="1"/>
  <c r="N17" i="1"/>
  <c r="G18" i="1"/>
  <c r="H18" i="1"/>
  <c r="I18" i="1"/>
  <c r="J18" i="1"/>
  <c r="K18" i="1"/>
  <c r="L18" i="1"/>
  <c r="M18" i="1"/>
  <c r="N18" i="1"/>
  <c r="G19" i="1"/>
  <c r="H19" i="1"/>
  <c r="I19" i="1"/>
  <c r="J19" i="1"/>
  <c r="K19" i="1"/>
  <c r="L19" i="1"/>
  <c r="M19" i="1"/>
  <c r="N19" i="1"/>
  <c r="F19" i="1"/>
  <c r="F18" i="1"/>
  <c r="F17" i="1"/>
  <c r="D19" i="1"/>
  <c r="Q18" i="1"/>
  <c r="Q21" i="2" l="1"/>
  <c r="O15" i="2" l="1"/>
  <c r="O10" i="2"/>
  <c r="O9" i="2"/>
  <c r="O14" i="2"/>
  <c r="O8" i="2"/>
  <c r="O13" i="2"/>
  <c r="O12" i="2"/>
  <c r="O7" i="2"/>
  <c r="O10" i="1"/>
  <c r="O14" i="1"/>
  <c r="O9" i="1"/>
  <c r="Q17" i="1" l="1"/>
  <c r="O17" i="1"/>
  <c r="Q19" i="1"/>
  <c r="O12" i="1"/>
  <c r="O13" i="1"/>
  <c r="O7" i="1"/>
  <c r="O11" i="1" l="1"/>
</calcChain>
</file>

<file path=xl/sharedStrings.xml><?xml version="1.0" encoding="utf-8"?>
<sst xmlns="http://schemas.openxmlformats.org/spreadsheetml/2006/main" count="268" uniqueCount="106">
  <si>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</si>
  <si>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</si>
  <si>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</si>
  <si>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</si>
  <si>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</si>
  <si>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</si>
  <si>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</si>
  <si>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</si>
  <si>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1" type="noConversion"/>
  </si>
  <si>
    <t>价格</t>
    <phoneticPr fontId="1" type="noConversion"/>
  </si>
  <si>
    <t>瑰夏</t>
    <phoneticPr fontId="1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</si>
  <si>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</si>
  <si>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</si>
  <si>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</si>
  <si>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</si>
  <si>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</si>
  <si>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</si>
  <si>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</si>
  <si>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</si>
  <si>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</si>
  <si>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</si>
  <si>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</si>
  <si>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1" type="noConversion"/>
  </si>
  <si>
    <t>方法</t>
    <phoneticPr fontId="1" type="noConversion"/>
  </si>
  <si>
    <t>细则</t>
    <phoneticPr fontId="1" type="noConversion"/>
  </si>
  <si>
    <t>测试者</t>
    <phoneticPr fontId="1" type="noConversion"/>
  </si>
  <si>
    <t>初始分</t>
  </si>
  <si>
    <t>香气</t>
  </si>
  <si>
    <t>醇厚感</t>
  </si>
  <si>
    <t>香甜感</t>
    <phoneticPr fontId="1" type="noConversion"/>
  </si>
  <si>
    <t>平衡感</t>
  </si>
  <si>
    <t>个人感觉</t>
  </si>
  <si>
    <t>干净度</t>
  </si>
  <si>
    <t>风味减分</t>
    <phoneticPr fontId="1" type="noConversion"/>
  </si>
  <si>
    <t>总分</t>
  </si>
  <si>
    <t>描述</t>
    <phoneticPr fontId="1" type="noConversion"/>
  </si>
  <si>
    <t>手冲</t>
    <phoneticPr fontId="1" type="noConversion"/>
  </si>
  <si>
    <t>室友</t>
    <phoneticPr fontId="1" type="noConversion"/>
  </si>
  <si>
    <t>圣菲丽莎</t>
    <phoneticPr fontId="1" type="noConversion"/>
  </si>
  <si>
    <t>危地马拉</t>
    <phoneticPr fontId="1" type="noConversion"/>
  </si>
  <si>
    <t>笔者</t>
    <phoneticPr fontId="1" type="noConversion"/>
  </si>
  <si>
    <t>烘焙程度略深，放凉后更苦，余韵苦感</t>
    <phoneticPr fontId="1" type="noConversion"/>
  </si>
  <si>
    <t>花香</t>
    <phoneticPr fontId="1" type="noConversion"/>
  </si>
  <si>
    <t>花香坚果烟</t>
    <phoneticPr fontId="1" type="noConversion"/>
  </si>
  <si>
    <t>柑橘柠檬</t>
    <phoneticPr fontId="1" type="noConversion"/>
  </si>
  <si>
    <t>柑橘柠檬坚果</t>
    <phoneticPr fontId="1" type="noConversion"/>
  </si>
  <si>
    <t>红茶焦糖巧克力</t>
    <phoneticPr fontId="1" type="noConversion"/>
  </si>
  <si>
    <t>焦糖巧克力</t>
    <phoneticPr fontId="1" type="noConversion"/>
  </si>
  <si>
    <t>19格</t>
    <phoneticPr fontId="1" type="noConversion"/>
  </si>
  <si>
    <t>29格</t>
    <phoneticPr fontId="1" type="noConversion"/>
  </si>
  <si>
    <t>苦感，喝不出别的感觉</t>
    <phoneticPr fontId="1" type="noConversion"/>
  </si>
  <si>
    <t>枫糖余韵消失，醇厚感减弱，苦感降低</t>
    <phoneticPr fontId="1" type="noConversion"/>
  </si>
  <si>
    <t>白杏柑橘</t>
    <phoneticPr fontId="1" type="noConversion"/>
  </si>
  <si>
    <t>-</t>
    <phoneticPr fontId="1" type="noConversion"/>
  </si>
  <si>
    <t>枫糖茶感苦涩</t>
    <phoneticPr fontId="1" type="noConversion"/>
  </si>
  <si>
    <t>微苦涩</t>
    <phoneticPr fontId="1" type="noConversion"/>
  </si>
  <si>
    <t>白杏微柑橘</t>
    <phoneticPr fontId="1" type="noConversion"/>
  </si>
  <si>
    <t>20格</t>
    <phoneticPr fontId="1" type="noConversion"/>
  </si>
  <si>
    <t>D特压</t>
    <phoneticPr fontId="1" type="noConversion"/>
  </si>
  <si>
    <t>放凉后几乎无苦，风味更淡雅</t>
    <phoneticPr fontId="1" type="noConversion"/>
  </si>
  <si>
    <t>柑橘茉莉</t>
    <phoneticPr fontId="1" type="noConversion"/>
  </si>
  <si>
    <t>柑橘</t>
    <phoneticPr fontId="1" type="noConversion"/>
  </si>
  <si>
    <t>柑橘红茶</t>
    <phoneticPr fontId="1" type="noConversion"/>
  </si>
  <si>
    <t>微苦，焦糖余韵丰富</t>
    <phoneticPr fontId="1" type="noConversion"/>
  </si>
  <si>
    <t>评分标准</t>
    <phoneticPr fontId="1" type="noConversion"/>
  </si>
  <si>
    <t>样本数</t>
    <phoneticPr fontId="1" type="noConversion"/>
  </si>
  <si>
    <t>甜感</t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</si>
  <si>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</si>
  <si>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</si>
  <si>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</si>
  <si>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</si>
  <si>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圣菲丽莎庄园</t>
    <phoneticPr fontId="1" type="noConversion"/>
  </si>
  <si>
    <t>橘蜜处理</t>
    <phoneticPr fontId="1" type="noConversion"/>
  </si>
  <si>
    <t>浅度</t>
    <phoneticPr fontId="1" type="noConversion"/>
  </si>
  <si>
    <t>茉莉，佛手柑，杏子，柠檬红茶</t>
    <phoneticPr fontId="1" type="noConversion"/>
  </si>
  <si>
    <t>喵小雅</t>
    <phoneticPr fontId="1" type="noConversion"/>
  </si>
  <si>
    <t>茉莉金银花</t>
    <phoneticPr fontId="1" type="noConversion"/>
  </si>
  <si>
    <t>青柠白桃</t>
    <phoneticPr fontId="1" type="noConversion"/>
  </si>
  <si>
    <t>柑橘青柠白桃</t>
    <phoneticPr fontId="1" type="noConversion"/>
  </si>
  <si>
    <t>白桃柑橘</t>
    <phoneticPr fontId="1" type="noConversion"/>
  </si>
  <si>
    <t>蜂蜜奶油回甘微酸</t>
    <phoneticPr fontId="1" type="noConversion"/>
  </si>
  <si>
    <t>层次感明显，后调余韵金银花，茉莉显著</t>
    <phoneticPr fontId="1" type="noConversion"/>
  </si>
  <si>
    <t>花香茉莉</t>
    <phoneticPr fontId="1" type="noConversion"/>
  </si>
  <si>
    <t>青草茉莉金银花</t>
    <phoneticPr fontId="1" type="noConversion"/>
  </si>
  <si>
    <t>柑橘茉莉金银花</t>
    <phoneticPr fontId="1" type="noConversion"/>
  </si>
  <si>
    <t>茉莉金银花回甘奶油蜂蜜</t>
    <phoneticPr fontId="1" type="noConversion"/>
  </si>
  <si>
    <t>Toybox Coffee</t>
    <phoneticPr fontId="1" type="noConversion"/>
  </si>
  <si>
    <t>Santa Clara</t>
    <phoneticPr fontId="1" type="noConversion"/>
  </si>
  <si>
    <t>白桃，青柠，茉莉，接骨木花</t>
    <phoneticPr fontId="1" type="noConversion"/>
  </si>
  <si>
    <t>安提瓜</t>
    <phoneticPr fontId="1" type="noConversion"/>
  </si>
  <si>
    <t>水洗</t>
    <phoneticPr fontId="1" type="noConversion"/>
  </si>
  <si>
    <t>酸感在低温风味加强</t>
    <phoneticPr fontId="1" type="noConversion"/>
  </si>
  <si>
    <t>柠檬西梅</t>
    <phoneticPr fontId="1" type="noConversion"/>
  </si>
  <si>
    <t>柠檬西梅茉莉</t>
    <phoneticPr fontId="1" type="noConversion"/>
  </si>
  <si>
    <t>茉莉香油回甘</t>
    <phoneticPr fontId="1" type="noConversion"/>
  </si>
  <si>
    <t>有微苦涩感</t>
    <phoneticPr fontId="1" type="noConversion"/>
  </si>
  <si>
    <t>手冲</t>
  </si>
  <si>
    <t>风味有所减弱，涩感增强</t>
  </si>
  <si>
    <t>笔者</t>
  </si>
  <si>
    <t>花香</t>
  </si>
  <si>
    <t>花香茉莉微青草</t>
  </si>
  <si>
    <t>柑橘，西梅</t>
  </si>
  <si>
    <t>柑橘，西梅，微柠檬</t>
  </si>
  <si>
    <t>微酸，微奶油醇，茉莉余韵</t>
  </si>
  <si>
    <t>90CL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</si>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</sst>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_);[Red]\(0.0\)"/>
    <numFmt numFmtId="178" formatCode="0_);[Red]\(0\)"/>
    <numFmt numFmtId="179" formatCode="0.0_ 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  <font>
      <b/>
      <sz val="11"/>
      <color rgb="FFC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176" fontId="0" fillId="2" borderId="1" xfId="0" applyNumberFormat="1" applyFill="1" applyBorder="1"/>
    <xf numFmtId="176" fontId="4" fillId="2" borderId="1" xfId="0" applyNumberFormat="1" applyFont="1" applyFill="1" applyBorder="1"/>
    <xf numFmtId="176" fontId="5" fillId="2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76" fontId="0" fillId="3" borderId="1" xfId="0" applyNumberFormat="1" applyFill="1" applyBorder="1"/>
    <xf numFmtId="176" fontId="4" fillId="3" borderId="1" xfId="0" applyNumberFormat="1" applyFont="1" applyFill="1" applyBorder="1"/>
    <xf numFmtId="176" fontId="5" fillId="3" borderId="1" xfId="0" applyNumberFormat="1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177" fontId="8" fillId="2" borderId="1" xfId="0" applyNumberFormat="1" applyFont="1" applyFill="1" applyBorder="1"/>
    <xf numFmtId="0" fontId="0" fillId="4" borderId="1" xfId="0" applyFill="1" applyBorder="1" applyAlignment="1">
      <alignment horizontal="center"/>
    </xf>
    <xf numFmtId="178" fontId="0" fillId="4" borderId="1" xfId="0" applyNumberFormat="1" applyFill="1" applyBorder="1"/>
    <xf numFmtId="177" fontId="0" fillId="4" borderId="1" xfId="0" applyNumberFormat="1" applyFill="1" applyBorder="1"/>
    <xf numFmtId="179" fontId="0" fillId="4" borderId="1" xfId="0" applyNumberFormat="1" applyFill="1" applyBorder="1"/>
    <xf numFmtId="177" fontId="9" fillId="4" borderId="1" xfId="0" applyNumberFormat="1" applyFont="1" applyFill="1" applyBorder="1"/>
    <xf numFmtId="177" fontId="8" fillId="4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"/>
  <sheetViews>
    <sheetView tabSelected="1" workbookViewId="0">
      <selection activeCell="H22" sqref="H22"/>
    </sheetView>
  </sheetViews>
  <sheetFormatPr baseColWidth="10" defaultColWidth="8.83203125"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>
      <c r="A2" t="s">
        <v>38</v>
      </c>
      <c r="B2" t="s">
        <v>39</v>
      </c>
      <c r="D2" t="s">
        <v>71</v>
      </c>
      <c r="E2" t="s">
        <v>10</v>
      </c>
      <c r="F2" t="s">
        <v>72</v>
      </c>
      <c r="G2" t="s">
        <v>73</v>
      </c>
      <c r="H2" t="s">
        <v>74</v>
      </c>
      <c r="I2" t="s">
        <v>75</v>
      </c>
      <c r="J2">
        <v>159</v>
      </c>
    </row>
    <row r="3" spans="1:37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X6" s="1" t="s">
        <v>19</v>
      </c>
      <c r="Y6" s="1" t="s">
        <v>19</v>
      </c>
      <c r="Z6" s="1" t="s">
        <v>7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 s="2" customFormat="1">
      <c r="A7" s="2" t="s">
        <v>36</v>
      </c>
      <c r="C7" s="2" t="s">
        <v>40</v>
      </c>
      <c r="E7" s="2">
        <v>20</v>
      </c>
      <c r="F7" s="2">
        <v>9</v>
      </c>
      <c r="G7" s="2">
        <v>8.25</v>
      </c>
      <c r="H7" s="2">
        <v>8.75</v>
      </c>
      <c r="I7" s="2">
        <v>8</v>
      </c>
      <c r="J7" s="2">
        <v>7.5</v>
      </c>
      <c r="K7" s="2">
        <v>7.75</v>
      </c>
      <c r="L7" s="2">
        <v>7.5</v>
      </c>
      <c r="M7" s="2">
        <v>7.5</v>
      </c>
      <c r="N7" s="2">
        <v>-1</v>
      </c>
      <c r="O7">
        <f>SUM(E7:N7)</f>
        <v>83.25</v>
      </c>
      <c r="P7" s="2" t="s">
        <v>41</v>
      </c>
      <c r="T7" s="1" t="s">
        <v>42</v>
      </c>
      <c r="U7" s="2">
        <v>2</v>
      </c>
      <c r="V7" s="2" t="s">
        <v>43</v>
      </c>
      <c r="W7" s="2">
        <v>4</v>
      </c>
      <c r="X7" s="2">
        <v>1</v>
      </c>
      <c r="Y7" s="2">
        <v>0</v>
      </c>
      <c r="Z7" s="2" t="s">
        <v>44</v>
      </c>
      <c r="AA7" s="2">
        <v>2</v>
      </c>
      <c r="AB7" s="2">
        <v>1</v>
      </c>
      <c r="AC7" s="2">
        <v>1</v>
      </c>
      <c r="AD7" s="2" t="s">
        <v>45</v>
      </c>
      <c r="AE7" s="2">
        <v>2</v>
      </c>
      <c r="AF7" s="2">
        <v>1</v>
      </c>
      <c r="AG7" s="2">
        <v>2</v>
      </c>
      <c r="AH7" s="2" t="s">
        <v>46</v>
      </c>
      <c r="AI7" s="2">
        <v>3</v>
      </c>
      <c r="AJ7" s="2" t="s">
        <v>47</v>
      </c>
      <c r="AK7" s="2">
        <v>2</v>
      </c>
    </row>
    <row r="8" spans="1:37" s="2" customFormat="1">
      <c r="A8" s="2" t="s">
        <v>36</v>
      </c>
      <c r="B8" t="s">
        <v>48</v>
      </c>
      <c r="C8" s="2" t="s">
        <v>40</v>
      </c>
      <c r="E8" s="2">
        <v>20</v>
      </c>
      <c r="F8" s="2">
        <v>9</v>
      </c>
      <c r="G8" s="2">
        <v>7</v>
      </c>
      <c r="H8" s="2">
        <v>8</v>
      </c>
      <c r="I8" s="2">
        <v>7.5</v>
      </c>
      <c r="J8" s="2">
        <v>7</v>
      </c>
      <c r="K8" s="2">
        <v>7.5</v>
      </c>
      <c r="L8" s="2">
        <v>7</v>
      </c>
      <c r="M8" s="2">
        <v>7.5</v>
      </c>
      <c r="N8" s="2">
        <v>-2</v>
      </c>
      <c r="O8">
        <f>SUM(E8:N8)</f>
        <v>78.5</v>
      </c>
      <c r="P8" s="2" t="s">
        <v>50</v>
      </c>
      <c r="T8" s="1"/>
    </row>
    <row r="9" spans="1:37" s="2" customFormat="1">
      <c r="A9" s="2" t="s">
        <v>36</v>
      </c>
      <c r="B9" t="s">
        <v>49</v>
      </c>
      <c r="C9" s="2" t="s">
        <v>40</v>
      </c>
      <c r="E9" s="2">
        <v>20</v>
      </c>
      <c r="F9" s="2">
        <v>9</v>
      </c>
      <c r="G9" s="2">
        <v>8.25</v>
      </c>
      <c r="H9" s="2">
        <v>7</v>
      </c>
      <c r="I9" s="2">
        <v>8</v>
      </c>
      <c r="J9" s="2">
        <v>7.5</v>
      </c>
      <c r="K9" s="2">
        <v>7.25</v>
      </c>
      <c r="L9" s="2">
        <v>7.75</v>
      </c>
      <c r="M9" s="2">
        <v>7.75</v>
      </c>
      <c r="N9" s="2">
        <v>-1</v>
      </c>
      <c r="O9">
        <f t="shared" ref="O8:O10" si="0">SUM(E9:N9)</f>
        <v>81.5</v>
      </c>
      <c r="P9" s="2" t="s">
        <v>51</v>
      </c>
      <c r="T9" s="1"/>
    </row>
    <row r="10" spans="1:37" s="2" customFormat="1">
      <c r="A10" t="s">
        <v>58</v>
      </c>
      <c r="B10" t="s">
        <v>57</v>
      </c>
      <c r="C10" s="2" t="s">
        <v>40</v>
      </c>
      <c r="E10" s="2">
        <v>20</v>
      </c>
      <c r="F10" s="2">
        <v>9</v>
      </c>
      <c r="G10" s="2">
        <v>8.25</v>
      </c>
      <c r="H10" s="2">
        <v>9.25</v>
      </c>
      <c r="I10" s="2">
        <v>7.75</v>
      </c>
      <c r="J10" s="2">
        <v>8</v>
      </c>
      <c r="K10" s="2">
        <v>8.5</v>
      </c>
      <c r="L10" s="2">
        <v>8.5</v>
      </c>
      <c r="M10" s="2">
        <v>8.75</v>
      </c>
      <c r="N10" s="2">
        <v>0</v>
      </c>
      <c r="O10">
        <f t="shared" si="0"/>
        <v>88</v>
      </c>
      <c r="P10" s="2" t="s">
        <v>59</v>
      </c>
      <c r="T10" s="1"/>
      <c r="X10" s="2">
        <v>2</v>
      </c>
      <c r="Y10" s="2">
        <v>0</v>
      </c>
      <c r="Z10" s="2" t="s">
        <v>60</v>
      </c>
      <c r="AA10" s="2">
        <v>2</v>
      </c>
      <c r="AB10" s="2">
        <v>1</v>
      </c>
      <c r="AC10" s="2">
        <v>0</v>
      </c>
      <c r="AD10" s="2" t="s">
        <v>61</v>
      </c>
      <c r="AE10" s="2">
        <v>2</v>
      </c>
      <c r="AF10" s="2">
        <v>1</v>
      </c>
      <c r="AG10" s="2">
        <v>1</v>
      </c>
      <c r="AH10" s="2" t="s">
        <v>62</v>
      </c>
      <c r="AI10" s="2">
        <v>2</v>
      </c>
      <c r="AJ10" s="2" t="s">
        <v>63</v>
      </c>
      <c r="AK10" s="2">
        <v>3</v>
      </c>
    </row>
    <row r="11" spans="1:37">
      <c r="A11" t="s">
        <v>36</v>
      </c>
      <c r="C11" t="s">
        <v>37</v>
      </c>
      <c r="E11">
        <v>20</v>
      </c>
      <c r="F11">
        <v>9</v>
      </c>
      <c r="G11">
        <v>8.5</v>
      </c>
      <c r="H11">
        <v>8.75</v>
      </c>
      <c r="I11">
        <v>8.75</v>
      </c>
      <c r="J11">
        <v>8.75</v>
      </c>
      <c r="K11">
        <v>8.5</v>
      </c>
      <c r="L11">
        <v>8.5</v>
      </c>
      <c r="M11">
        <v>8.25</v>
      </c>
      <c r="N11">
        <v>0</v>
      </c>
      <c r="O11">
        <f>SUM(E11:N11)</f>
        <v>89</v>
      </c>
      <c r="X11">
        <v>1</v>
      </c>
      <c r="Y11">
        <v>2</v>
      </c>
      <c r="Z11" s="2" t="s">
        <v>53</v>
      </c>
      <c r="AA11">
        <v>1</v>
      </c>
      <c r="AB11">
        <v>1</v>
      </c>
      <c r="AC11">
        <v>3</v>
      </c>
      <c r="AD11" s="2" t="s">
        <v>53</v>
      </c>
      <c r="AE11" s="2">
        <v>1</v>
      </c>
      <c r="AF11" s="2">
        <v>0</v>
      </c>
      <c r="AG11" s="2">
        <v>2</v>
      </c>
      <c r="AH11" s="2" t="s">
        <v>53</v>
      </c>
      <c r="AI11" s="2">
        <v>1</v>
      </c>
      <c r="AJ11" t="s">
        <v>54</v>
      </c>
      <c r="AK11">
        <v>3</v>
      </c>
    </row>
    <row r="12" spans="1:37">
      <c r="A12" t="s">
        <v>36</v>
      </c>
      <c r="B12" t="s">
        <v>48</v>
      </c>
      <c r="C12" t="s">
        <v>37</v>
      </c>
      <c r="E12">
        <v>20</v>
      </c>
      <c r="F12">
        <v>9.25</v>
      </c>
      <c r="G12">
        <v>8</v>
      </c>
      <c r="H12">
        <v>8.5</v>
      </c>
      <c r="I12">
        <v>8</v>
      </c>
      <c r="J12">
        <v>7.5</v>
      </c>
      <c r="K12">
        <v>7.5</v>
      </c>
      <c r="L12">
        <v>8</v>
      </c>
      <c r="M12">
        <v>8.5</v>
      </c>
      <c r="N12">
        <v>0</v>
      </c>
      <c r="O12">
        <f t="shared" ref="O12:O14" si="1">SUM(E12:N12)</f>
        <v>85.25</v>
      </c>
      <c r="X12">
        <v>1</v>
      </c>
      <c r="Y12">
        <v>1</v>
      </c>
      <c r="Z12" t="s">
        <v>52</v>
      </c>
      <c r="AA12">
        <v>2</v>
      </c>
      <c r="AB12">
        <v>1</v>
      </c>
      <c r="AC12">
        <v>1</v>
      </c>
      <c r="AD12" s="2" t="s">
        <v>56</v>
      </c>
      <c r="AE12" s="2">
        <v>2</v>
      </c>
      <c r="AF12" s="2">
        <v>1</v>
      </c>
      <c r="AG12" s="2">
        <v>1</v>
      </c>
      <c r="AH12" s="2" t="s">
        <v>53</v>
      </c>
      <c r="AI12" s="2">
        <v>1</v>
      </c>
      <c r="AJ12" t="s">
        <v>55</v>
      </c>
      <c r="AK12">
        <v>3</v>
      </c>
    </row>
    <row r="13" spans="1:37">
      <c r="A13" t="s">
        <v>36</v>
      </c>
      <c r="B13" t="s">
        <v>49</v>
      </c>
      <c r="C13" t="s">
        <v>37</v>
      </c>
      <c r="E13">
        <v>20</v>
      </c>
      <c r="F13">
        <v>9.25</v>
      </c>
      <c r="G13">
        <v>8.5</v>
      </c>
      <c r="H13">
        <v>8</v>
      </c>
      <c r="I13">
        <v>8.5</v>
      </c>
      <c r="J13">
        <v>9</v>
      </c>
      <c r="K13">
        <v>8.5</v>
      </c>
      <c r="L13">
        <v>8.75</v>
      </c>
      <c r="M13">
        <v>8.5</v>
      </c>
      <c r="N13">
        <v>0</v>
      </c>
      <c r="O13">
        <f t="shared" si="1"/>
        <v>89</v>
      </c>
    </row>
    <row r="14" spans="1:37">
      <c r="A14" t="s">
        <v>58</v>
      </c>
      <c r="B14" t="s">
        <v>57</v>
      </c>
      <c r="C14" t="s">
        <v>37</v>
      </c>
      <c r="E14">
        <v>20</v>
      </c>
      <c r="F14">
        <v>9.25</v>
      </c>
      <c r="G14">
        <v>8.75</v>
      </c>
      <c r="H14">
        <v>8.75</v>
      </c>
      <c r="I14">
        <v>9</v>
      </c>
      <c r="J14">
        <v>9.25</v>
      </c>
      <c r="K14">
        <v>9.25</v>
      </c>
      <c r="L14">
        <v>9.25</v>
      </c>
      <c r="M14">
        <v>9</v>
      </c>
      <c r="N14">
        <v>0</v>
      </c>
      <c r="O14">
        <f t="shared" si="1"/>
        <v>92.5</v>
      </c>
    </row>
    <row r="16" spans="1:37">
      <c r="B16" s="3" t="s">
        <v>64</v>
      </c>
      <c r="C16" s="3" t="s">
        <v>23</v>
      </c>
      <c r="D16" s="3" t="s">
        <v>65</v>
      </c>
      <c r="E16" s="3" t="s">
        <v>26</v>
      </c>
      <c r="F16" s="3" t="s">
        <v>27</v>
      </c>
      <c r="G16" s="3" t="s">
        <v>20</v>
      </c>
      <c r="H16" s="3" t="s">
        <v>28</v>
      </c>
      <c r="I16" s="3" t="s">
        <v>66</v>
      </c>
      <c r="J16" s="3" t="s">
        <v>30</v>
      </c>
      <c r="K16" s="3" t="s">
        <v>18</v>
      </c>
      <c r="L16" s="3" t="s">
        <v>31</v>
      </c>
      <c r="M16" s="4" t="s">
        <v>32</v>
      </c>
      <c r="N16" s="4" t="s">
        <v>33</v>
      </c>
      <c r="O16" s="3" t="s">
        <v>67</v>
      </c>
      <c r="P16" s="3" t="s">
        <v>68</v>
      </c>
      <c r="Q16" s="3" t="s">
        <v>104</v>
      </c>
    </row>
    <row r="17" spans="2:17">
      <c r="B17" s="5" t="s">
        <v>69</v>
      </c>
      <c r="C17" s="5" t="s">
        <v>36</v>
      </c>
      <c r="D17" s="6">
        <v>4</v>
      </c>
      <c r="E17" s="6">
        <v>20</v>
      </c>
      <c r="F17" s="7">
        <f>AVERAGE(F7:F10)</f>
        <v>9</v>
      </c>
      <c r="G17" s="7">
        <f t="shared" ref="G17:N17" si="2">AVERAGE(G7:G10)</f>
        <v>7.9375</v>
      </c>
      <c r="H17" s="7">
        <f t="shared" si="2"/>
        <v>8.25</v>
      </c>
      <c r="I17" s="7">
        <f t="shared" si="2"/>
        <v>7.8125</v>
      </c>
      <c r="J17" s="7">
        <f t="shared" si="2"/>
        <v>7.5</v>
      </c>
      <c r="K17" s="7">
        <f t="shared" si="2"/>
        <v>7.75</v>
      </c>
      <c r="L17" s="7">
        <f t="shared" si="2"/>
        <v>7.6875</v>
      </c>
      <c r="M17" s="7">
        <f t="shared" si="2"/>
        <v>7.875</v>
      </c>
      <c r="N17" s="7">
        <f t="shared" si="2"/>
        <v>-1</v>
      </c>
      <c r="O17" s="8">
        <f>AVERAGE(O7:O10)</f>
        <v>82.8125</v>
      </c>
      <c r="P17" s="9">
        <f>_xlfn.STDEV.P(O7:O10)</f>
        <v>3.44317713020983</v>
      </c>
      <c r="Q17" s="19">
        <f>_xlfn.CONFIDENCE.T(0.1,P17,D17)</f>
        <v>4.051523578890845</v>
      </c>
    </row>
    <row r="18" spans="2:17">
      <c r="B18" s="10" t="s">
        <v>70</v>
      </c>
      <c r="C18" s="10" t="s">
        <v>36</v>
      </c>
      <c r="D18" s="11">
        <v>4</v>
      </c>
      <c r="E18" s="11">
        <v>20</v>
      </c>
      <c r="F18" s="12">
        <f>AVERAGE(F11:F14)</f>
        <v>9.1875</v>
      </c>
      <c r="G18" s="12">
        <f t="shared" ref="G18:N18" si="3">AVERAGE(G11:G14)</f>
        <v>8.4375</v>
      </c>
      <c r="H18" s="12">
        <f t="shared" si="3"/>
        <v>8.5</v>
      </c>
      <c r="I18" s="12">
        <f t="shared" si="3"/>
        <v>8.5625</v>
      </c>
      <c r="J18" s="12">
        <f t="shared" si="3"/>
        <v>8.625</v>
      </c>
      <c r="K18" s="12">
        <f t="shared" si="3"/>
        <v>8.4375</v>
      </c>
      <c r="L18" s="12">
        <f t="shared" si="3"/>
        <v>8.625</v>
      </c>
      <c r="M18" s="12">
        <f t="shared" si="3"/>
        <v>8.5625</v>
      </c>
      <c r="N18" s="12">
        <f t="shared" si="3"/>
        <v>0</v>
      </c>
      <c r="O18" s="13">
        <f>AVERAGE(O11:O14)</f>
        <v>88.9375</v>
      </c>
      <c r="P18" s="14">
        <f>_xlfn.STDEV.P(O11:O14)</f>
        <v>2.5640239370957518</v>
      </c>
      <c r="Q18" s="19">
        <f>_xlfn.CONFIDENCE.T(0.1,P18,D18)</f>
        <v>3.0170400897588765</v>
      </c>
    </row>
    <row r="19" spans="2:17">
      <c r="B19" s="20" t="s">
        <v>105</v>
      </c>
      <c r="C19" s="20"/>
      <c r="D19" s="21">
        <f>D17+D18</f>
        <v>8</v>
      </c>
      <c r="E19" s="22">
        <v>20</v>
      </c>
      <c r="F19" s="23">
        <f>AVERAGE(F7:F14)</f>
        <v>9.09375</v>
      </c>
      <c r="G19" s="23">
        <f t="shared" ref="G19:N19" si="4">AVERAGE(G7:G14)</f>
        <v>8.1875</v>
      </c>
      <c r="H19" s="23">
        <f t="shared" si="4"/>
        <v>8.375</v>
      </c>
      <c r="I19" s="23">
        <f t="shared" si="4"/>
        <v>8.1875</v>
      </c>
      <c r="J19" s="23">
        <f t="shared" si="4"/>
        <v>8.0625</v>
      </c>
      <c r="K19" s="23">
        <f t="shared" si="4"/>
        <v>8.09375</v>
      </c>
      <c r="L19" s="23">
        <f t="shared" si="4"/>
        <v>8.15625</v>
      </c>
      <c r="M19" s="23">
        <f t="shared" si="4"/>
        <v>8.21875</v>
      </c>
      <c r="N19" s="23">
        <f t="shared" si="4"/>
        <v>-0.5</v>
      </c>
      <c r="O19" s="24">
        <f>AVERAGE(O7:O14)</f>
        <v>85.875</v>
      </c>
      <c r="P19" s="25">
        <f>_xlfn.STDEV.P(O7:O14)</f>
        <v>4.3120470776650848</v>
      </c>
      <c r="Q19" s="25">
        <f>_xlfn.CONFIDENCE.T(0.1,P19,D19)</f>
        <v>2.8883587157007811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1B69-0531-9F4F-B580-102B738C8F7E}">
  <dimension ref="A1:AK21"/>
  <sheetViews>
    <sheetView workbookViewId="0">
      <selection activeCell="D26" sqref="D26"/>
    </sheetView>
  </sheetViews>
  <sheetFormatPr baseColWidth="10"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37">
      <c r="A2" t="s">
        <v>87</v>
      </c>
      <c r="B2" t="s">
        <v>39</v>
      </c>
      <c r="C2" t="s">
        <v>89</v>
      </c>
      <c r="D2" t="s">
        <v>87</v>
      </c>
      <c r="E2" t="s">
        <v>10</v>
      </c>
      <c r="F2" t="s">
        <v>90</v>
      </c>
      <c r="G2" t="s">
        <v>73</v>
      </c>
      <c r="H2" t="s">
        <v>88</v>
      </c>
      <c r="I2" t="s">
        <v>86</v>
      </c>
      <c r="J2">
        <v>173.14</v>
      </c>
    </row>
    <row r="3" spans="1:37">
      <c r="T3" s="1" t="s">
        <v>11</v>
      </c>
      <c r="U3" s="1"/>
      <c r="V3" s="1"/>
      <c r="W3" s="1"/>
      <c r="X3" s="1" t="s">
        <v>12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13</v>
      </c>
      <c r="U4" s="1"/>
      <c r="V4" s="1" t="s">
        <v>14</v>
      </c>
      <c r="W4" s="1"/>
      <c r="X4" s="1" t="s">
        <v>15</v>
      </c>
      <c r="Y4" s="1"/>
      <c r="Z4" s="1"/>
      <c r="AA4" s="1"/>
      <c r="AB4" s="1" t="s">
        <v>16</v>
      </c>
      <c r="AC4" s="1"/>
      <c r="AD4" s="1"/>
      <c r="AE4" s="1"/>
      <c r="AF4" s="1" t="s">
        <v>17</v>
      </c>
      <c r="AG4" s="1"/>
      <c r="AH4" s="1"/>
      <c r="AI4" s="1"/>
      <c r="AJ4" s="1" t="s">
        <v>18</v>
      </c>
      <c r="AK4" s="1"/>
    </row>
    <row r="5" spans="1:37">
      <c r="T5" s="1" t="s">
        <v>7</v>
      </c>
      <c r="U5" s="1" t="s">
        <v>19</v>
      </c>
      <c r="V5" s="1" t="s">
        <v>7</v>
      </c>
      <c r="W5" s="1" t="s">
        <v>19</v>
      </c>
      <c r="X5" s="1" t="s">
        <v>20</v>
      </c>
      <c r="Y5" s="1" t="s">
        <v>21</v>
      </c>
      <c r="Z5" s="1" t="s">
        <v>22</v>
      </c>
      <c r="AA5" s="1"/>
      <c r="AB5" s="1" t="s">
        <v>20</v>
      </c>
      <c r="AC5" s="1" t="s">
        <v>21</v>
      </c>
      <c r="AD5" s="1" t="s">
        <v>22</v>
      </c>
      <c r="AE5" s="1"/>
      <c r="AF5" s="1" t="s">
        <v>20</v>
      </c>
      <c r="AG5" s="1" t="s">
        <v>21</v>
      </c>
      <c r="AH5" s="1" t="s">
        <v>22</v>
      </c>
      <c r="AI5" s="1"/>
      <c r="AJ5" s="1" t="s">
        <v>7</v>
      </c>
      <c r="AK5" s="1" t="s">
        <v>19</v>
      </c>
    </row>
    <row r="6" spans="1:37" s="1" customFormat="1">
      <c r="A6" s="1" t="s">
        <v>23</v>
      </c>
      <c r="B6" s="1" t="s">
        <v>24</v>
      </c>
      <c r="C6" s="1" t="s">
        <v>25</v>
      </c>
      <c r="E6" s="1" t="s">
        <v>26</v>
      </c>
      <c r="F6" s="1" t="s">
        <v>27</v>
      </c>
      <c r="G6" s="1" t="s">
        <v>20</v>
      </c>
      <c r="H6" s="1" t="s">
        <v>28</v>
      </c>
      <c r="I6" s="1" t="s">
        <v>29</v>
      </c>
      <c r="J6" s="1" t="s">
        <v>30</v>
      </c>
      <c r="K6" s="1" t="s">
        <v>18</v>
      </c>
      <c r="L6" s="1" t="s">
        <v>31</v>
      </c>
      <c r="M6" s="1" t="s">
        <v>32</v>
      </c>
      <c r="N6" s="1" t="s">
        <v>33</v>
      </c>
      <c r="O6" s="1" t="s">
        <v>34</v>
      </c>
      <c r="P6" s="1" t="s">
        <v>35</v>
      </c>
      <c r="AA6" s="1" t="s">
        <v>19</v>
      </c>
      <c r="AB6" s="1" t="s">
        <v>19</v>
      </c>
      <c r="AC6" s="1" t="s">
        <v>19</v>
      </c>
      <c r="AD6" s="1" t="s">
        <v>7</v>
      </c>
      <c r="AE6" s="1" t="s">
        <v>19</v>
      </c>
      <c r="AF6" s="1" t="s">
        <v>19</v>
      </c>
      <c r="AG6" s="1" t="s">
        <v>19</v>
      </c>
      <c r="AH6" s="1" t="s">
        <v>7</v>
      </c>
      <c r="AI6" s="1" t="s">
        <v>19</v>
      </c>
    </row>
    <row r="7" spans="1:37">
      <c r="A7" t="s">
        <v>36</v>
      </c>
      <c r="C7" t="s">
        <v>40</v>
      </c>
      <c r="E7">
        <v>20</v>
      </c>
      <c r="F7">
        <v>9.5</v>
      </c>
      <c r="G7">
        <v>9.75</v>
      </c>
      <c r="H7">
        <v>8.5</v>
      </c>
      <c r="I7">
        <v>9.5</v>
      </c>
      <c r="J7">
        <v>9.5</v>
      </c>
      <c r="K7">
        <v>9.25</v>
      </c>
      <c r="L7">
        <v>9.5</v>
      </c>
      <c r="M7">
        <v>9.5</v>
      </c>
      <c r="N7">
        <v>0</v>
      </c>
      <c r="O7">
        <f t="shared" ref="O7:O15" si="0">SUM(E7:N7)</f>
        <v>95</v>
      </c>
      <c r="T7" s="1" t="s">
        <v>42</v>
      </c>
      <c r="U7" s="1">
        <v>3</v>
      </c>
      <c r="V7" s="1" t="s">
        <v>76</v>
      </c>
      <c r="W7" s="1">
        <v>3</v>
      </c>
      <c r="X7" s="1">
        <v>2</v>
      </c>
      <c r="Y7" s="1">
        <v>0</v>
      </c>
      <c r="Z7" s="1" t="s">
        <v>77</v>
      </c>
      <c r="AA7" s="1">
        <v>3</v>
      </c>
      <c r="AB7" s="1">
        <v>2</v>
      </c>
      <c r="AC7" s="1">
        <v>0</v>
      </c>
      <c r="AD7" t="s">
        <v>78</v>
      </c>
      <c r="AE7" s="1">
        <v>3</v>
      </c>
      <c r="AF7" s="1">
        <v>2</v>
      </c>
      <c r="AG7" s="1">
        <v>0</v>
      </c>
      <c r="AH7" t="s">
        <v>79</v>
      </c>
      <c r="AI7" s="1">
        <v>3</v>
      </c>
      <c r="AJ7" t="s">
        <v>80</v>
      </c>
      <c r="AK7" s="1">
        <v>2</v>
      </c>
    </row>
    <row r="8" spans="1:37">
      <c r="A8" t="s">
        <v>36</v>
      </c>
      <c r="C8" t="s">
        <v>40</v>
      </c>
      <c r="E8">
        <v>20</v>
      </c>
      <c r="F8">
        <v>9.5</v>
      </c>
      <c r="G8">
        <v>9.5</v>
      </c>
      <c r="H8">
        <v>8.75</v>
      </c>
      <c r="I8">
        <v>9.25</v>
      </c>
      <c r="J8">
        <v>9.5</v>
      </c>
      <c r="K8">
        <v>9.25</v>
      </c>
      <c r="L8">
        <v>9.5</v>
      </c>
      <c r="M8">
        <v>9.5</v>
      </c>
      <c r="N8">
        <v>0</v>
      </c>
      <c r="O8">
        <f t="shared" si="0"/>
        <v>94.75</v>
      </c>
      <c r="P8" t="s">
        <v>81</v>
      </c>
      <c r="T8" s="1" t="s">
        <v>42</v>
      </c>
      <c r="U8" s="1">
        <v>3</v>
      </c>
      <c r="V8" s="1" t="s">
        <v>82</v>
      </c>
      <c r="W8" s="1">
        <v>3</v>
      </c>
      <c r="X8" s="1">
        <v>2</v>
      </c>
      <c r="Y8" s="1">
        <v>0</v>
      </c>
      <c r="Z8" s="1" t="s">
        <v>83</v>
      </c>
      <c r="AA8" s="1">
        <v>3</v>
      </c>
      <c r="AB8" s="1">
        <v>2</v>
      </c>
      <c r="AC8" s="1">
        <v>0</v>
      </c>
      <c r="AD8" s="1" t="s">
        <v>84</v>
      </c>
      <c r="AE8" s="1">
        <v>3</v>
      </c>
      <c r="AF8" s="1">
        <v>3</v>
      </c>
      <c r="AG8" s="1">
        <v>0</v>
      </c>
      <c r="AH8" s="1" t="s">
        <v>60</v>
      </c>
      <c r="AI8" s="1">
        <v>3</v>
      </c>
      <c r="AJ8" s="1" t="s">
        <v>85</v>
      </c>
      <c r="AK8" s="1">
        <v>3</v>
      </c>
    </row>
    <row r="9" spans="1:37">
      <c r="A9" t="s">
        <v>36</v>
      </c>
      <c r="C9" t="s">
        <v>40</v>
      </c>
      <c r="E9">
        <v>20</v>
      </c>
      <c r="F9">
        <v>9.5</v>
      </c>
      <c r="G9">
        <v>9.25</v>
      </c>
      <c r="H9">
        <v>8.75</v>
      </c>
      <c r="I9">
        <v>9</v>
      </c>
      <c r="J9">
        <v>9.25</v>
      </c>
      <c r="K9">
        <v>9</v>
      </c>
      <c r="L9">
        <v>9.25</v>
      </c>
      <c r="M9">
        <v>9.25</v>
      </c>
      <c r="N9">
        <v>0</v>
      </c>
      <c r="O9">
        <f t="shared" si="0"/>
        <v>93.25</v>
      </c>
      <c r="P9" t="s">
        <v>91</v>
      </c>
      <c r="T9" s="1" t="s">
        <v>82</v>
      </c>
      <c r="U9" s="1">
        <v>3</v>
      </c>
      <c r="V9" s="1" t="s">
        <v>82</v>
      </c>
      <c r="W9" s="1">
        <v>3</v>
      </c>
      <c r="X9" s="1">
        <v>3</v>
      </c>
      <c r="Y9" s="1">
        <v>0</v>
      </c>
      <c r="Z9" s="1" t="s">
        <v>92</v>
      </c>
      <c r="AA9" s="1">
        <v>3</v>
      </c>
      <c r="AB9" s="1">
        <v>3</v>
      </c>
      <c r="AC9" s="1">
        <v>0</v>
      </c>
      <c r="AD9" s="1" t="s">
        <v>92</v>
      </c>
      <c r="AE9" s="1">
        <v>3</v>
      </c>
      <c r="AF9" s="1">
        <v>3</v>
      </c>
      <c r="AG9" s="1">
        <v>0</v>
      </c>
      <c r="AH9" s="1" t="s">
        <v>93</v>
      </c>
      <c r="AI9" s="1">
        <v>3</v>
      </c>
      <c r="AJ9" s="1" t="s">
        <v>94</v>
      </c>
      <c r="AK9" s="1">
        <v>3</v>
      </c>
    </row>
    <row r="10" spans="1:37">
      <c r="A10" t="s">
        <v>36</v>
      </c>
      <c r="C10" t="s">
        <v>40</v>
      </c>
      <c r="E10">
        <v>20</v>
      </c>
      <c r="F10">
        <v>9.5</v>
      </c>
      <c r="G10">
        <v>9.5</v>
      </c>
      <c r="H10">
        <v>8.5</v>
      </c>
      <c r="I10">
        <v>9</v>
      </c>
      <c r="J10">
        <v>9.5</v>
      </c>
      <c r="K10">
        <v>8.75</v>
      </c>
      <c r="L10">
        <v>9.25</v>
      </c>
      <c r="M10">
        <v>8.75</v>
      </c>
      <c r="N10">
        <v>0</v>
      </c>
      <c r="O10">
        <f t="shared" si="0"/>
        <v>92.75</v>
      </c>
      <c r="P10" t="s">
        <v>95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>
      <c r="A11" s="15" t="s">
        <v>96</v>
      </c>
      <c r="B11" s="15"/>
      <c r="C11" s="15" t="s">
        <v>98</v>
      </c>
      <c r="D11" s="16"/>
      <c r="E11" s="17">
        <v>20</v>
      </c>
      <c r="F11" s="17">
        <v>9.25</v>
      </c>
      <c r="G11" s="17">
        <v>9.5</v>
      </c>
      <c r="H11" s="17">
        <v>8.75</v>
      </c>
      <c r="I11" s="17">
        <v>9</v>
      </c>
      <c r="J11" s="17">
        <v>9</v>
      </c>
      <c r="K11" s="17">
        <v>9</v>
      </c>
      <c r="L11" s="17">
        <v>9.25</v>
      </c>
      <c r="M11" s="17">
        <v>9</v>
      </c>
      <c r="N11" s="16">
        <v>0</v>
      </c>
      <c r="O11" s="18">
        <v>92.75</v>
      </c>
      <c r="P11" s="16"/>
      <c r="Q11" s="16"/>
      <c r="R11" s="16"/>
      <c r="S11" s="16"/>
      <c r="T11" s="15" t="s">
        <v>99</v>
      </c>
      <c r="U11" s="17">
        <v>3</v>
      </c>
      <c r="V11" s="15" t="s">
        <v>100</v>
      </c>
      <c r="W11" s="17">
        <v>3</v>
      </c>
      <c r="X11" s="17">
        <v>3</v>
      </c>
      <c r="Y11" s="16">
        <v>0</v>
      </c>
      <c r="Z11" s="15" t="s">
        <v>101</v>
      </c>
      <c r="AA11" s="17">
        <v>3</v>
      </c>
      <c r="AB11" s="17">
        <v>3</v>
      </c>
      <c r="AC11" s="16">
        <v>0</v>
      </c>
      <c r="AD11" s="15" t="s">
        <v>102</v>
      </c>
      <c r="AE11" s="17">
        <v>3</v>
      </c>
      <c r="AF11" s="17">
        <v>3</v>
      </c>
      <c r="AG11" s="16">
        <v>0</v>
      </c>
      <c r="AH11" s="15" t="s">
        <v>102</v>
      </c>
      <c r="AI11" s="17">
        <v>3</v>
      </c>
      <c r="AJ11" s="15" t="s">
        <v>103</v>
      </c>
      <c r="AK11" s="17">
        <v>3</v>
      </c>
    </row>
    <row r="12" spans="1:37">
      <c r="A12" t="s">
        <v>36</v>
      </c>
      <c r="C12" t="s">
        <v>37</v>
      </c>
      <c r="E12">
        <v>20</v>
      </c>
      <c r="F12">
        <v>9.25</v>
      </c>
      <c r="G12">
        <v>9.25</v>
      </c>
      <c r="H12">
        <v>8.75</v>
      </c>
      <c r="I12">
        <v>9</v>
      </c>
      <c r="J12">
        <v>9</v>
      </c>
      <c r="K12">
        <v>9</v>
      </c>
      <c r="L12">
        <v>9</v>
      </c>
      <c r="M12">
        <v>9</v>
      </c>
      <c r="N12">
        <v>0</v>
      </c>
      <c r="O12">
        <f t="shared" si="0"/>
        <v>92.25</v>
      </c>
    </row>
    <row r="13" spans="1:37">
      <c r="A13" t="s">
        <v>36</v>
      </c>
      <c r="C13" t="s">
        <v>37</v>
      </c>
      <c r="E13">
        <v>20</v>
      </c>
      <c r="F13">
        <v>9</v>
      </c>
      <c r="G13">
        <v>9.5</v>
      </c>
      <c r="H13">
        <v>9</v>
      </c>
      <c r="I13">
        <v>9.25</v>
      </c>
      <c r="J13">
        <v>9</v>
      </c>
      <c r="K13">
        <v>8.75</v>
      </c>
      <c r="L13">
        <v>9</v>
      </c>
      <c r="M13">
        <v>9.25</v>
      </c>
      <c r="N13">
        <v>0</v>
      </c>
      <c r="O13">
        <f t="shared" si="0"/>
        <v>92.75</v>
      </c>
    </row>
    <row r="14" spans="1:37">
      <c r="A14" t="s">
        <v>36</v>
      </c>
      <c r="C14" t="s">
        <v>37</v>
      </c>
      <c r="E14">
        <v>20</v>
      </c>
      <c r="F14">
        <v>9.25</v>
      </c>
      <c r="G14">
        <v>9.25</v>
      </c>
      <c r="H14">
        <v>9.25</v>
      </c>
      <c r="I14">
        <v>9.25</v>
      </c>
      <c r="J14">
        <v>9.5</v>
      </c>
      <c r="K14">
        <v>9.25</v>
      </c>
      <c r="L14">
        <v>9.25</v>
      </c>
      <c r="M14">
        <v>9</v>
      </c>
      <c r="N14">
        <v>0</v>
      </c>
      <c r="O14">
        <f t="shared" si="0"/>
        <v>94</v>
      </c>
    </row>
    <row r="15" spans="1:37">
      <c r="A15" t="s">
        <v>36</v>
      </c>
      <c r="C15" t="s">
        <v>37</v>
      </c>
      <c r="E15">
        <v>20</v>
      </c>
      <c r="F15">
        <v>9</v>
      </c>
      <c r="G15">
        <v>9.25</v>
      </c>
      <c r="H15">
        <v>8.75</v>
      </c>
      <c r="I15">
        <v>9.25</v>
      </c>
      <c r="J15">
        <v>9</v>
      </c>
      <c r="K15">
        <v>9</v>
      </c>
      <c r="L15">
        <v>9</v>
      </c>
      <c r="M15">
        <v>9</v>
      </c>
      <c r="N15">
        <v>0</v>
      </c>
      <c r="O15">
        <f t="shared" si="0"/>
        <v>92.25</v>
      </c>
    </row>
    <row r="16" spans="1:37">
      <c r="A16" s="15" t="s">
        <v>96</v>
      </c>
      <c r="B16" s="15"/>
      <c r="C16" t="s">
        <v>37</v>
      </c>
      <c r="D16" s="16"/>
      <c r="E16" s="17">
        <v>20</v>
      </c>
      <c r="F16" s="17">
        <v>9</v>
      </c>
      <c r="G16" s="17">
        <v>9</v>
      </c>
      <c r="H16" s="17">
        <v>9.25</v>
      </c>
      <c r="I16" s="17">
        <v>9.25</v>
      </c>
      <c r="J16" s="17">
        <v>9</v>
      </c>
      <c r="K16" s="17">
        <v>9</v>
      </c>
      <c r="L16" s="17">
        <v>9</v>
      </c>
      <c r="M16" s="17">
        <v>8.75</v>
      </c>
      <c r="N16" s="16">
        <v>0</v>
      </c>
      <c r="O16" s="18">
        <v>92.25</v>
      </c>
      <c r="P16" s="15" t="s">
        <v>97</v>
      </c>
    </row>
    <row r="18" spans="2:17">
      <c r="B18" s="3" t="s">
        <v>64</v>
      </c>
      <c r="C18" s="3" t="s">
        <v>23</v>
      </c>
      <c r="D18" s="3" t="s">
        <v>65</v>
      </c>
      <c r="E18" s="3" t="s">
        <v>26</v>
      </c>
      <c r="F18" s="3" t="s">
        <v>27</v>
      </c>
      <c r="G18" s="3" t="s">
        <v>20</v>
      </c>
      <c r="H18" s="3" t="s">
        <v>28</v>
      </c>
      <c r="I18" s="3" t="s">
        <v>66</v>
      </c>
      <c r="J18" s="3" t="s">
        <v>30</v>
      </c>
      <c r="K18" s="3" t="s">
        <v>18</v>
      </c>
      <c r="L18" s="3" t="s">
        <v>31</v>
      </c>
      <c r="M18" s="4" t="s">
        <v>32</v>
      </c>
      <c r="N18" s="4" t="s">
        <v>33</v>
      </c>
      <c r="O18" s="3" t="s">
        <v>67</v>
      </c>
      <c r="P18" s="3" t="s">
        <v>68</v>
      </c>
      <c r="Q18" s="3" t="s">
        <v>104</v>
      </c>
    </row>
    <row r="19" spans="2:17">
      <c r="B19" s="5" t="s">
        <v>69</v>
      </c>
      <c r="C19" s="5" t="s">
        <v>36</v>
      </c>
      <c r="D19" s="6">
        <v>5</v>
      </c>
      <c r="E19" s="6">
        <v>20</v>
      </c>
      <c r="F19" s="7">
        <f>AVERAGE(F7:F11)</f>
        <v>9.4499999999999993</v>
      </c>
      <c r="G19" s="7">
        <f t="shared" ref="G19:N19" si="1">AVERAGE(G7:G11)</f>
        <v>9.5</v>
      </c>
      <c r="H19" s="7">
        <f t="shared" si="1"/>
        <v>8.65</v>
      </c>
      <c r="I19" s="7">
        <f t="shared" si="1"/>
        <v>9.15</v>
      </c>
      <c r="J19" s="7">
        <f t="shared" si="1"/>
        <v>9.35</v>
      </c>
      <c r="K19" s="7">
        <f t="shared" si="1"/>
        <v>9.0500000000000007</v>
      </c>
      <c r="L19" s="7">
        <f t="shared" si="1"/>
        <v>9.35</v>
      </c>
      <c r="M19" s="7">
        <f t="shared" si="1"/>
        <v>9.1999999999999993</v>
      </c>
      <c r="N19" s="7">
        <f t="shared" si="1"/>
        <v>0</v>
      </c>
      <c r="O19" s="8">
        <f>AVERAGE(O7:O11)</f>
        <v>93.7</v>
      </c>
      <c r="P19" s="9">
        <f>_xlfn.STDEV.P(O7:O11)</f>
        <v>0.9797958971132712</v>
      </c>
      <c r="Q19" s="19">
        <f>_xlfn.CONFIDENCE.T(0.1,P19,D19)</f>
        <v>0.93412845921280163</v>
      </c>
    </row>
    <row r="20" spans="2:17">
      <c r="B20" s="10" t="s">
        <v>70</v>
      </c>
      <c r="C20" s="10" t="s">
        <v>36</v>
      </c>
      <c r="D20" s="11">
        <v>5</v>
      </c>
      <c r="E20" s="11">
        <v>20</v>
      </c>
      <c r="F20" s="12">
        <f>AVERAGE(F12:F16)</f>
        <v>9.1</v>
      </c>
      <c r="G20" s="12">
        <f t="shared" ref="G20:N20" si="2">AVERAGE(G12:G16)</f>
        <v>9.25</v>
      </c>
      <c r="H20" s="12">
        <f t="shared" si="2"/>
        <v>9</v>
      </c>
      <c r="I20" s="12">
        <f t="shared" si="2"/>
        <v>9.1999999999999993</v>
      </c>
      <c r="J20" s="12">
        <f t="shared" si="2"/>
        <v>9.1</v>
      </c>
      <c r="K20" s="12">
        <f t="shared" si="2"/>
        <v>9</v>
      </c>
      <c r="L20" s="12">
        <f t="shared" si="2"/>
        <v>9.0500000000000007</v>
      </c>
      <c r="M20" s="12">
        <f t="shared" si="2"/>
        <v>9</v>
      </c>
      <c r="N20" s="12">
        <f t="shared" si="2"/>
        <v>0</v>
      </c>
      <c r="O20" s="13">
        <f>AVERAGE(O12:O16)</f>
        <v>92.7</v>
      </c>
      <c r="P20" s="14">
        <f>_xlfn.STDEV.P(O12:O16)</f>
        <v>0.67823299831252681</v>
      </c>
      <c r="Q20" s="19">
        <f>_xlfn.CONFIDENCE.T(0.1,P20,D20)</f>
        <v>0.64662114586066255</v>
      </c>
    </row>
    <row r="21" spans="2:17">
      <c r="B21" s="20" t="s">
        <v>105</v>
      </c>
      <c r="C21" s="20"/>
      <c r="D21" s="21">
        <f>D19+D20</f>
        <v>10</v>
      </c>
      <c r="E21" s="22">
        <v>20</v>
      </c>
      <c r="F21" s="23">
        <f>AVERAGE(F7:F16)</f>
        <v>9.2750000000000004</v>
      </c>
      <c r="G21" s="23">
        <f t="shared" ref="G21:N21" si="3">AVERAGE(G7:G16)</f>
        <v>9.375</v>
      </c>
      <c r="H21" s="23">
        <f t="shared" si="3"/>
        <v>8.8249999999999993</v>
      </c>
      <c r="I21" s="23">
        <f t="shared" si="3"/>
        <v>9.1750000000000007</v>
      </c>
      <c r="J21" s="23">
        <f t="shared" si="3"/>
        <v>9.2249999999999996</v>
      </c>
      <c r="K21" s="23">
        <f t="shared" si="3"/>
        <v>9.0250000000000004</v>
      </c>
      <c r="L21" s="23">
        <f t="shared" si="3"/>
        <v>9.1999999999999993</v>
      </c>
      <c r="M21" s="23">
        <f t="shared" si="3"/>
        <v>9.1</v>
      </c>
      <c r="N21" s="23">
        <f t="shared" si="3"/>
        <v>0</v>
      </c>
      <c r="O21" s="24">
        <f>AVERAGE(O7:O16)</f>
        <v>93.2</v>
      </c>
      <c r="P21" s="25">
        <f>_xlfn.STDEV.P(O7:O16)</f>
        <v>0.97979589711327109</v>
      </c>
      <c r="Q21" s="25">
        <f>_xlfn.CONFIDENCE.T(0.1,P21,D21)</f>
        <v>0.56796926879160359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圣菲丽莎</vt:lpstr>
      <vt:lpstr>SantaClara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2015-06-05T18:19:34Z</dcterms:created>
  <dcterms:modified xsi:type="dcterms:W3CDTF">2024-12-28T18:02:10Z</dcterms:modified>
</cp:coreProperties>
</file>