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cuments/Project_Increasing real estate management profits/"/>
    </mc:Choice>
  </mc:AlternateContent>
  <bookViews>
    <workbookView xWindow="20" yWindow="460" windowWidth="28780" windowHeight="17440" tabRatio="500"/>
  </bookViews>
  <sheets>
    <sheet name="Annual Cash Flows" sheetId="1" r:id="rId1"/>
    <sheet name="Annual Profits" sheetId="2" r:id="rId2"/>
    <sheet name="Annual Cash Flows (2)" sheetId="3" r:id="rId3"/>
    <sheet name="Annual Profits (2)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4" l="1"/>
  <c r="F33" i="4"/>
  <c r="E27" i="4"/>
  <c r="F27" i="4"/>
  <c r="D24" i="4"/>
  <c r="E24" i="4"/>
  <c r="F24" i="4"/>
  <c r="B24" i="4"/>
  <c r="F10" i="4"/>
  <c r="F8" i="4"/>
  <c r="F11" i="4"/>
  <c r="F14" i="4"/>
  <c r="F15" i="4"/>
  <c r="F16" i="4"/>
  <c r="F17" i="4"/>
  <c r="F18" i="4"/>
  <c r="F20" i="4"/>
  <c r="E10" i="4"/>
  <c r="E8" i="4"/>
  <c r="E11" i="4"/>
  <c r="E14" i="4"/>
  <c r="E15" i="4"/>
  <c r="E16" i="4"/>
  <c r="E17" i="4"/>
  <c r="E18" i="4"/>
  <c r="E20" i="4"/>
  <c r="D10" i="4"/>
  <c r="D8" i="4"/>
  <c r="D11" i="4"/>
  <c r="D14" i="4"/>
  <c r="D16" i="4"/>
  <c r="D17" i="4"/>
  <c r="D18" i="4"/>
  <c r="D20" i="4"/>
  <c r="C10" i="4"/>
  <c r="C8" i="4"/>
  <c r="C11" i="4"/>
  <c r="C20" i="4"/>
  <c r="E35" i="3"/>
  <c r="F35" i="3"/>
  <c r="E29" i="3"/>
  <c r="F29" i="3"/>
  <c r="D26" i="3"/>
  <c r="E26" i="3"/>
  <c r="F26" i="3"/>
  <c r="F12" i="3"/>
  <c r="F10" i="3"/>
  <c r="F13" i="3"/>
  <c r="F17" i="3"/>
  <c r="F18" i="3"/>
  <c r="F19" i="3"/>
  <c r="F20" i="3"/>
  <c r="F22" i="3"/>
  <c r="E12" i="3"/>
  <c r="E10" i="3"/>
  <c r="E13" i="3"/>
  <c r="E17" i="3"/>
  <c r="E18" i="3"/>
  <c r="E19" i="3"/>
  <c r="E20" i="3"/>
  <c r="E22" i="3"/>
  <c r="D12" i="3"/>
  <c r="D10" i="3"/>
  <c r="D13" i="3"/>
  <c r="D16" i="3"/>
  <c r="D18" i="3"/>
  <c r="D19" i="3"/>
  <c r="D20" i="3"/>
  <c r="D22" i="3"/>
  <c r="C10" i="3"/>
  <c r="C12" i="3"/>
  <c r="C13" i="3"/>
  <c r="C22" i="3"/>
  <c r="E29" i="1"/>
  <c r="F29" i="1"/>
  <c r="E12" i="1"/>
  <c r="D26" i="1"/>
  <c r="E26" i="1"/>
  <c r="F26" i="1"/>
  <c r="E10" i="1"/>
  <c r="E13" i="1"/>
  <c r="F14" i="2"/>
  <c r="E14" i="2"/>
  <c r="D14" i="2"/>
  <c r="E27" i="2"/>
  <c r="F27" i="2"/>
  <c r="F10" i="2"/>
  <c r="D24" i="2"/>
  <c r="E24" i="2"/>
  <c r="F24" i="2"/>
  <c r="F8" i="2"/>
  <c r="F11" i="2"/>
  <c r="F15" i="2"/>
  <c r="F16" i="2"/>
  <c r="E33" i="2"/>
  <c r="F33" i="2"/>
  <c r="F17" i="2"/>
  <c r="F18" i="2"/>
  <c r="E15" i="2"/>
  <c r="E16" i="2"/>
  <c r="E17" i="2"/>
  <c r="E18" i="2"/>
  <c r="D16" i="2"/>
  <c r="D17" i="2"/>
  <c r="D18" i="2"/>
  <c r="D10" i="2"/>
  <c r="D8" i="2"/>
  <c r="D11" i="2"/>
  <c r="D20" i="2"/>
  <c r="E10" i="2"/>
  <c r="E8" i="2"/>
  <c r="E11" i="2"/>
  <c r="E20" i="2"/>
  <c r="D12" i="1"/>
  <c r="D10" i="1"/>
  <c r="D13" i="1"/>
  <c r="D16" i="1"/>
  <c r="E17" i="1"/>
  <c r="C10" i="1"/>
  <c r="E35" i="1"/>
  <c r="C12" i="1"/>
  <c r="C13" i="1"/>
  <c r="F20" i="2"/>
  <c r="C10" i="2"/>
  <c r="C8" i="2"/>
  <c r="C11" i="2"/>
  <c r="C20" i="2"/>
  <c r="F35" i="1"/>
  <c r="E18" i="1"/>
  <c r="E19" i="1"/>
  <c r="D19" i="1"/>
  <c r="D18" i="1"/>
  <c r="F17" i="1"/>
  <c r="F18" i="1"/>
  <c r="F19" i="1"/>
  <c r="F20" i="1"/>
  <c r="E20" i="1"/>
  <c r="B24" i="2"/>
  <c r="F12" i="1"/>
  <c r="F10" i="1"/>
  <c r="F13" i="1"/>
  <c r="F22" i="1"/>
  <c r="E22" i="1"/>
  <c r="D20" i="1"/>
  <c r="D22" i="1"/>
  <c r="C22" i="1"/>
</calcChain>
</file>

<file path=xl/comments1.xml><?xml version="1.0" encoding="utf-8"?>
<comments xmlns="http://schemas.openxmlformats.org/spreadsheetml/2006/main">
  <authors>
    <author>Talles Tatagiba Martins de Souza</author>
  </authors>
  <commentList>
    <comment ref="A73" authorId="0">
      <text>
        <r>
          <rPr>
            <b/>
            <sz val="9"/>
            <color indexed="81"/>
            <rFont val="Calibri"/>
            <family val="2"/>
          </rPr>
          <t>Talles Tatagiba Martins de Souza:</t>
        </r>
        <r>
          <rPr>
            <sz val="9"/>
            <color indexed="81"/>
            <rFont val="Calibri"/>
            <family val="2"/>
          </rPr>
          <t xml:space="preserve">
I couldn't understand. If you go down you stante that these items are the ones that should be changed ...</t>
        </r>
      </text>
    </comment>
  </commentList>
</comments>
</file>

<file path=xl/comments2.xml><?xml version="1.0" encoding="utf-8"?>
<comments xmlns="http://schemas.openxmlformats.org/spreadsheetml/2006/main">
  <authors>
    <author>Talles Tatagiba Martins de Souza</author>
  </authors>
  <commentList>
    <comment ref="A73" authorId="0">
      <text>
        <r>
          <rPr>
            <b/>
            <sz val="9"/>
            <color indexed="81"/>
            <rFont val="Calibri"/>
            <family val="2"/>
          </rPr>
          <t>Talles Tatagiba Martins de Souza:</t>
        </r>
        <r>
          <rPr>
            <sz val="9"/>
            <color indexed="81"/>
            <rFont val="Calibri"/>
            <family val="2"/>
          </rPr>
          <t xml:space="preserve">
I couldn't understand. If you go down you stante that these items are the ones that should be changed ...</t>
        </r>
      </text>
    </comment>
  </commentList>
</comments>
</file>

<file path=xl/sharedStrings.xml><?xml version="1.0" encoding="utf-8"?>
<sst xmlns="http://schemas.openxmlformats.org/spreadsheetml/2006/main" count="244" uniqueCount="87">
  <si>
    <t>How to Calculate Changes in Annual Cash Flow for One Property</t>
  </si>
  <si>
    <t>This Template Spreadsheet shows how to track changes in CASH IN and CASH OUT when converting one long-term rental unit into a short-term rental unit.</t>
  </si>
  <si>
    <t>Net Change in Cash Flow is total change before any division between Watershed, Inc. (the property manager) and the property's owner.</t>
  </si>
  <si>
    <t>All amounts are rounded to the nearest dollar.</t>
  </si>
  <si>
    <t>All CASH required for Conversion is assumed to be spent at the beginning of Year 2</t>
  </si>
  <si>
    <t>No Change</t>
  </si>
  <si>
    <t xml:space="preserve">Conversion to Short-Term </t>
  </si>
  <si>
    <t>Short-term - stable state</t>
  </si>
  <si>
    <t>Net changes to CASH FLOW</t>
  </si>
  <si>
    <t>Year 1</t>
  </si>
  <si>
    <t>Year 2</t>
  </si>
  <si>
    <t>Year 3</t>
  </si>
  <si>
    <t>Year 4</t>
  </si>
  <si>
    <t>Long Term Rental</t>
  </si>
  <si>
    <t xml:space="preserve">1.1 Total Rental Payments - CASH IN </t>
  </si>
  <si>
    <t>Short  Term Rental</t>
  </si>
  <si>
    <t xml:space="preserve">1.2 Total Rental Payments - CASH IN </t>
  </si>
  <si>
    <t>Change to CASH IN  for short-term rental conversion</t>
  </si>
  <si>
    <t xml:space="preserve">Change in CASH OUT for short-term rental </t>
  </si>
  <si>
    <t>1.3 Conversion Expense (Capital Expenditure)</t>
  </si>
  <si>
    <t>1.4 Replacement Costs (Fixed Cost)</t>
  </si>
  <si>
    <t>1.5 Utility Costs (Fixed Cost)</t>
  </si>
  <si>
    <t>1.6 Per-Guest Service Costs (Variable Cost)</t>
  </si>
  <si>
    <t xml:space="preserve">Total </t>
  </si>
  <si>
    <t>Net Change to Cash Flow  for short-term rental conversion</t>
  </si>
  <si>
    <t>All Inputs for the Template Above</t>
  </si>
  <si>
    <t>Long-Term Rental</t>
  </si>
  <si>
    <t xml:space="preserve">Monthly Rent </t>
  </si>
  <si>
    <t>Occupancy Rate long-term</t>
  </si>
  <si>
    <t>Cash In (monthly) long-term</t>
  </si>
  <si>
    <t>Cash In (yearly)  long-term</t>
  </si>
  <si>
    <t xml:space="preserve">Short-Term Rental - same property type and location </t>
  </si>
  <si>
    <t>Nightly Rent</t>
  </si>
  <si>
    <t>Occupancy Rate short-term</t>
  </si>
  <si>
    <t>Cash In (monthly) short-term - after transaction fee</t>
  </si>
  <si>
    <t>Cash In (yearly)  short-term</t>
  </si>
  <si>
    <t>Nights in an average Month</t>
  </si>
  <si>
    <t xml:space="preserve">Transaction Fees on Short-term* </t>
  </si>
  <si>
    <t>Furniture, etc. (Capital Expenditure)  - YR 2</t>
  </si>
  <si>
    <t>Replacements - Annual (Fixed Cost) - YR 3</t>
  </si>
  <si>
    <t>Black - numbers given in the Financial Assumptions</t>
  </si>
  <si>
    <t>Blue - numbers you must input to optimize your model</t>
  </si>
  <si>
    <t>Green - outputs for the CASH FLOW spreadsheet above</t>
  </si>
  <si>
    <t xml:space="preserve">Utilities - Annual (Fixed Cost) </t>
  </si>
  <si>
    <t>Variable Costs   (per Guest)</t>
  </si>
  <si>
    <t>Est. Guests per Year</t>
  </si>
  <si>
    <t>Annual Variable Cost</t>
  </si>
  <si>
    <t>Financial Assumptions &amp; Details</t>
  </si>
  <si>
    <t>1.1 Long-Term Rental Payments</t>
  </si>
  <si>
    <r>
      <t xml:space="preserve">Calculated as: monthly rent for that property type and location (zip code), multiplied by average occupancy rate of </t>
    </r>
    <r>
      <rPr>
        <b/>
        <sz val="12"/>
        <color theme="1"/>
        <rFont val="Calibri"/>
        <family val="2"/>
        <scheme val="minor"/>
      </rPr>
      <t>.973</t>
    </r>
    <r>
      <rPr>
        <sz val="12"/>
        <color theme="1"/>
        <rFont val="Calibri"/>
        <family val="2"/>
        <scheme val="minor"/>
      </rPr>
      <t xml:space="preserve">. </t>
    </r>
  </si>
  <si>
    <t>Occupancy rate for long-term rentals is given and fixed, based on the assumption units are rented for 36 months out of every 37, or 97.3% of the time.</t>
  </si>
  <si>
    <t>1.2 Short-TermRental Payments</t>
  </si>
  <si>
    <r>
      <t xml:space="preserve">Calculated as nightly rent for that property type and location, multiplied </t>
    </r>
    <r>
      <rPr>
        <b/>
        <sz val="12"/>
        <color theme="1"/>
        <rFont val="Calibri"/>
        <family val="2"/>
        <scheme val="minor"/>
      </rPr>
      <t>30.4</t>
    </r>
    <r>
      <rPr>
        <sz val="12"/>
        <color theme="1"/>
        <rFont val="Calibri"/>
        <family val="2"/>
        <scheme val="minor"/>
      </rPr>
      <t xml:space="preserve"> average days per month [365.25/12], multiplied by average occupancy rate, and subtracting a </t>
    </r>
    <r>
      <rPr>
        <b/>
        <sz val="12"/>
        <color theme="1"/>
        <rFont val="Calibri"/>
        <family val="2"/>
        <scheme val="minor"/>
      </rPr>
      <t xml:space="preserve">30% </t>
    </r>
    <r>
      <rPr>
        <sz val="12"/>
        <color theme="1"/>
        <rFont val="Calibri"/>
        <family val="2"/>
        <scheme val="minor"/>
      </rPr>
      <t xml:space="preserve"> fee for third-party processing, taxes and regulatory compliance </t>
    </r>
  </si>
  <si>
    <r>
      <t xml:space="preserve">Occupancy rates for short-term rentals will be an estimate from predictive model that you will develop, specific to that type of unit in that location </t>
    </r>
    <r>
      <rPr>
        <i/>
        <sz val="12"/>
        <color theme="1"/>
        <rFont val="Calibri"/>
        <scheme val="minor"/>
      </rPr>
      <t>at the nightly rent you choose</t>
    </r>
    <r>
      <rPr>
        <sz val="12"/>
        <color theme="1"/>
        <rFont val="Calibri"/>
        <family val="2"/>
        <scheme val="minor"/>
      </rPr>
      <t xml:space="preserve">. </t>
    </r>
  </si>
  <si>
    <t xml:space="preserve">Note further that your model's short-term occupancy rate for each type of unit and location will be needed in order below to calculate the "Variable costs per short-term rental" item. </t>
  </si>
  <si>
    <r>
      <t xml:space="preserve">1.3 Capital Expenditure for Conversion to Short-Term Rental  (Furniture, Kitchen Equipment, Linens, etc.) This is assumed to be </t>
    </r>
    <r>
      <rPr>
        <b/>
        <sz val="12"/>
        <color theme="1"/>
        <rFont val="Calibri"/>
        <family val="2"/>
        <scheme val="minor"/>
      </rPr>
      <t>$30,000</t>
    </r>
    <r>
      <rPr>
        <sz val="12"/>
        <color theme="1"/>
        <rFont val="Calibri"/>
        <family val="2"/>
        <scheme val="minor"/>
      </rPr>
      <t xml:space="preserve">. </t>
    </r>
  </si>
  <si>
    <t xml:space="preserve">Cash out is assumed to occur in the first month that a unit is rented short-term. For example, if January of Year 1 is the first month a unit is rented short term all $30,000 cash is assumed to be paid out in January of Year 1. </t>
  </si>
  <si>
    <t xml:space="preserve">1.4 Fixed Cost - Annual Replacement of Furniture, Kitchenware, Linens, etc as they wear out.  </t>
  </si>
  <si>
    <r>
      <t xml:space="preserve">Assumed to be </t>
    </r>
    <r>
      <rPr>
        <b/>
        <sz val="12"/>
        <color rgb="FF000000"/>
        <rFont val="Calibri"/>
        <scheme val="minor"/>
      </rPr>
      <t>$6,000</t>
    </r>
    <r>
      <rPr>
        <sz val="12"/>
        <color rgb="FF000000"/>
        <rFont val="Calibri"/>
        <family val="2"/>
        <scheme val="minor"/>
      </rPr>
      <t xml:space="preserve"> per year - and begins after Year 1. Note that the cost of goods that wear out in a year or less is"expensed" on a P&amp;L statement - that is, it is NOT depreciated.</t>
    </r>
  </si>
  <si>
    <r>
      <t>1.5 Additional Fixed Costs - Monthly Utility Bills for Water, electricity, gas, garbage pickup, internet connectivity, etc) assumed to be</t>
    </r>
    <r>
      <rPr>
        <b/>
        <sz val="12"/>
        <color theme="1"/>
        <rFont val="Calibri"/>
        <family val="2"/>
        <scheme val="minor"/>
      </rPr>
      <t xml:space="preserve"> $300</t>
    </r>
    <r>
      <rPr>
        <sz val="12"/>
        <color theme="1"/>
        <rFont val="Calibri"/>
        <family val="2"/>
        <scheme val="minor"/>
      </rPr>
      <t xml:space="preserve"> per month or </t>
    </r>
    <r>
      <rPr>
        <b/>
        <sz val="12"/>
        <color theme="1"/>
        <rFont val="Calibri"/>
        <family val="2"/>
        <scheme val="minor"/>
      </rPr>
      <t>$3600</t>
    </r>
    <r>
      <rPr>
        <sz val="12"/>
        <color theme="1"/>
        <rFont val="Calibri"/>
        <family val="2"/>
        <scheme val="minor"/>
      </rPr>
      <t xml:space="preserve"> per year  for all units and locations.</t>
    </r>
  </si>
  <si>
    <r>
      <t xml:space="preserve">1.6 Variable Costs per short-term rental. </t>
    </r>
    <r>
      <rPr>
        <b/>
        <sz val="12"/>
        <color theme="1"/>
        <rFont val="Calibri"/>
        <family val="2"/>
        <scheme val="minor"/>
      </rPr>
      <t>$100</t>
    </r>
    <r>
      <rPr>
        <sz val="12"/>
        <color theme="1"/>
        <rFont val="Calibri"/>
        <family val="2"/>
        <scheme val="minor"/>
      </rPr>
      <t xml:space="preserve"> per guest stay is assumed to be the cost of providing cleaning and new linens to each guest andmeeting them at the beginning of their stay ("key service").</t>
    </r>
  </si>
  <si>
    <t xml:space="preserve">Note that Variable costs are not per night, but per each unique guest. </t>
  </si>
  <si>
    <t>It is therefore necessary to estimate the average length of each guest stay stay. For example, a unit with 66% occupancy (66% chosen arbitrarily) could have either 20 guests who each stayed for one night</t>
  </si>
  <si>
    <t>for a variable cost of 20*$100 or $2,000 per month, or 5 guests who each stayed for an average of 4 nights, for 4*$100 or $4,000 per month.</t>
  </si>
  <si>
    <r>
      <t xml:space="preserve">Assume here that the average length of stay for short-term rentals is 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2"/>
        <color theme="1"/>
        <rFont val="Calibri"/>
        <family val="2"/>
        <scheme val="minor"/>
      </rPr>
      <t>nights</t>
    </r>
    <r>
      <rPr>
        <sz val="12"/>
        <color theme="1"/>
        <rFont val="Calibri"/>
        <family val="2"/>
        <scheme val="minor"/>
      </rPr>
      <t>. Therefore the correct formula for estimating variable costs is (average number of days occupied per month)/3 =  (occupancy rate*30.44)/3.</t>
    </r>
  </si>
  <si>
    <t>1.7 Straight-Line Depreciation of Capital Expenditure</t>
  </si>
  <si>
    <t xml:space="preserve">The $30,000 cost of furniture and equipment for conversion is allocated at the rate of $6,000 per year using a simple "straight-line" 5 year depreciation </t>
  </si>
  <si>
    <t>Black - numbers given in problem financial assumptions</t>
  </si>
  <si>
    <t>Green - outputs</t>
  </si>
  <si>
    <t>All items are rounded to the nearest dollar.</t>
  </si>
  <si>
    <r>
      <t xml:space="preserve">The following are </t>
    </r>
    <r>
      <rPr>
        <sz val="12"/>
        <color rgb="FFFF0000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shown in the Cash Flow calculations, and can be ignored in solving this problem, because they are assumed to be </t>
    </r>
    <r>
      <rPr>
        <sz val="12"/>
        <color rgb="FFFF0000"/>
        <rFont val="Calibri"/>
        <family val="2"/>
        <scheme val="minor"/>
      </rPr>
      <t>unchanged</t>
    </r>
    <r>
      <rPr>
        <sz val="12"/>
        <color theme="1"/>
        <rFont val="Calibri"/>
        <family val="2"/>
        <scheme val="minor"/>
      </rPr>
      <t xml:space="preserve"> between Long-term and Short-term rentals:</t>
    </r>
  </si>
  <si>
    <t xml:space="preserve">Construction, purchase, or lease of the building itself.  Repairs and Routine Maintenance expenses that are unchanged between long-term and short-term rental. </t>
  </si>
  <si>
    <t xml:space="preserve"> Insurance, Property Taxes, and General and Administrative expenses such as bookkeeping for both Watershed and property owners.</t>
  </si>
  <si>
    <t>*Transaction  fees include the amounts paid to third-party services for facilitating the transaction, and hotel taxes or other occupancy fees and regulatory requirements</t>
  </si>
  <si>
    <t>How to Calculate Changes in Annual Profits for one Property</t>
  </si>
  <si>
    <t>Net changes toProfits and Losses</t>
  </si>
  <si>
    <t>1.1 Total Rental Payments - Revenues</t>
  </si>
  <si>
    <t>1.2 Total Rental Payments - Revenues</t>
  </si>
  <si>
    <t xml:space="preserve">Change to Revenues for short-term conversion </t>
  </si>
  <si>
    <t xml:space="preserve">Changes in allocated expenses </t>
  </si>
  <si>
    <t xml:space="preserve">1.7 Straight-line depreciation of capital expenditure </t>
  </si>
  <si>
    <t>1.7 Annual Depreciation ($30,000/5) </t>
  </si>
  <si>
    <t xml:space="preserve">1.7 Is the only item that varies between the </t>
  </si>
  <si>
    <t xml:space="preserve">Cash Flow and Profit analyses </t>
  </si>
  <si>
    <t xml:space="preserve">Furniture, etc. (Capital Expenditure) </t>
  </si>
  <si>
    <t>Replacements - Annual (Fixed Cost)</t>
  </si>
  <si>
    <t xml:space="preserve">Years Depreciation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</si>
</sst>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  <numFmt numFmtId="166" formatCode="&quot;$&quot;#,##0.00"/>
    <numFmt numFmtId="167" formatCode="0.0"/>
    <numFmt numFmtId="168" formatCode="&quot;$&quot;#,##0;[Red]&quot;$&quot;#,##0"/>
  </numFmts>
  <fonts count="1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scheme val="minor"/>
    </font>
    <font>
      <b/>
      <sz val="12"/>
      <name val="Calibri"/>
      <scheme val="minor"/>
    </font>
    <font>
      <b/>
      <i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8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1" xfId="0" applyFont="1" applyBorder="1"/>
    <xf numFmtId="0" fontId="4" fillId="0" borderId="4" xfId="0" applyFont="1" applyBorder="1"/>
    <xf numFmtId="6" fontId="0" fillId="0" borderId="4" xfId="0" applyNumberFormat="1" applyBorder="1"/>
    <xf numFmtId="0" fontId="7" fillId="0" borderId="0" xfId="0" applyFont="1"/>
    <xf numFmtId="0" fontId="0" fillId="0" borderId="0" xfId="0" applyFont="1"/>
    <xf numFmtId="0" fontId="3" fillId="0" borderId="7" xfId="0" applyFont="1" applyBorder="1"/>
    <xf numFmtId="0" fontId="0" fillId="0" borderId="8" xfId="0" applyBorder="1"/>
    <xf numFmtId="0" fontId="0" fillId="0" borderId="1" xfId="0" applyFill="1" applyBorder="1"/>
    <xf numFmtId="165" fontId="8" fillId="0" borderId="1" xfId="0" applyNumberFormat="1" applyFont="1" applyBorder="1"/>
    <xf numFmtId="6" fontId="8" fillId="0" borderId="1" xfId="0" applyNumberFormat="1" applyFont="1" applyBorder="1"/>
    <xf numFmtId="6" fontId="9" fillId="0" borderId="1" xfId="0" applyNumberFormat="1" applyFont="1" applyBorder="1"/>
    <xf numFmtId="9" fontId="8" fillId="0" borderId="1" xfId="0" applyNumberFormat="1" applyFont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65" fontId="9" fillId="0" borderId="1" xfId="0" applyNumberFormat="1" applyFont="1" applyBorder="1"/>
    <xf numFmtId="167" fontId="11" fillId="0" borderId="1" xfId="0" applyNumberFormat="1" applyFont="1" applyBorder="1"/>
    <xf numFmtId="164" fontId="3" fillId="0" borderId="1" xfId="0" applyNumberFormat="1" applyFont="1" applyBorder="1"/>
    <xf numFmtId="6" fontId="0" fillId="0" borderId="0" xfId="0" applyNumberFormat="1" applyBorder="1"/>
    <xf numFmtId="6" fontId="0" fillId="0" borderId="0" xfId="0" applyNumberFormat="1" applyFill="1" applyBorder="1"/>
    <xf numFmtId="167" fontId="0" fillId="0" borderId="0" xfId="0" applyNumberFormat="1" applyFill="1" applyBorder="1"/>
    <xf numFmtId="8" fontId="0" fillId="0" borderId="0" xfId="0" applyNumberFormat="1" applyBorder="1"/>
    <xf numFmtId="0" fontId="0" fillId="0" borderId="10" xfId="0" applyBorder="1"/>
    <xf numFmtId="6" fontId="0" fillId="0" borderId="13" xfId="0" applyNumberFormat="1" applyBorder="1"/>
    <xf numFmtId="168" fontId="0" fillId="0" borderId="13" xfId="0" applyNumberFormat="1" applyBorder="1"/>
    <xf numFmtId="0" fontId="0" fillId="0" borderId="7" xfId="0" applyBorder="1"/>
    <xf numFmtId="0" fontId="0" fillId="0" borderId="13" xfId="0" applyBorder="1"/>
    <xf numFmtId="0" fontId="3" fillId="0" borderId="9" xfId="0" applyFont="1" applyBorder="1"/>
    <xf numFmtId="0" fontId="0" fillId="0" borderId="6" xfId="0" applyBorder="1"/>
    <xf numFmtId="0" fontId="0" fillId="0" borderId="9" xfId="0" applyBorder="1"/>
    <xf numFmtId="6" fontId="0" fillId="0" borderId="6" xfId="0" applyNumberFormat="1" applyBorder="1"/>
    <xf numFmtId="165" fontId="0" fillId="0" borderId="6" xfId="0" applyNumberFormat="1" applyBorder="1"/>
    <xf numFmtId="6" fontId="0" fillId="0" borderId="8" xfId="0" applyNumberFormat="1" applyBorder="1"/>
    <xf numFmtId="168" fontId="0" fillId="0" borderId="0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6" fontId="0" fillId="0" borderId="5" xfId="0" applyNumberFormat="1" applyBorder="1"/>
    <xf numFmtId="8" fontId="9" fillId="0" borderId="1" xfId="0" applyNumberFormat="1" applyFont="1" applyBorder="1"/>
    <xf numFmtId="167" fontId="8" fillId="0" borderId="15" xfId="0" applyNumberFormat="1" applyFont="1" applyBorder="1"/>
    <xf numFmtId="166" fontId="9" fillId="0" borderId="1" xfId="0" applyNumberFormat="1" applyFont="1" applyBorder="1"/>
    <xf numFmtId="167" fontId="11" fillId="0" borderId="0" xfId="0" applyNumberFormat="1" applyFont="1" applyBorder="1"/>
    <xf numFmtId="167" fontId="8" fillId="0" borderId="0" xfId="0" applyNumberFormat="1" applyFont="1" applyFill="1" applyBorder="1"/>
    <xf numFmtId="8" fontId="9" fillId="0" borderId="0" xfId="0" applyNumberFormat="1" applyFont="1" applyBorder="1"/>
    <xf numFmtId="9" fontId="12" fillId="0" borderId="11" xfId="0" applyNumberFormat="1" applyFont="1" applyBorder="1"/>
    <xf numFmtId="6" fontId="12" fillId="0" borderId="14" xfId="0" applyNumberFormat="1" applyFont="1" applyBorder="1"/>
    <xf numFmtId="6" fontId="12" fillId="0" borderId="11" xfId="0" applyNumberFormat="1" applyFont="1" applyBorder="1"/>
    <xf numFmtId="0" fontId="8" fillId="0" borderId="3" xfId="0" applyFont="1" applyBorder="1"/>
    <xf numFmtId="167" fontId="12" fillId="0" borderId="11" xfId="0" applyNumberFormat="1" applyFont="1" applyBorder="1"/>
    <xf numFmtId="0" fontId="12" fillId="0" borderId="12" xfId="0" applyFont="1" applyBorder="1"/>
    <xf numFmtId="0" fontId="9" fillId="0" borderId="15" xfId="0" applyFont="1" applyBorder="1"/>
    <xf numFmtId="165" fontId="12" fillId="0" borderId="1" xfId="0" applyNumberFormat="1" applyFont="1" applyBorder="1"/>
    <xf numFmtId="0" fontId="1" fillId="2" borderId="0" xfId="1"/>
    <xf numFmtId="0" fontId="1" fillId="2" borderId="0" xfId="1" applyBorder="1"/>
    <xf numFmtId="167" fontId="1" fillId="2" borderId="0" xfId="1" applyNumberFormat="1" applyBorder="1"/>
    <xf numFmtId="165" fontId="1" fillId="2" borderId="0" xfId="1" applyNumberFormat="1" applyBorder="1"/>
    <xf numFmtId="164" fontId="1" fillId="2" borderId="0" xfId="1" applyNumberFormat="1"/>
    <xf numFmtId="9" fontId="1" fillId="2" borderId="0" xfId="1" applyNumberFormat="1" applyBorder="1"/>
    <xf numFmtId="6" fontId="12" fillId="0" borderId="15" xfId="0" applyNumberFormat="1" applyFont="1" applyBorder="1"/>
    <xf numFmtId="8" fontId="9" fillId="0" borderId="15" xfId="0" applyNumberFormat="1" applyFont="1" applyBorder="1"/>
    <xf numFmtId="0" fontId="3" fillId="0" borderId="13" xfId="0" applyFont="1" applyBorder="1"/>
    <xf numFmtId="0" fontId="3" fillId="0" borderId="8" xfId="0" applyFont="1" applyBorder="1"/>
    <xf numFmtId="6" fontId="1" fillId="2" borderId="0" xfId="1" applyNumberFormat="1" applyBorder="1"/>
    <xf numFmtId="0" fontId="0" fillId="0" borderId="5" xfId="0" applyBorder="1"/>
    <xf numFmtId="0" fontId="0" fillId="0" borderId="14" xfId="0" applyBorder="1"/>
    <xf numFmtId="0" fontId="0" fillId="0" borderId="11" xfId="0" applyBorder="1"/>
    <xf numFmtId="0" fontId="4" fillId="0" borderId="2" xfId="0" applyFont="1" applyBorder="1"/>
    <xf numFmtId="0" fontId="4" fillId="0" borderId="9" xfId="0" applyFont="1" applyBorder="1"/>
    <xf numFmtId="6" fontId="3" fillId="0" borderId="1" xfId="0" applyNumberFormat="1" applyFont="1" applyBorder="1"/>
    <xf numFmtId="0" fontId="0" fillId="0" borderId="9" xfId="0" applyFill="1" applyBorder="1"/>
    <xf numFmtId="0" fontId="0" fillId="0" borderId="5" xfId="0" applyFill="1" applyBorder="1"/>
    <xf numFmtId="0" fontId="4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8" fillId="0" borderId="0" xfId="0" applyFont="1" applyBorder="1"/>
    <xf numFmtId="0" fontId="9" fillId="0" borderId="0" xfId="0" applyFont="1" applyBorder="1"/>
    <xf numFmtId="0" fontId="8" fillId="0" borderId="1" xfId="0" applyFont="1" applyBorder="1"/>
    <xf numFmtId="0" fontId="9" fillId="0" borderId="1" xfId="0" applyFont="1" applyBorder="1"/>
    <xf numFmtId="0" fontId="15" fillId="0" borderId="0" xfId="0" applyFont="1"/>
    <xf numFmtId="0" fontId="1" fillId="2" borderId="7" xfId="1" applyBorder="1"/>
    <xf numFmtId="0" fontId="1" fillId="2" borderId="13" xfId="1" applyBorder="1"/>
    <xf numFmtId="0" fontId="1" fillId="2" borderId="9" xfId="1" applyBorder="1"/>
    <xf numFmtId="0" fontId="1" fillId="2" borderId="6" xfId="1" applyBorder="1"/>
    <xf numFmtId="0" fontId="1" fillId="2" borderId="14" xfId="1" applyBorder="1"/>
    <xf numFmtId="0" fontId="1" fillId="2" borderId="11" xfId="1" applyBorder="1"/>
    <xf numFmtId="0" fontId="1" fillId="2" borderId="10" xfId="1" applyBorder="1"/>
    <xf numFmtId="0" fontId="3" fillId="0" borderId="2" xfId="0" applyFont="1" applyBorder="1"/>
    <xf numFmtId="0" fontId="3" fillId="0" borderId="4" xfId="0" applyFont="1" applyBorder="1"/>
    <xf numFmtId="9" fontId="16" fillId="0" borderId="11" xfId="0" applyNumberFormat="1" applyFont="1" applyBorder="1"/>
    <xf numFmtId="167" fontId="12" fillId="0" borderId="1" xfId="0" applyNumberFormat="1" applyFont="1" applyBorder="1"/>
    <xf numFmtId="164" fontId="1" fillId="2" borderId="0" xfId="1" applyNumberFormat="1" applyBorder="1"/>
    <xf numFmtId="6" fontId="1" fillId="2" borderId="6" xfId="1" applyNumberFormat="1" applyBorder="1"/>
    <xf numFmtId="0" fontId="1" fillId="2" borderId="8" xfId="1" applyBorder="1"/>
    <xf numFmtId="167" fontId="1" fillId="2" borderId="6" xfId="1" applyNumberFormat="1" applyBorder="1"/>
    <xf numFmtId="8" fontId="1" fillId="2" borderId="6" xfId="1" applyNumberFormat="1" applyBorder="1"/>
    <xf numFmtId="6" fontId="17" fillId="0" borderId="0" xfId="0" applyNumberFormat="1" applyFont="1" applyBorder="1"/>
    <xf numFmtId="6" fontId="17" fillId="0" borderId="6" xfId="0" applyNumberFormat="1" applyFont="1" applyBorder="1"/>
    <xf numFmtId="0" fontId="17" fillId="0" borderId="9" xfId="0" quotePrefix="1" applyFont="1" applyBorder="1"/>
  </cellXfs>
  <cellStyles count="118">
    <cellStyle name="Followed Hyperlink" xfId="31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7" builtinId="9" hidden="1"/>
    <cellStyle name="Followed Hyperlink" xfId="5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3" builtinId="9" hidden="1"/>
    <cellStyle name="Followed Hyperlink" xfId="9" builtinId="9" hidden="1"/>
    <cellStyle name="Followed Hyperlink" xfId="15" builtinId="9" hidden="1"/>
    <cellStyle name="Followed Hyperlink" xfId="19" builtinId="9" hidden="1"/>
    <cellStyle name="Followed Hyperlink" xfId="13" builtinId="9" hidden="1"/>
    <cellStyle name="Followed Hyperlink" xfId="23" builtinId="9" hidden="1"/>
    <cellStyle name="Followed Hyperlink" xfId="39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47" builtinId="9" hidden="1"/>
    <cellStyle name="Followed Hyperlink" xfId="55" builtinId="9" hidden="1"/>
    <cellStyle name="Followed Hyperlink" xfId="59" builtinId="9" hidden="1"/>
    <cellStyle name="Followed Hyperlink" xfId="49" builtinId="9" hidden="1"/>
    <cellStyle name="Followed Hyperlink" xfId="37" builtinId="9" hidden="1"/>
    <cellStyle name="Followed Hyperlink" xfId="27" builtinId="9" hidden="1"/>
    <cellStyle name="Followed Hyperlink" xfId="75" builtinId="9" hidden="1"/>
    <cellStyle name="Followed Hyperlink" xfId="85" builtinId="9" hidden="1"/>
    <cellStyle name="Followed Hyperlink" xfId="89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91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Hyperlink" xfId="40" builtinId="8" hidden="1"/>
    <cellStyle name="Hyperlink" xfId="24" builtinId="8" hidden="1"/>
    <cellStyle name="Hyperlink" xfId="14" builtinId="8" hidden="1"/>
    <cellStyle name="Hyperlink" xfId="16" builtinId="8" hidden="1"/>
    <cellStyle name="Hyperlink" xfId="18" builtinId="8" hidden="1"/>
    <cellStyle name="Hyperlink" xfId="22" builtinId="8" hidden="1"/>
    <cellStyle name="Hyperlink" xfId="6" builtinId="8" hidden="1"/>
    <cellStyle name="Hyperlink" xfId="8" builtinId="8" hidden="1"/>
    <cellStyle name="Hyperlink" xfId="4" builtinId="8" hidden="1"/>
    <cellStyle name="Hyperlink" xfId="2" builtinId="8" hidden="1"/>
    <cellStyle name="Hyperlink" xfId="92" builtinId="8" hidden="1"/>
    <cellStyle name="Hyperlink" xfId="96" builtinId="8" hidden="1"/>
    <cellStyle name="Hyperlink" xfId="98" builtinId="8" hidden="1"/>
    <cellStyle name="Hyperlink" xfId="100" builtinId="8" hidden="1"/>
    <cellStyle name="Hyperlink" xfId="104" builtinId="8" hidden="1"/>
    <cellStyle name="Hyperlink" xfId="106" builtinId="8" hidden="1"/>
    <cellStyle name="Hyperlink" xfId="108" builtinId="8" hidden="1"/>
    <cellStyle name="Hyperlink" xfId="112" builtinId="8" hidden="1"/>
    <cellStyle name="Hyperlink" xfId="114" builtinId="8" hidden="1"/>
    <cellStyle name="Hyperlink" xfId="116" builtinId="8" hidden="1"/>
    <cellStyle name="Hyperlink" xfId="110" builtinId="8" hidden="1"/>
    <cellStyle name="Hyperlink" xfId="102" builtinId="8" hidden="1"/>
    <cellStyle name="Hyperlink" xfId="94" builtinId="8" hidden="1"/>
    <cellStyle name="Hyperlink" xfId="10" builtinId="8" hidden="1"/>
    <cellStyle name="Hyperlink" xfId="20" builtinId="8" hidden="1"/>
    <cellStyle name="Hyperlink" xfId="12" builtinId="8" hidden="1"/>
    <cellStyle name="Hyperlink" xfId="88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2" builtinId="8" hidden="1"/>
    <cellStyle name="Hyperlink" xfId="34" builtinId="8" hidden="1"/>
    <cellStyle name="Hyperlink" xfId="8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66" builtinId="8" hidden="1"/>
    <cellStyle name="Hyperlink" xfId="68" builtinId="8" hidden="1"/>
    <cellStyle name="Hyperlink" xfId="70" builtinId="8" hidden="1"/>
    <cellStyle name="Hyperlink" xfId="60" builtinId="8" hidden="1"/>
    <cellStyle name="Hyperlink" xfId="62" builtinId="8" hidden="1"/>
    <cellStyle name="Hyperlink" xfId="5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8"/>
  <sheetViews>
    <sheetView tabSelected="1" workbookViewId="0">
      <pane xSplit="26900" topLeftCell="K1"/>
      <selection activeCell="E1" sqref="E1"/>
      <selection pane="topRight" activeCell="K1" sqref="K1"/>
    </sheetView>
  </sheetViews>
  <sheetFormatPr baseColWidth="10" defaultColWidth="11" defaultRowHeight="16" x14ac:dyDescent="0.2"/>
  <cols>
    <col min="1" max="1" width="6.5" customWidth="1"/>
    <col min="2" max="2" width="52.1640625" customWidth="1"/>
    <col min="3" max="3" width="23.83203125" customWidth="1"/>
    <col min="4" max="4" width="29" customWidth="1"/>
    <col min="5" max="5" width="44.1640625" customWidth="1"/>
    <col min="6" max="6" width="33.6640625" customWidth="1"/>
    <col min="7" max="7" width="18.6640625" customWidth="1"/>
    <col min="8" max="8" width="17.83203125" customWidth="1"/>
    <col min="9" max="9" width="32.33203125" customWidth="1"/>
    <col min="10" max="10" width="32.6640625" customWidth="1"/>
    <col min="11" max="11" width="30.1640625" customWidth="1"/>
    <col min="12" max="12" width="24.83203125" customWidth="1"/>
    <col min="13" max="13" width="18.6640625" customWidth="1"/>
    <col min="14" max="14" width="19.83203125" customWidth="1"/>
  </cols>
  <sheetData>
    <row r="1" spans="1:10" ht="21" x14ac:dyDescent="0.25">
      <c r="A1" s="82" t="s">
        <v>0</v>
      </c>
    </row>
    <row r="2" spans="1:10" x14ac:dyDescent="0.2">
      <c r="A2" s="83"/>
      <c r="B2" s="84"/>
      <c r="C2" s="84"/>
      <c r="D2" s="84"/>
      <c r="E2" s="84"/>
      <c r="F2" s="84"/>
      <c r="G2" s="84"/>
      <c r="H2" s="84"/>
      <c r="I2" s="84"/>
      <c r="J2" s="96"/>
    </row>
    <row r="3" spans="1:10" x14ac:dyDescent="0.2">
      <c r="A3" s="85"/>
      <c r="B3" s="30" t="s">
        <v>1</v>
      </c>
      <c r="C3" s="31"/>
      <c r="D3" s="31"/>
      <c r="E3" s="11"/>
      <c r="F3" s="57"/>
      <c r="G3" s="57"/>
      <c r="H3" s="57"/>
      <c r="I3" s="57"/>
      <c r="J3" s="86"/>
    </row>
    <row r="4" spans="1:10" x14ac:dyDescent="0.2">
      <c r="A4" s="85"/>
      <c r="B4" s="71" t="s">
        <v>2</v>
      </c>
      <c r="C4" s="17"/>
      <c r="D4" s="17"/>
      <c r="E4" s="33"/>
      <c r="F4" s="57"/>
      <c r="G4" s="57"/>
      <c r="H4" s="57"/>
      <c r="I4" s="57"/>
      <c r="J4" s="86"/>
    </row>
    <row r="5" spans="1:10" x14ac:dyDescent="0.2">
      <c r="A5" s="85"/>
      <c r="B5" s="75" t="s">
        <v>3</v>
      </c>
      <c r="C5" s="68" t="s">
        <v>4</v>
      </c>
      <c r="D5" s="68"/>
      <c r="E5" s="69"/>
      <c r="F5" s="57"/>
      <c r="G5" s="57"/>
      <c r="H5" s="57"/>
      <c r="I5" s="57"/>
      <c r="J5" s="86"/>
    </row>
    <row r="6" spans="1:10" x14ac:dyDescent="0.2">
      <c r="A6" s="85"/>
      <c r="B6" s="57"/>
      <c r="C6" s="57"/>
      <c r="D6" s="57"/>
      <c r="E6" s="57"/>
      <c r="F6" s="57"/>
      <c r="G6" s="57"/>
      <c r="H6" s="57"/>
      <c r="I6" s="57"/>
      <c r="J6" s="86"/>
    </row>
    <row r="7" spans="1:10" x14ac:dyDescent="0.2">
      <c r="A7" s="85"/>
      <c r="B7" s="57"/>
      <c r="C7" s="90" t="s">
        <v>5</v>
      </c>
      <c r="D7" s="1" t="s">
        <v>6</v>
      </c>
      <c r="E7" s="1" t="s">
        <v>7</v>
      </c>
      <c r="F7" s="91" t="s">
        <v>7</v>
      </c>
      <c r="G7" s="57"/>
      <c r="H7" s="57"/>
      <c r="I7" s="57"/>
      <c r="J7" s="86"/>
    </row>
    <row r="8" spans="1:10" x14ac:dyDescent="0.2">
      <c r="A8" s="85"/>
      <c r="B8" s="10" t="s">
        <v>8</v>
      </c>
      <c r="C8" s="64" t="s">
        <v>9</v>
      </c>
      <c r="D8" s="64" t="s">
        <v>10</v>
      </c>
      <c r="E8" s="64" t="s">
        <v>11</v>
      </c>
      <c r="F8" s="65" t="s">
        <v>12</v>
      </c>
      <c r="G8" s="57"/>
      <c r="H8" s="57"/>
      <c r="I8" s="57"/>
      <c r="J8" s="86"/>
    </row>
    <row r="9" spans="1:10" x14ac:dyDescent="0.2">
      <c r="A9" s="85"/>
      <c r="B9" s="32" t="s">
        <v>13</v>
      </c>
      <c r="C9" s="17"/>
      <c r="D9" s="17"/>
      <c r="E9" s="17"/>
      <c r="F9" s="33"/>
      <c r="G9" s="57"/>
      <c r="H9" s="57"/>
      <c r="I9" s="57"/>
      <c r="J9" s="86"/>
    </row>
    <row r="10" spans="1:10" x14ac:dyDescent="0.2">
      <c r="A10" s="85"/>
      <c r="B10" s="34" t="s">
        <v>14</v>
      </c>
      <c r="C10" s="23">
        <f>F26</f>
        <v>35027.027027027027</v>
      </c>
      <c r="D10" s="23">
        <f>F26</f>
        <v>35027.027027027027</v>
      </c>
      <c r="E10" s="23">
        <f>F26</f>
        <v>35027.027027027027</v>
      </c>
      <c r="F10" s="35">
        <f>F26</f>
        <v>35027.027027027027</v>
      </c>
      <c r="G10" s="57"/>
      <c r="H10" s="57"/>
      <c r="I10" s="57"/>
      <c r="J10" s="86"/>
    </row>
    <row r="11" spans="1:10" x14ac:dyDescent="0.2">
      <c r="A11" s="85"/>
      <c r="B11" s="32" t="s">
        <v>15</v>
      </c>
      <c r="C11" s="23"/>
      <c r="D11" s="17"/>
      <c r="E11" s="17"/>
      <c r="F11" s="33"/>
      <c r="G11" s="57"/>
      <c r="H11" s="57"/>
      <c r="I11" s="57"/>
      <c r="J11" s="86"/>
    </row>
    <row r="12" spans="1:10" x14ac:dyDescent="0.2">
      <c r="A12" s="85"/>
      <c r="B12" s="34" t="s">
        <v>16</v>
      </c>
      <c r="C12" s="23">
        <f>C10</f>
        <v>35027.027027027027</v>
      </c>
      <c r="D12" s="18">
        <f>F29</f>
        <v>67415.040000000008</v>
      </c>
      <c r="E12" s="18">
        <f>F29</f>
        <v>67415.040000000008</v>
      </c>
      <c r="F12" s="36">
        <f>F29</f>
        <v>67415.040000000008</v>
      </c>
      <c r="G12" s="57"/>
      <c r="H12" s="57"/>
      <c r="I12" s="57"/>
      <c r="J12" s="86"/>
    </row>
    <row r="13" spans="1:10" x14ac:dyDescent="0.2">
      <c r="A13" s="85"/>
      <c r="B13" s="32" t="s">
        <v>17</v>
      </c>
      <c r="C13" s="28">
        <f>C12-C10</f>
        <v>0</v>
      </c>
      <c r="D13" s="28">
        <f>D12-D10</f>
        <v>32388.012972972982</v>
      </c>
      <c r="E13" s="28">
        <f>E12-E10</f>
        <v>32388.012972972982</v>
      </c>
      <c r="F13" s="37">
        <f>F12-F10</f>
        <v>32388.012972972982</v>
      </c>
      <c r="G13" s="57"/>
      <c r="H13" s="57"/>
      <c r="I13" s="57"/>
      <c r="J13" s="86"/>
    </row>
    <row r="14" spans="1:10" x14ac:dyDescent="0.2">
      <c r="A14" s="85"/>
      <c r="B14" s="34"/>
      <c r="C14" s="23"/>
      <c r="D14" s="18"/>
      <c r="E14" s="18"/>
      <c r="F14" s="36"/>
      <c r="G14" s="57"/>
      <c r="H14" s="57"/>
      <c r="I14" s="57"/>
      <c r="J14" s="86"/>
    </row>
    <row r="15" spans="1:10" x14ac:dyDescent="0.2">
      <c r="A15" s="85"/>
      <c r="B15" s="32" t="s">
        <v>18</v>
      </c>
      <c r="C15" s="17"/>
      <c r="D15" s="17"/>
      <c r="E15" s="17"/>
      <c r="F15" s="33"/>
      <c r="G15" s="57"/>
      <c r="H15" s="57"/>
      <c r="I15" s="57"/>
      <c r="J15" s="86"/>
    </row>
    <row r="16" spans="1:10" x14ac:dyDescent="0.2">
      <c r="A16" s="85"/>
      <c r="B16" s="34" t="s">
        <v>19</v>
      </c>
      <c r="C16" s="38">
        <v>0</v>
      </c>
      <c r="D16" s="38">
        <f>E32</f>
        <v>30000</v>
      </c>
      <c r="E16" s="38">
        <v>0</v>
      </c>
      <c r="F16" s="39">
        <v>0</v>
      </c>
      <c r="G16" s="57"/>
      <c r="H16" s="57"/>
      <c r="I16" s="57"/>
      <c r="J16" s="86"/>
    </row>
    <row r="17" spans="1:17" x14ac:dyDescent="0.2">
      <c r="A17" s="85"/>
      <c r="B17" s="34" t="s">
        <v>20</v>
      </c>
      <c r="C17" s="38">
        <v>0</v>
      </c>
      <c r="D17" s="38">
        <v>0</v>
      </c>
      <c r="E17" s="38">
        <f>F32</f>
        <v>6000</v>
      </c>
      <c r="F17" s="39">
        <f>F32</f>
        <v>6000</v>
      </c>
      <c r="G17" s="57"/>
      <c r="H17" s="57"/>
      <c r="I17" s="57"/>
      <c r="J17" s="86"/>
    </row>
    <row r="18" spans="1:17" x14ac:dyDescent="0.2">
      <c r="A18" s="85"/>
      <c r="B18" s="34" t="s">
        <v>21</v>
      </c>
      <c r="C18" s="38">
        <v>0</v>
      </c>
      <c r="D18" s="38">
        <f>C35</f>
        <v>3600</v>
      </c>
      <c r="E18" s="38">
        <f>C35</f>
        <v>3600</v>
      </c>
      <c r="F18" s="39">
        <f>C35</f>
        <v>3600</v>
      </c>
      <c r="G18" s="57"/>
      <c r="H18" s="57"/>
      <c r="I18" s="57"/>
      <c r="J18" s="86"/>
    </row>
    <row r="19" spans="1:17" x14ac:dyDescent="0.2">
      <c r="A19" s="85"/>
      <c r="B19" s="34" t="s">
        <v>22</v>
      </c>
      <c r="C19" s="38">
        <v>0</v>
      </c>
      <c r="D19" s="38">
        <f>F35</f>
        <v>8025.6</v>
      </c>
      <c r="E19" s="38">
        <f>F35</f>
        <v>8025.6</v>
      </c>
      <c r="F19" s="39">
        <f>F35</f>
        <v>8025.6</v>
      </c>
      <c r="G19" s="57"/>
      <c r="H19" s="57"/>
      <c r="I19" s="57"/>
      <c r="J19" s="86"/>
    </row>
    <row r="20" spans="1:17" x14ac:dyDescent="0.2">
      <c r="A20" s="85"/>
      <c r="B20" s="32" t="s">
        <v>23</v>
      </c>
      <c r="C20" s="29">
        <v>0</v>
      </c>
      <c r="D20" s="29">
        <f>SUM(D16:D19)</f>
        <v>41625.599999999999</v>
      </c>
      <c r="E20" s="29">
        <f>SUM(E16:E19)</f>
        <v>17625.599999999999</v>
      </c>
      <c r="F20" s="40">
        <f>SUM(F16:F19)</f>
        <v>17625.599999999999</v>
      </c>
      <c r="G20" s="57"/>
      <c r="H20" s="57"/>
      <c r="I20" s="57"/>
      <c r="J20" s="86"/>
    </row>
    <row r="21" spans="1:17" x14ac:dyDescent="0.2">
      <c r="A21" s="85"/>
      <c r="B21" s="34"/>
      <c r="C21" s="17"/>
      <c r="D21" s="17"/>
      <c r="E21" s="17"/>
      <c r="F21" s="33"/>
      <c r="G21" s="57"/>
      <c r="H21" s="57"/>
      <c r="I21" s="57"/>
      <c r="J21" s="86"/>
    </row>
    <row r="22" spans="1:17" ht="23" customHeight="1" x14ac:dyDescent="0.2">
      <c r="A22" s="85"/>
      <c r="B22" s="27" t="s">
        <v>24</v>
      </c>
      <c r="C22" s="41">
        <f>C13+C20</f>
        <v>0</v>
      </c>
      <c r="D22" s="41">
        <f>D13-D20</f>
        <v>-9237.587027027017</v>
      </c>
      <c r="E22" s="41">
        <f>E13-E20</f>
        <v>14762.412972972983</v>
      </c>
      <c r="F22" s="7">
        <f>F13-F20</f>
        <v>14762.412972972983</v>
      </c>
      <c r="G22" s="57"/>
      <c r="H22" s="57"/>
      <c r="I22" s="57"/>
      <c r="J22" s="86"/>
    </row>
    <row r="23" spans="1:17" x14ac:dyDescent="0.2">
      <c r="A23" s="85"/>
      <c r="B23" s="57"/>
      <c r="C23" s="57"/>
      <c r="D23" s="57"/>
      <c r="E23" s="57"/>
      <c r="F23" s="57"/>
      <c r="G23" s="57"/>
      <c r="H23" s="57"/>
      <c r="I23" s="57"/>
      <c r="J23" s="86"/>
    </row>
    <row r="24" spans="1:17" x14ac:dyDescent="0.2">
      <c r="A24" s="85"/>
      <c r="B24" s="1" t="s">
        <v>25</v>
      </c>
      <c r="C24" s="57"/>
      <c r="D24" s="57"/>
      <c r="E24" s="57"/>
      <c r="F24" s="57"/>
      <c r="G24" s="57"/>
      <c r="H24" s="57"/>
      <c r="I24" s="57"/>
      <c r="J24" s="86"/>
    </row>
    <row r="25" spans="1:17" x14ac:dyDescent="0.2">
      <c r="A25" s="85"/>
      <c r="B25" s="2" t="s">
        <v>26</v>
      </c>
      <c r="C25" s="2" t="s">
        <v>27</v>
      </c>
      <c r="D25" s="2" t="s">
        <v>28</v>
      </c>
      <c r="E25" s="2" t="s">
        <v>29</v>
      </c>
      <c r="F25" s="12" t="s">
        <v>30</v>
      </c>
      <c r="G25" s="57"/>
      <c r="H25" s="57"/>
      <c r="I25" s="57"/>
      <c r="J25" s="86"/>
      <c r="N25" s="19"/>
    </row>
    <row r="26" spans="1:17" x14ac:dyDescent="0.2">
      <c r="A26" s="85"/>
      <c r="B26" s="57"/>
      <c r="C26" s="14">
        <v>3000</v>
      </c>
      <c r="D26" s="22">
        <f>36/37</f>
        <v>0.97297297297297303</v>
      </c>
      <c r="E26" s="15">
        <f>D26*C26</f>
        <v>2918.9189189189192</v>
      </c>
      <c r="F26" s="42">
        <f>E26*12</f>
        <v>35027.027027027027</v>
      </c>
      <c r="G26" s="57"/>
      <c r="H26" s="57"/>
      <c r="I26" s="57"/>
      <c r="J26" s="86"/>
      <c r="K26" s="17"/>
      <c r="L26" s="17"/>
      <c r="M26" s="17"/>
      <c r="N26" s="17"/>
      <c r="O26" s="17"/>
      <c r="P26" s="17"/>
      <c r="Q26" s="17"/>
    </row>
    <row r="27" spans="1:17" x14ac:dyDescent="0.2">
      <c r="A27" s="85"/>
      <c r="B27" s="57"/>
      <c r="C27" s="57"/>
      <c r="D27" s="94"/>
      <c r="E27" s="57"/>
      <c r="F27" s="57"/>
      <c r="G27" s="57"/>
      <c r="H27" s="57"/>
      <c r="I27" s="57"/>
      <c r="J27" s="86"/>
      <c r="K27" s="17"/>
      <c r="L27" s="17"/>
      <c r="M27" s="17"/>
      <c r="N27" s="17"/>
      <c r="O27" s="17"/>
      <c r="P27" s="17"/>
      <c r="Q27" s="17"/>
    </row>
    <row r="28" spans="1:17" x14ac:dyDescent="0.2">
      <c r="A28" s="85"/>
      <c r="B28" s="2" t="s">
        <v>31</v>
      </c>
      <c r="C28" s="2" t="s">
        <v>32</v>
      </c>
      <c r="D28" s="2" t="s">
        <v>33</v>
      </c>
      <c r="E28" s="12" t="s">
        <v>34</v>
      </c>
      <c r="F28" s="12" t="s">
        <v>35</v>
      </c>
      <c r="G28" s="57"/>
      <c r="H28" s="57"/>
      <c r="I28" s="57"/>
      <c r="J28" s="86"/>
      <c r="K28" s="19"/>
      <c r="L28" s="17"/>
      <c r="M28" s="17"/>
      <c r="N28" s="45"/>
      <c r="O28" s="17"/>
      <c r="P28" s="17"/>
      <c r="Q28" s="17"/>
    </row>
    <row r="29" spans="1:17" x14ac:dyDescent="0.2">
      <c r="A29" s="85"/>
      <c r="B29" s="57"/>
      <c r="C29" s="13">
        <v>400</v>
      </c>
      <c r="D29" s="16">
        <v>0.66</v>
      </c>
      <c r="E29" s="20">
        <f>D29*C32*C29*(1-D32)</f>
        <v>5617.92</v>
      </c>
      <c r="F29" s="44">
        <f>E29*12</f>
        <v>67415.040000000008</v>
      </c>
      <c r="G29" s="58"/>
      <c r="H29" s="61"/>
      <c r="I29" s="66"/>
      <c r="J29" s="95"/>
      <c r="K29" s="18"/>
      <c r="L29" s="24"/>
      <c r="M29" s="46"/>
      <c r="N29" s="47"/>
      <c r="O29" s="17"/>
      <c r="P29" s="17"/>
      <c r="Q29" s="17"/>
    </row>
    <row r="30" spans="1:17" x14ac:dyDescent="0.2">
      <c r="A30" s="85"/>
      <c r="B30" s="57"/>
      <c r="C30" s="59"/>
      <c r="D30" s="61"/>
      <c r="E30" s="59"/>
      <c r="F30" s="59"/>
      <c r="G30" s="58"/>
      <c r="H30" s="61"/>
      <c r="I30" s="66"/>
      <c r="J30" s="95"/>
      <c r="K30" s="18"/>
      <c r="L30" s="24"/>
      <c r="M30" s="25"/>
      <c r="N30" s="26"/>
      <c r="O30" s="17"/>
      <c r="P30" s="17"/>
      <c r="Q30" s="17"/>
    </row>
    <row r="31" spans="1:17" x14ac:dyDescent="0.2">
      <c r="A31" s="85"/>
      <c r="B31" s="57"/>
      <c r="C31" s="5" t="s">
        <v>36</v>
      </c>
      <c r="D31" s="6" t="s">
        <v>37</v>
      </c>
      <c r="E31" s="6" t="s">
        <v>38</v>
      </c>
      <c r="F31" s="5" t="s">
        <v>39</v>
      </c>
      <c r="G31" s="57"/>
      <c r="H31" s="57"/>
      <c r="I31" s="57"/>
      <c r="J31" s="97"/>
      <c r="K31" s="18"/>
      <c r="L31" s="24"/>
      <c r="M31" s="25"/>
      <c r="N31" s="26"/>
      <c r="O31" s="17"/>
      <c r="P31" s="17"/>
      <c r="Q31" s="17"/>
    </row>
    <row r="32" spans="1:17" x14ac:dyDescent="0.2">
      <c r="A32" s="85"/>
      <c r="B32" s="53" t="s">
        <v>40</v>
      </c>
      <c r="C32" s="52">
        <v>30.4</v>
      </c>
      <c r="D32" s="48">
        <v>0.3</v>
      </c>
      <c r="E32" s="50">
        <v>30000</v>
      </c>
      <c r="F32" s="62">
        <v>6000</v>
      </c>
      <c r="G32" s="59"/>
      <c r="H32" s="66"/>
      <c r="I32" s="58"/>
      <c r="J32" s="98"/>
      <c r="K32" s="18"/>
      <c r="L32" s="24"/>
      <c r="M32" s="25"/>
      <c r="N32" s="26"/>
      <c r="O32" s="17"/>
      <c r="P32" s="17"/>
      <c r="Q32" s="17"/>
    </row>
    <row r="33" spans="1:17" x14ac:dyDescent="0.2">
      <c r="A33" s="85"/>
      <c r="B33" s="51" t="s">
        <v>41</v>
      </c>
      <c r="C33" s="59"/>
      <c r="D33" s="61"/>
      <c r="E33" s="59"/>
      <c r="F33" s="59"/>
      <c r="G33" s="58"/>
      <c r="H33" s="61"/>
      <c r="I33" s="66"/>
      <c r="J33" s="95"/>
      <c r="K33" s="18"/>
      <c r="L33" s="24"/>
      <c r="M33" s="25"/>
      <c r="N33" s="26"/>
      <c r="O33" s="17"/>
      <c r="P33" s="17"/>
      <c r="Q33" s="17"/>
    </row>
    <row r="34" spans="1:17" x14ac:dyDescent="0.2">
      <c r="A34" s="85"/>
      <c r="B34" s="54" t="s">
        <v>42</v>
      </c>
      <c r="C34" s="5" t="s">
        <v>43</v>
      </c>
      <c r="D34" s="6" t="s">
        <v>44</v>
      </c>
      <c r="E34" s="6" t="s">
        <v>45</v>
      </c>
      <c r="F34" s="21" t="s">
        <v>46</v>
      </c>
      <c r="G34" s="58"/>
      <c r="H34" s="61"/>
      <c r="I34" s="66"/>
      <c r="J34" s="95"/>
      <c r="K34" s="18"/>
      <c r="L34" s="24"/>
      <c r="M34" s="25"/>
      <c r="N34" s="26"/>
      <c r="O34" s="17"/>
      <c r="P34" s="17"/>
      <c r="Q34" s="17"/>
    </row>
    <row r="35" spans="1:17" x14ac:dyDescent="0.2">
      <c r="A35" s="85"/>
      <c r="B35" s="57"/>
      <c r="C35" s="55">
        <v>3600</v>
      </c>
      <c r="D35" s="49">
        <v>100</v>
      </c>
      <c r="E35" s="43">
        <f>D29*C32*12/3</f>
        <v>80.256</v>
      </c>
      <c r="F35" s="63">
        <f>D35*E35</f>
        <v>8025.6</v>
      </c>
      <c r="G35" s="58"/>
      <c r="H35" s="61"/>
      <c r="I35" s="66"/>
      <c r="J35" s="95"/>
      <c r="K35" s="18"/>
      <c r="L35" s="24"/>
      <c r="M35" s="25"/>
      <c r="N35" s="26"/>
    </row>
    <row r="36" spans="1:17" x14ac:dyDescent="0.2">
      <c r="A36" s="85"/>
      <c r="B36" s="57"/>
      <c r="C36" s="59"/>
      <c r="D36" s="61"/>
      <c r="E36" s="59"/>
      <c r="F36" s="59"/>
      <c r="G36" s="58"/>
      <c r="H36" s="61"/>
      <c r="I36" s="66"/>
      <c r="J36" s="95"/>
      <c r="K36" s="18"/>
      <c r="L36" s="24"/>
      <c r="M36" s="25"/>
      <c r="N36" s="26"/>
    </row>
    <row r="37" spans="1:17" x14ac:dyDescent="0.2">
      <c r="A37" s="85"/>
      <c r="B37" s="57"/>
      <c r="C37" s="57"/>
      <c r="D37" s="57"/>
      <c r="E37" s="59"/>
      <c r="F37" s="59"/>
      <c r="G37" s="58"/>
      <c r="H37" s="61"/>
      <c r="I37" s="66"/>
      <c r="J37" s="95"/>
      <c r="K37" s="18"/>
      <c r="L37" s="24"/>
      <c r="M37" s="25"/>
      <c r="N37" s="26"/>
    </row>
    <row r="38" spans="1:17" x14ac:dyDescent="0.2">
      <c r="A38" s="85"/>
      <c r="B38" s="57"/>
      <c r="C38" s="57"/>
      <c r="D38" s="57"/>
      <c r="E38" s="59"/>
      <c r="F38" s="59"/>
      <c r="G38" s="58"/>
      <c r="H38" s="61"/>
      <c r="I38" s="66"/>
      <c r="J38" s="95"/>
      <c r="K38" s="18"/>
      <c r="L38" s="24"/>
      <c r="M38" s="25"/>
      <c r="N38" s="26"/>
    </row>
    <row r="39" spans="1:17" x14ac:dyDescent="0.2">
      <c r="A39" s="85"/>
      <c r="B39" s="1" t="s">
        <v>47</v>
      </c>
      <c r="C39" s="57"/>
      <c r="D39" s="57"/>
      <c r="E39" s="59"/>
      <c r="F39" s="59"/>
      <c r="G39" s="58"/>
      <c r="H39" s="61"/>
      <c r="I39" s="66"/>
      <c r="J39" s="95"/>
      <c r="K39" s="18"/>
      <c r="L39" s="24"/>
      <c r="M39" s="25"/>
      <c r="N39" s="26"/>
    </row>
    <row r="40" spans="1:17" x14ac:dyDescent="0.2">
      <c r="A40" s="85"/>
      <c r="B40" s="2" t="s">
        <v>48</v>
      </c>
      <c r="C40" s="30" t="s">
        <v>49</v>
      </c>
      <c r="D40" s="31"/>
      <c r="E40" s="31"/>
      <c r="F40" s="31"/>
      <c r="G40" s="11"/>
      <c r="H40" s="57"/>
      <c r="I40" s="57"/>
      <c r="J40" s="86"/>
    </row>
    <row r="41" spans="1:17" x14ac:dyDescent="0.2">
      <c r="A41" s="85"/>
      <c r="B41" s="57"/>
      <c r="C41" s="27" t="s">
        <v>50</v>
      </c>
      <c r="D41" s="68"/>
      <c r="E41" s="68"/>
      <c r="F41" s="68"/>
      <c r="G41" s="69"/>
      <c r="H41" s="57"/>
      <c r="I41" s="57"/>
      <c r="J41" s="86"/>
    </row>
    <row r="42" spans="1:17" x14ac:dyDescent="0.2">
      <c r="A42" s="85"/>
      <c r="B42" s="57"/>
      <c r="C42" s="57"/>
      <c r="D42" s="57"/>
      <c r="E42" s="57"/>
      <c r="F42" s="57"/>
      <c r="G42" s="57"/>
      <c r="H42" s="57"/>
      <c r="I42" s="57"/>
      <c r="J42" s="86"/>
    </row>
    <row r="43" spans="1:17" x14ac:dyDescent="0.2">
      <c r="A43" s="85"/>
      <c r="B43" s="2" t="s">
        <v>51</v>
      </c>
      <c r="C43" s="30" t="s">
        <v>52</v>
      </c>
      <c r="D43" s="31"/>
      <c r="E43" s="31"/>
      <c r="F43" s="31"/>
      <c r="G43" s="31"/>
      <c r="H43" s="31"/>
      <c r="I43" s="11"/>
      <c r="J43" s="86"/>
    </row>
    <row r="44" spans="1:17" x14ac:dyDescent="0.2">
      <c r="A44" s="85"/>
      <c r="B44" s="57"/>
      <c r="C44" s="34" t="s">
        <v>53</v>
      </c>
      <c r="D44" s="17"/>
      <c r="E44" s="17"/>
      <c r="F44" s="17"/>
      <c r="G44" s="17"/>
      <c r="H44" s="17"/>
      <c r="I44" s="33"/>
      <c r="J44" s="86"/>
    </row>
    <row r="45" spans="1:17" x14ac:dyDescent="0.2">
      <c r="A45" s="85"/>
      <c r="B45" s="57"/>
      <c r="C45" s="27" t="s">
        <v>54</v>
      </c>
      <c r="D45" s="68"/>
      <c r="E45" s="68"/>
      <c r="F45" s="68"/>
      <c r="G45" s="68"/>
      <c r="H45" s="68"/>
      <c r="I45" s="69"/>
      <c r="J45" s="86"/>
    </row>
    <row r="46" spans="1:17" x14ac:dyDescent="0.2">
      <c r="A46" s="85"/>
      <c r="B46" s="57"/>
      <c r="C46" s="57"/>
      <c r="D46" s="57"/>
      <c r="E46" s="57"/>
      <c r="F46" s="57"/>
      <c r="G46" s="57"/>
      <c r="H46" s="57"/>
      <c r="I46" s="57"/>
      <c r="J46" s="86"/>
    </row>
    <row r="47" spans="1:17" x14ac:dyDescent="0.2">
      <c r="A47" s="85"/>
      <c r="B47" s="3" t="s">
        <v>55</v>
      </c>
      <c r="C47" s="67"/>
      <c r="D47" s="67"/>
      <c r="E47" s="4"/>
      <c r="F47" s="57"/>
      <c r="G47" s="57"/>
      <c r="H47" s="57"/>
      <c r="I47" s="57"/>
      <c r="J47" s="86"/>
    </row>
    <row r="48" spans="1:17" x14ac:dyDescent="0.2">
      <c r="A48" s="85"/>
      <c r="B48" s="57"/>
      <c r="C48" s="3" t="s">
        <v>56</v>
      </c>
      <c r="D48" s="67"/>
      <c r="E48" s="67"/>
      <c r="F48" s="67"/>
      <c r="G48" s="67"/>
      <c r="H48" s="67"/>
      <c r="I48" s="4"/>
      <c r="J48" s="86"/>
    </row>
    <row r="49" spans="1:10" x14ac:dyDescent="0.2">
      <c r="A49" s="85"/>
      <c r="B49" s="57"/>
      <c r="C49" s="57"/>
      <c r="D49" s="57"/>
      <c r="E49" s="57"/>
      <c r="F49" s="57"/>
      <c r="G49" s="57"/>
      <c r="H49" s="57"/>
      <c r="I49" s="57"/>
      <c r="J49" s="86"/>
    </row>
    <row r="50" spans="1:10" x14ac:dyDescent="0.2">
      <c r="A50" s="85"/>
      <c r="B50" s="3" t="s">
        <v>57</v>
      </c>
      <c r="C50" s="67"/>
      <c r="D50" s="4"/>
      <c r="E50" s="57"/>
      <c r="F50" s="57"/>
      <c r="G50" s="57"/>
      <c r="H50" s="57"/>
      <c r="I50" s="57"/>
      <c r="J50" s="86"/>
    </row>
    <row r="51" spans="1:10" x14ac:dyDescent="0.2">
      <c r="A51" s="85"/>
      <c r="B51" s="57"/>
      <c r="C51" s="70" t="s">
        <v>58</v>
      </c>
      <c r="D51" s="67"/>
      <c r="E51" s="67"/>
      <c r="F51" s="67"/>
      <c r="G51" s="67"/>
      <c r="H51" s="4"/>
      <c r="I51" s="57"/>
      <c r="J51" s="86"/>
    </row>
    <row r="52" spans="1:10" x14ac:dyDescent="0.2">
      <c r="A52" s="85"/>
      <c r="B52" s="57"/>
      <c r="C52" s="57"/>
      <c r="D52" s="57"/>
      <c r="E52" s="57"/>
      <c r="F52" s="57"/>
      <c r="G52" s="57"/>
      <c r="H52" s="57"/>
      <c r="I52" s="57"/>
      <c r="J52" s="86"/>
    </row>
    <row r="53" spans="1:10" x14ac:dyDescent="0.2">
      <c r="A53" s="85"/>
      <c r="B53" s="3" t="s">
        <v>59</v>
      </c>
      <c r="C53" s="67"/>
      <c r="D53" s="67"/>
      <c r="E53" s="67"/>
      <c r="F53" s="4"/>
      <c r="G53" s="57"/>
      <c r="H53" s="57"/>
      <c r="I53" s="57"/>
      <c r="J53" s="86"/>
    </row>
    <row r="54" spans="1:10" x14ac:dyDescent="0.2">
      <c r="A54" s="85"/>
      <c r="B54" s="57"/>
      <c r="C54" s="57"/>
      <c r="D54" s="57"/>
      <c r="E54" s="57"/>
      <c r="F54" s="57"/>
      <c r="G54" s="57"/>
      <c r="H54" s="57"/>
      <c r="I54" s="57"/>
      <c r="J54" s="86"/>
    </row>
    <row r="55" spans="1:10" x14ac:dyDescent="0.2">
      <c r="A55" s="85"/>
      <c r="B55" s="3" t="s">
        <v>60</v>
      </c>
      <c r="C55" s="67"/>
      <c r="D55" s="67"/>
      <c r="E55" s="67"/>
      <c r="F55" s="67"/>
      <c r="G55" s="4"/>
      <c r="H55" s="57"/>
      <c r="I55" s="57"/>
      <c r="J55" s="86"/>
    </row>
    <row r="56" spans="1:10" x14ac:dyDescent="0.2">
      <c r="A56" s="85"/>
      <c r="B56" s="57"/>
      <c r="C56" s="30" t="s">
        <v>61</v>
      </c>
      <c r="D56" s="31"/>
      <c r="E56" s="31"/>
      <c r="F56" s="31"/>
      <c r="G56" s="31"/>
      <c r="H56" s="31"/>
      <c r="I56" s="11"/>
      <c r="J56" s="86"/>
    </row>
    <row r="57" spans="1:10" x14ac:dyDescent="0.2">
      <c r="A57" s="85"/>
      <c r="B57" s="57"/>
      <c r="C57" s="34" t="s">
        <v>62</v>
      </c>
      <c r="D57" s="17"/>
      <c r="E57" s="17"/>
      <c r="F57" s="17"/>
      <c r="G57" s="17"/>
      <c r="H57" s="17"/>
      <c r="I57" s="33"/>
      <c r="J57" s="86"/>
    </row>
    <row r="58" spans="1:10" x14ac:dyDescent="0.2">
      <c r="A58" s="85"/>
      <c r="B58" s="57"/>
      <c r="C58" s="34" t="s">
        <v>63</v>
      </c>
      <c r="D58" s="17"/>
      <c r="E58" s="17"/>
      <c r="F58" s="17"/>
      <c r="G58" s="17"/>
      <c r="H58" s="17"/>
      <c r="I58" s="33"/>
      <c r="J58" s="86"/>
    </row>
    <row r="59" spans="1:10" x14ac:dyDescent="0.2">
      <c r="A59" s="85"/>
      <c r="B59" s="57"/>
      <c r="C59" s="27" t="s">
        <v>64</v>
      </c>
      <c r="D59" s="68"/>
      <c r="E59" s="68"/>
      <c r="F59" s="68"/>
      <c r="G59" s="68"/>
      <c r="H59" s="68"/>
      <c r="I59" s="69"/>
      <c r="J59" s="86"/>
    </row>
    <row r="60" spans="1:10" x14ac:dyDescent="0.2">
      <c r="A60" s="85"/>
      <c r="B60" s="57"/>
      <c r="C60" s="57"/>
      <c r="D60" s="57"/>
      <c r="E60" s="57"/>
      <c r="F60" s="57"/>
      <c r="G60" s="57"/>
      <c r="H60" s="57"/>
      <c r="I60" s="57"/>
      <c r="J60" s="86"/>
    </row>
    <row r="61" spans="1:10" x14ac:dyDescent="0.2">
      <c r="A61" s="85"/>
      <c r="B61" s="57"/>
      <c r="C61" s="57"/>
      <c r="D61" s="57"/>
      <c r="E61" s="57"/>
      <c r="F61" s="57"/>
      <c r="G61" s="57"/>
      <c r="H61" s="57"/>
      <c r="I61" s="57"/>
      <c r="J61" s="86"/>
    </row>
    <row r="62" spans="1:10" x14ac:dyDescent="0.2">
      <c r="A62" s="85"/>
      <c r="B62" s="3" t="s">
        <v>65</v>
      </c>
      <c r="C62" s="74" t="s">
        <v>66</v>
      </c>
      <c r="D62" s="67"/>
      <c r="E62" s="67"/>
      <c r="F62" s="67"/>
      <c r="G62" s="4"/>
      <c r="H62" s="57"/>
      <c r="I62" s="57"/>
      <c r="J62" s="86"/>
    </row>
    <row r="63" spans="1:10" x14ac:dyDescent="0.2">
      <c r="A63" s="85"/>
      <c r="B63" s="57"/>
      <c r="C63" s="57"/>
      <c r="D63" s="57"/>
      <c r="E63" s="57"/>
      <c r="F63" s="57"/>
      <c r="G63" s="57"/>
      <c r="H63" s="57"/>
      <c r="I63" s="57"/>
      <c r="J63" s="86"/>
    </row>
    <row r="64" spans="1:10" x14ac:dyDescent="0.2">
      <c r="A64" s="89"/>
      <c r="B64" s="87"/>
      <c r="C64" s="87"/>
      <c r="D64" s="87"/>
      <c r="E64" s="87"/>
      <c r="F64" s="87"/>
      <c r="G64" s="87"/>
      <c r="H64" s="87"/>
      <c r="I64" s="87"/>
      <c r="J64" s="88"/>
    </row>
    <row r="67" spans="1:6" x14ac:dyDescent="0.2">
      <c r="B67" s="1" t="s">
        <v>67</v>
      </c>
      <c r="C67" s="17"/>
    </row>
    <row r="68" spans="1:6" x14ac:dyDescent="0.2">
      <c r="B68" s="80" t="s">
        <v>41</v>
      </c>
      <c r="C68" s="78"/>
    </row>
    <row r="69" spans="1:6" x14ac:dyDescent="0.2">
      <c r="B69" s="81" t="s">
        <v>68</v>
      </c>
      <c r="C69" s="79"/>
    </row>
    <row r="70" spans="1:6" x14ac:dyDescent="0.2">
      <c r="C70" s="8"/>
    </row>
    <row r="71" spans="1:6" x14ac:dyDescent="0.2">
      <c r="B71" s="2" t="s">
        <v>69</v>
      </c>
      <c r="C71" s="8"/>
    </row>
    <row r="72" spans="1:6" x14ac:dyDescent="0.2">
      <c r="B72" s="9"/>
      <c r="C72" s="8"/>
    </row>
    <row r="73" spans="1:6" x14ac:dyDescent="0.2">
      <c r="B73" s="30" t="s">
        <v>70</v>
      </c>
      <c r="C73" s="31"/>
      <c r="D73" s="31"/>
      <c r="E73" s="31"/>
      <c r="F73" s="11"/>
    </row>
    <row r="74" spans="1:6" x14ac:dyDescent="0.2">
      <c r="B74" s="34" t="s">
        <v>71</v>
      </c>
      <c r="C74" s="17"/>
      <c r="D74" s="17"/>
      <c r="E74" s="17"/>
      <c r="F74" s="33"/>
    </row>
    <row r="75" spans="1:6" x14ac:dyDescent="0.2">
      <c r="B75" s="34" t="s">
        <v>72</v>
      </c>
      <c r="C75" s="17"/>
      <c r="D75" s="17"/>
      <c r="E75" s="17"/>
      <c r="F75" s="33"/>
    </row>
    <row r="76" spans="1:6" x14ac:dyDescent="0.2">
      <c r="B76" s="27"/>
      <c r="C76" s="68"/>
      <c r="D76" s="68"/>
      <c r="E76" s="68"/>
      <c r="F76" s="69"/>
    </row>
    <row r="78" spans="1:6" x14ac:dyDescent="0.2">
      <c r="B78" t="s">
        <v>73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4" workbookViewId="0">
      <selection activeCell="E27" sqref="E27"/>
    </sheetView>
  </sheetViews>
  <sheetFormatPr baseColWidth="10" defaultColWidth="11" defaultRowHeight="16" x14ac:dyDescent="0.2"/>
  <cols>
    <col min="2" max="2" width="51.5" customWidth="1"/>
    <col min="3" max="3" width="27.5" customWidth="1"/>
    <col min="4" max="4" width="30.5" customWidth="1"/>
    <col min="5" max="5" width="42.6640625" customWidth="1"/>
    <col min="6" max="6" width="42.5" customWidth="1"/>
    <col min="7" max="7" width="37.6640625" customWidth="1"/>
  </cols>
  <sheetData>
    <row r="1" spans="1:7" ht="21" x14ac:dyDescent="0.25">
      <c r="A1" s="82" t="s">
        <v>74</v>
      </c>
    </row>
    <row r="2" spans="1:7" x14ac:dyDescent="0.2">
      <c r="A2" s="56"/>
      <c r="B2" s="56"/>
      <c r="C2" s="56"/>
      <c r="D2" s="56"/>
      <c r="E2" s="56"/>
      <c r="F2" s="56"/>
      <c r="G2" s="56"/>
    </row>
    <row r="3" spans="1:7" x14ac:dyDescent="0.2">
      <c r="A3" s="56"/>
      <c r="B3" s="56"/>
      <c r="C3" s="56"/>
      <c r="D3" s="56"/>
      <c r="E3" s="56"/>
      <c r="F3" s="56"/>
      <c r="G3" s="56"/>
    </row>
    <row r="4" spans="1:7" x14ac:dyDescent="0.2">
      <c r="A4" s="56"/>
      <c r="B4" s="56"/>
      <c r="C4" s="56"/>
      <c r="D4" s="56"/>
      <c r="E4" s="56"/>
      <c r="F4" s="56"/>
      <c r="G4" s="56"/>
    </row>
    <row r="5" spans="1:7" x14ac:dyDescent="0.2">
      <c r="A5" s="56"/>
      <c r="B5" s="56"/>
      <c r="C5" s="90" t="s">
        <v>5</v>
      </c>
      <c r="D5" s="1" t="s">
        <v>6</v>
      </c>
      <c r="E5" s="1" t="s">
        <v>7</v>
      </c>
      <c r="F5" s="91" t="s">
        <v>7</v>
      </c>
      <c r="G5" s="56"/>
    </row>
    <row r="6" spans="1:7" x14ac:dyDescent="0.2">
      <c r="A6" s="56"/>
      <c r="B6" s="10" t="s">
        <v>75</v>
      </c>
      <c r="C6" s="64" t="s">
        <v>9</v>
      </c>
      <c r="D6" s="64" t="s">
        <v>10</v>
      </c>
      <c r="E6" s="64" t="s">
        <v>11</v>
      </c>
      <c r="F6" s="65" t="s">
        <v>12</v>
      </c>
      <c r="G6" s="56"/>
    </row>
    <row r="7" spans="1:7" x14ac:dyDescent="0.2">
      <c r="A7" s="56"/>
      <c r="B7" s="32" t="s">
        <v>13</v>
      </c>
      <c r="C7" s="17"/>
      <c r="D7" s="17"/>
      <c r="E7" s="17"/>
      <c r="F7" s="33"/>
      <c r="G7" s="56"/>
    </row>
    <row r="8" spans="1:7" x14ac:dyDescent="0.2">
      <c r="A8" s="56"/>
      <c r="B8" s="34" t="s">
        <v>76</v>
      </c>
      <c r="C8" s="23">
        <f>F24</f>
        <v>35027.027027027027</v>
      </c>
      <c r="D8" s="23">
        <f>F24</f>
        <v>35027.027027027027</v>
      </c>
      <c r="E8" s="23">
        <f>F24</f>
        <v>35027.027027027027</v>
      </c>
      <c r="F8" s="35">
        <f>F24</f>
        <v>35027.027027027027</v>
      </c>
      <c r="G8" s="56"/>
    </row>
    <row r="9" spans="1:7" x14ac:dyDescent="0.2">
      <c r="A9" s="56"/>
      <c r="B9" s="32" t="s">
        <v>15</v>
      </c>
      <c r="C9" s="17"/>
      <c r="D9" s="17"/>
      <c r="E9" s="17"/>
      <c r="F9" s="33"/>
      <c r="G9" s="56"/>
    </row>
    <row r="10" spans="1:7" x14ac:dyDescent="0.2">
      <c r="A10" s="56"/>
      <c r="B10" s="34" t="s">
        <v>77</v>
      </c>
      <c r="C10" s="23">
        <f>F24</f>
        <v>35027.027027027027</v>
      </c>
      <c r="D10" s="18">
        <f>F27</f>
        <v>67415.040000000008</v>
      </c>
      <c r="E10" s="18">
        <f>F27</f>
        <v>67415.040000000008</v>
      </c>
      <c r="F10" s="36">
        <f>F27</f>
        <v>67415.040000000008</v>
      </c>
      <c r="G10" s="56"/>
    </row>
    <row r="11" spans="1:7" x14ac:dyDescent="0.2">
      <c r="A11" s="56"/>
      <c r="B11" s="32" t="s">
        <v>78</v>
      </c>
      <c r="C11" s="28">
        <f>C10-C8</f>
        <v>0</v>
      </c>
      <c r="D11" s="28">
        <f>D10-D8</f>
        <v>32388.012972972982</v>
      </c>
      <c r="E11" s="28">
        <f>E10-E8</f>
        <v>32388.012972972982</v>
      </c>
      <c r="F11" s="37">
        <f>F10-F8</f>
        <v>32388.012972972982</v>
      </c>
      <c r="G11" s="56"/>
    </row>
    <row r="12" spans="1:7" x14ac:dyDescent="0.2">
      <c r="A12" s="56"/>
      <c r="B12" s="34"/>
      <c r="C12" s="23"/>
      <c r="D12" s="18"/>
      <c r="E12" s="18"/>
      <c r="F12" s="36"/>
      <c r="G12" s="56"/>
    </row>
    <row r="13" spans="1:7" x14ac:dyDescent="0.2">
      <c r="A13" s="56"/>
      <c r="B13" s="32" t="s">
        <v>79</v>
      </c>
      <c r="C13" s="17"/>
      <c r="D13" s="17"/>
      <c r="E13" s="17"/>
      <c r="F13" s="33"/>
      <c r="G13" s="56"/>
    </row>
    <row r="14" spans="1:7" x14ac:dyDescent="0.2">
      <c r="A14" s="56"/>
      <c r="B14" s="101" t="s">
        <v>80</v>
      </c>
      <c r="C14" s="23">
        <v>0</v>
      </c>
      <c r="D14" s="99">
        <f>E30/$D$35</f>
        <v>6000</v>
      </c>
      <c r="E14" s="99">
        <f>E30/D$35</f>
        <v>6000</v>
      </c>
      <c r="F14" s="100">
        <f>E30/D35</f>
        <v>6000</v>
      </c>
      <c r="G14" s="56"/>
    </row>
    <row r="15" spans="1:7" x14ac:dyDescent="0.2">
      <c r="A15" s="56"/>
      <c r="B15" s="34" t="s">
        <v>20</v>
      </c>
      <c r="C15" s="38">
        <v>0</v>
      </c>
      <c r="D15" s="38">
        <v>0</v>
      </c>
      <c r="E15" s="38">
        <f>F30</f>
        <v>6000</v>
      </c>
      <c r="F15" s="39">
        <f>F30</f>
        <v>6000</v>
      </c>
      <c r="G15" s="56"/>
    </row>
    <row r="16" spans="1:7" x14ac:dyDescent="0.2">
      <c r="A16" s="56"/>
      <c r="B16" s="34" t="s">
        <v>21</v>
      </c>
      <c r="C16" s="38">
        <v>0</v>
      </c>
      <c r="D16" s="38">
        <f>C33</f>
        <v>3600</v>
      </c>
      <c r="E16" s="38">
        <f>C33</f>
        <v>3600</v>
      </c>
      <c r="F16" s="39">
        <f>C33</f>
        <v>3600</v>
      </c>
      <c r="G16" s="56"/>
    </row>
    <row r="17" spans="1:7" x14ac:dyDescent="0.2">
      <c r="A17" s="56"/>
      <c r="B17" s="34" t="s">
        <v>22</v>
      </c>
      <c r="C17" s="38">
        <v>0</v>
      </c>
      <c r="D17" s="38">
        <f>F33</f>
        <v>8025.6</v>
      </c>
      <c r="E17" s="38">
        <f>F33</f>
        <v>8025.6</v>
      </c>
      <c r="F17" s="39">
        <f>F33</f>
        <v>8025.6</v>
      </c>
      <c r="G17" s="56"/>
    </row>
    <row r="18" spans="1:7" x14ac:dyDescent="0.2">
      <c r="A18" s="56"/>
      <c r="B18" s="73" t="s">
        <v>23</v>
      </c>
      <c r="C18" s="29">
        <v>0</v>
      </c>
      <c r="D18" s="29">
        <f>SUM(D14:D17)</f>
        <v>17625.599999999999</v>
      </c>
      <c r="E18" s="29">
        <f>SUM(E14:E17)</f>
        <v>23625.599999999999</v>
      </c>
      <c r="F18" s="29">
        <f>SUM(F14:F17)</f>
        <v>23625.599999999999</v>
      </c>
      <c r="G18" s="56"/>
    </row>
    <row r="19" spans="1:7" x14ac:dyDescent="0.2">
      <c r="A19" s="56"/>
      <c r="B19" s="34"/>
      <c r="C19" s="17"/>
      <c r="D19" s="17"/>
      <c r="E19" s="17"/>
      <c r="F19" s="33"/>
      <c r="G19" s="56"/>
    </row>
    <row r="20" spans="1:7" x14ac:dyDescent="0.2">
      <c r="A20" s="56"/>
      <c r="B20" s="27" t="s">
        <v>24</v>
      </c>
      <c r="C20" s="41">
        <f>C11+C18</f>
        <v>0</v>
      </c>
      <c r="D20" s="41">
        <f>D11-D18</f>
        <v>14762.412972972983</v>
      </c>
      <c r="E20" s="41">
        <f>E11-E18</f>
        <v>8762.412972972983</v>
      </c>
      <c r="F20" s="7">
        <f>F11-F18</f>
        <v>8762.412972972983</v>
      </c>
      <c r="G20" s="56"/>
    </row>
    <row r="21" spans="1:7" x14ac:dyDescent="0.2">
      <c r="A21" s="56"/>
      <c r="B21" s="56"/>
      <c r="C21" s="56"/>
      <c r="D21" s="56"/>
      <c r="E21" s="56"/>
      <c r="F21" s="56"/>
      <c r="G21" s="56"/>
    </row>
    <row r="22" spans="1:7" x14ac:dyDescent="0.2">
      <c r="A22" s="56"/>
      <c r="B22" s="56"/>
      <c r="C22" s="56"/>
      <c r="D22" s="56"/>
      <c r="E22" s="56"/>
      <c r="F22" s="56"/>
      <c r="G22" s="56"/>
    </row>
    <row r="23" spans="1:7" x14ac:dyDescent="0.2">
      <c r="A23" s="56"/>
      <c r="B23" s="2" t="s">
        <v>81</v>
      </c>
      <c r="C23" s="2" t="s">
        <v>27</v>
      </c>
      <c r="D23" s="2" t="s">
        <v>28</v>
      </c>
      <c r="E23" s="2" t="s">
        <v>29</v>
      </c>
      <c r="F23" s="12" t="s">
        <v>30</v>
      </c>
      <c r="G23" s="57"/>
    </row>
    <row r="24" spans="1:7" x14ac:dyDescent="0.2">
      <c r="A24" s="56"/>
      <c r="B24" s="72">
        <f>E30/5</f>
        <v>6000</v>
      </c>
      <c r="C24" s="14">
        <v>3000</v>
      </c>
      <c r="D24" s="22">
        <f>36/37</f>
        <v>0.97297297297297303</v>
      </c>
      <c r="E24" s="15">
        <f>D24*C24</f>
        <v>2918.9189189189192</v>
      </c>
      <c r="F24" s="42">
        <f>E24*12</f>
        <v>35027.027027027027</v>
      </c>
      <c r="G24" s="57"/>
    </row>
    <row r="25" spans="1:7" x14ac:dyDescent="0.2">
      <c r="A25" s="56"/>
      <c r="B25" s="56"/>
      <c r="C25" s="56"/>
      <c r="D25" s="60"/>
      <c r="E25" s="56"/>
      <c r="F25" s="56"/>
      <c r="G25" s="57"/>
    </row>
    <row r="26" spans="1:7" x14ac:dyDescent="0.2">
      <c r="A26" s="56"/>
      <c r="B26" s="56"/>
      <c r="C26" s="2" t="s">
        <v>32</v>
      </c>
      <c r="D26" s="2" t="s">
        <v>33</v>
      </c>
      <c r="E26" s="12" t="s">
        <v>34</v>
      </c>
      <c r="F26" s="12" t="s">
        <v>35</v>
      </c>
      <c r="G26" s="58"/>
    </row>
    <row r="27" spans="1:7" x14ac:dyDescent="0.2">
      <c r="A27" s="56"/>
      <c r="B27" s="76" t="s">
        <v>82</v>
      </c>
      <c r="C27" s="13">
        <v>400</v>
      </c>
      <c r="D27" s="16">
        <v>0.66</v>
      </c>
      <c r="E27" s="20">
        <f>D27*C30*C27*(1-D30)</f>
        <v>5617.92</v>
      </c>
      <c r="F27" s="44">
        <f>E27*12</f>
        <v>67415.040000000008</v>
      </c>
      <c r="G27" s="58"/>
    </row>
    <row r="28" spans="1:7" x14ac:dyDescent="0.2">
      <c r="A28" s="56"/>
      <c r="B28" s="77" t="s">
        <v>83</v>
      </c>
      <c r="C28" s="59"/>
      <c r="D28" s="61"/>
      <c r="E28" s="59"/>
      <c r="F28" s="59"/>
      <c r="G28" s="57"/>
    </row>
    <row r="29" spans="1:7" x14ac:dyDescent="0.2">
      <c r="A29" s="56"/>
      <c r="B29" s="56"/>
      <c r="C29" s="5" t="s">
        <v>36</v>
      </c>
      <c r="D29" s="6" t="s">
        <v>37</v>
      </c>
      <c r="E29" s="6" t="s">
        <v>84</v>
      </c>
      <c r="F29" s="5" t="s">
        <v>85</v>
      </c>
      <c r="G29" s="59"/>
    </row>
    <row r="30" spans="1:7" x14ac:dyDescent="0.2">
      <c r="A30" s="56"/>
      <c r="B30" s="56"/>
      <c r="C30" s="93">
        <v>30.4</v>
      </c>
      <c r="D30" s="92">
        <v>0.3</v>
      </c>
      <c r="E30" s="50">
        <v>30000</v>
      </c>
      <c r="F30" s="62">
        <v>6000</v>
      </c>
      <c r="G30" s="58"/>
    </row>
    <row r="31" spans="1:7" x14ac:dyDescent="0.2">
      <c r="A31" s="56"/>
      <c r="B31" s="56"/>
      <c r="C31" s="59"/>
      <c r="D31" s="61"/>
      <c r="E31" s="59"/>
      <c r="F31" s="59"/>
      <c r="G31" s="58"/>
    </row>
    <row r="32" spans="1:7" x14ac:dyDescent="0.2">
      <c r="A32" s="56"/>
      <c r="B32" s="56"/>
      <c r="C32" s="5" t="s">
        <v>43</v>
      </c>
      <c r="D32" s="6" t="s">
        <v>44</v>
      </c>
      <c r="E32" s="6" t="s">
        <v>45</v>
      </c>
      <c r="F32" s="21" t="s">
        <v>46</v>
      </c>
      <c r="G32" s="58"/>
    </row>
    <row r="33" spans="1:7" x14ac:dyDescent="0.2">
      <c r="A33" s="56"/>
      <c r="B33" s="56"/>
      <c r="C33" s="55">
        <v>3600</v>
      </c>
      <c r="D33" s="49">
        <v>100</v>
      </c>
      <c r="E33" s="43">
        <f>D27*C30*12/3</f>
        <v>80.256</v>
      </c>
      <c r="F33" s="63">
        <f>D33*E33</f>
        <v>8025.6</v>
      </c>
      <c r="G33" s="58"/>
    </row>
    <row r="34" spans="1:7" x14ac:dyDescent="0.2">
      <c r="A34" s="56"/>
      <c r="B34" s="56"/>
      <c r="C34" s="59"/>
      <c r="D34" s="61"/>
      <c r="E34" s="59"/>
      <c r="F34" s="59"/>
      <c r="G34" s="58"/>
    </row>
    <row r="35" spans="1:7" x14ac:dyDescent="0.2">
      <c r="A35" s="56"/>
      <c r="B35" s="56"/>
      <c r="C35" s="2" t="s">
        <v>86</v>
      </c>
      <c r="D35" s="2">
        <v>5</v>
      </c>
      <c r="E35" s="59"/>
      <c r="F35" s="59"/>
      <c r="G35" s="58"/>
    </row>
    <row r="36" spans="1:7" x14ac:dyDescent="0.2">
      <c r="A36" s="56"/>
      <c r="B36" s="56"/>
      <c r="C36" s="56"/>
      <c r="D36" s="57"/>
      <c r="E36" s="59"/>
      <c r="F36" s="59"/>
      <c r="G36" s="58"/>
    </row>
    <row r="39" spans="1:7" x14ac:dyDescent="0.2">
      <c r="B39" s="1" t="s">
        <v>67</v>
      </c>
    </row>
    <row r="40" spans="1:7" x14ac:dyDescent="0.2">
      <c r="B40" s="80" t="s">
        <v>41</v>
      </c>
    </row>
    <row r="41" spans="1:7" x14ac:dyDescent="0.2">
      <c r="B41" s="81" t="s">
        <v>68</v>
      </c>
    </row>
    <row r="43" spans="1:7" x14ac:dyDescent="0.2">
      <c r="B43" t="s">
        <v>73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8"/>
  <sheetViews>
    <sheetView workbookViewId="0">
      <pane xSplit="26900" topLeftCell="K1"/>
      <selection activeCell="D30" sqref="D30"/>
      <selection pane="topRight" activeCell="K1" sqref="K1"/>
    </sheetView>
  </sheetViews>
  <sheetFormatPr baseColWidth="10" defaultColWidth="11" defaultRowHeight="16" x14ac:dyDescent="0.2"/>
  <cols>
    <col min="1" max="1" width="6.5" customWidth="1"/>
    <col min="2" max="2" width="52.1640625" customWidth="1"/>
    <col min="3" max="3" width="23.83203125" customWidth="1"/>
    <col min="4" max="4" width="29" customWidth="1"/>
    <col min="5" max="5" width="44.1640625" customWidth="1"/>
    <col min="6" max="6" width="33.6640625" customWidth="1"/>
    <col min="7" max="7" width="18.6640625" customWidth="1"/>
    <col min="8" max="8" width="17.83203125" customWidth="1"/>
    <col min="9" max="9" width="32.33203125" customWidth="1"/>
    <col min="10" max="10" width="32.6640625" customWidth="1"/>
    <col min="11" max="11" width="30.1640625" customWidth="1"/>
    <col min="12" max="12" width="24.83203125" customWidth="1"/>
    <col min="13" max="13" width="18.6640625" customWidth="1"/>
    <col min="14" max="14" width="19.83203125" customWidth="1"/>
  </cols>
  <sheetData>
    <row r="1" spans="1:10" ht="21" x14ac:dyDescent="0.25">
      <c r="A1" s="82" t="s">
        <v>0</v>
      </c>
    </row>
    <row r="2" spans="1:10" x14ac:dyDescent="0.2">
      <c r="A2" s="83"/>
      <c r="B2" s="84"/>
      <c r="C2" s="84"/>
      <c r="D2" s="84"/>
      <c r="E2" s="84"/>
      <c r="F2" s="84"/>
      <c r="G2" s="84"/>
      <c r="H2" s="84"/>
      <c r="I2" s="84"/>
      <c r="J2" s="96"/>
    </row>
    <row r="3" spans="1:10" x14ac:dyDescent="0.2">
      <c r="A3" s="85"/>
      <c r="B3" s="30" t="s">
        <v>1</v>
      </c>
      <c r="C3" s="31"/>
      <c r="D3" s="31"/>
      <c r="E3" s="11"/>
      <c r="F3" s="57"/>
      <c r="G3" s="57"/>
      <c r="H3" s="57"/>
      <c r="I3" s="57"/>
      <c r="J3" s="86"/>
    </row>
    <row r="4" spans="1:10" x14ac:dyDescent="0.2">
      <c r="A4" s="85"/>
      <c r="B4" s="71" t="s">
        <v>2</v>
      </c>
      <c r="C4" s="17"/>
      <c r="D4" s="17"/>
      <c r="E4" s="33"/>
      <c r="F4" s="57"/>
      <c r="G4" s="57"/>
      <c r="H4" s="57"/>
      <c r="I4" s="57"/>
      <c r="J4" s="86"/>
    </row>
    <row r="5" spans="1:10" x14ac:dyDescent="0.2">
      <c r="A5" s="85"/>
      <c r="B5" s="75" t="s">
        <v>3</v>
      </c>
      <c r="C5" s="68" t="s">
        <v>4</v>
      </c>
      <c r="D5" s="68"/>
      <c r="E5" s="69"/>
      <c r="F5" s="57"/>
      <c r="G5" s="57"/>
      <c r="H5" s="57"/>
      <c r="I5" s="57"/>
      <c r="J5" s="86"/>
    </row>
    <row r="6" spans="1:10" x14ac:dyDescent="0.2">
      <c r="A6" s="85"/>
      <c r="B6" s="57"/>
      <c r="C6" s="57"/>
      <c r="D6" s="57"/>
      <c r="E6" s="57"/>
      <c r="F6" s="57"/>
      <c r="G6" s="57"/>
      <c r="H6" s="57"/>
      <c r="I6" s="57"/>
      <c r="J6" s="86"/>
    </row>
    <row r="7" spans="1:10" x14ac:dyDescent="0.2">
      <c r="A7" s="85"/>
      <c r="B7" s="57"/>
      <c r="C7" s="90" t="s">
        <v>5</v>
      </c>
      <c r="D7" s="1" t="s">
        <v>6</v>
      </c>
      <c r="E7" s="1" t="s">
        <v>7</v>
      </c>
      <c r="F7" s="91" t="s">
        <v>7</v>
      </c>
      <c r="G7" s="57"/>
      <c r="H7" s="57"/>
      <c r="I7" s="57"/>
      <c r="J7" s="86"/>
    </row>
    <row r="8" spans="1:10" x14ac:dyDescent="0.2">
      <c r="A8" s="85"/>
      <c r="B8" s="10" t="s">
        <v>8</v>
      </c>
      <c r="C8" s="64" t="s">
        <v>9</v>
      </c>
      <c r="D8" s="64" t="s">
        <v>10</v>
      </c>
      <c r="E8" s="64" t="s">
        <v>11</v>
      </c>
      <c r="F8" s="65" t="s">
        <v>12</v>
      </c>
      <c r="G8" s="57"/>
      <c r="H8" s="57"/>
      <c r="I8" s="57"/>
      <c r="J8" s="86"/>
    </row>
    <row r="9" spans="1:10" x14ac:dyDescent="0.2">
      <c r="A9" s="85"/>
      <c r="B9" s="32" t="s">
        <v>13</v>
      </c>
      <c r="C9" s="17"/>
      <c r="D9" s="17"/>
      <c r="E9" s="17"/>
      <c r="F9" s="33"/>
      <c r="G9" s="57"/>
      <c r="H9" s="57"/>
      <c r="I9" s="57"/>
      <c r="J9" s="86"/>
    </row>
    <row r="10" spans="1:10" x14ac:dyDescent="0.2">
      <c r="A10" s="85"/>
      <c r="B10" s="34" t="s">
        <v>14</v>
      </c>
      <c r="C10" s="23">
        <f>F26</f>
        <v>12376.216216216217</v>
      </c>
      <c r="D10" s="23">
        <f>F26</f>
        <v>12376.216216216217</v>
      </c>
      <c r="E10" s="23">
        <f>F26</f>
        <v>12376.216216216217</v>
      </c>
      <c r="F10" s="35">
        <f>F26</f>
        <v>12376.216216216217</v>
      </c>
      <c r="G10" s="57"/>
      <c r="H10" s="57"/>
      <c r="I10" s="57"/>
      <c r="J10" s="86"/>
    </row>
    <row r="11" spans="1:10" x14ac:dyDescent="0.2">
      <c r="A11" s="85"/>
      <c r="B11" s="32" t="s">
        <v>15</v>
      </c>
      <c r="C11" s="23"/>
      <c r="D11" s="17"/>
      <c r="E11" s="17"/>
      <c r="F11" s="33"/>
      <c r="G11" s="57"/>
      <c r="H11" s="57"/>
      <c r="I11" s="57"/>
      <c r="J11" s="86"/>
    </row>
    <row r="12" spans="1:10" x14ac:dyDescent="0.2">
      <c r="A12" s="85"/>
      <c r="B12" s="34" t="s">
        <v>16</v>
      </c>
      <c r="C12" s="23">
        <f>C10</f>
        <v>12376.216216216217</v>
      </c>
      <c r="D12" s="18">
        <f>F29</f>
        <v>22458.002918399994</v>
      </c>
      <c r="E12" s="18">
        <f>F29</f>
        <v>22458.002918399994</v>
      </c>
      <c r="F12" s="36">
        <f>F29</f>
        <v>22458.002918399994</v>
      </c>
      <c r="G12" s="57"/>
      <c r="H12" s="57"/>
      <c r="I12" s="57"/>
      <c r="J12" s="86"/>
    </row>
    <row r="13" spans="1:10" x14ac:dyDescent="0.2">
      <c r="A13" s="85"/>
      <c r="B13" s="32" t="s">
        <v>17</v>
      </c>
      <c r="C13" s="28">
        <f>C12-C10</f>
        <v>0</v>
      </c>
      <c r="D13" s="28">
        <f>D12-D10</f>
        <v>10081.786702183777</v>
      </c>
      <c r="E13" s="28">
        <f>E12-E10</f>
        <v>10081.786702183777</v>
      </c>
      <c r="F13" s="37">
        <f>F12-F10</f>
        <v>10081.786702183777</v>
      </c>
      <c r="G13" s="57"/>
      <c r="H13" s="57"/>
      <c r="I13" s="57"/>
      <c r="J13" s="86"/>
    </row>
    <row r="14" spans="1:10" x14ac:dyDescent="0.2">
      <c r="A14" s="85"/>
      <c r="B14" s="34"/>
      <c r="C14" s="23"/>
      <c r="D14" s="18"/>
      <c r="E14" s="18"/>
      <c r="F14" s="36"/>
      <c r="G14" s="57"/>
      <c r="H14" s="57"/>
      <c r="I14" s="57"/>
      <c r="J14" s="86"/>
    </row>
    <row r="15" spans="1:10" x14ac:dyDescent="0.2">
      <c r="A15" s="85"/>
      <c r="B15" s="32" t="s">
        <v>18</v>
      </c>
      <c r="C15" s="17"/>
      <c r="D15" s="17"/>
      <c r="E15" s="17"/>
      <c r="F15" s="33"/>
      <c r="G15" s="57"/>
      <c r="H15" s="57"/>
      <c r="I15" s="57"/>
      <c r="J15" s="86"/>
    </row>
    <row r="16" spans="1:10" x14ac:dyDescent="0.2">
      <c r="A16" s="85"/>
      <c r="B16" s="34" t="s">
        <v>19</v>
      </c>
      <c r="C16" s="38">
        <v>0</v>
      </c>
      <c r="D16" s="38">
        <f>E32</f>
        <v>30000</v>
      </c>
      <c r="E16" s="38">
        <v>0</v>
      </c>
      <c r="F16" s="39">
        <v>0</v>
      </c>
      <c r="G16" s="57"/>
      <c r="H16" s="57"/>
      <c r="I16" s="57"/>
      <c r="J16" s="86"/>
    </row>
    <row r="17" spans="1:17" x14ac:dyDescent="0.2">
      <c r="A17" s="85"/>
      <c r="B17" s="34" t="s">
        <v>20</v>
      </c>
      <c r="C17" s="38">
        <v>0</v>
      </c>
      <c r="D17" s="38">
        <v>0</v>
      </c>
      <c r="E17" s="38">
        <f>F32</f>
        <v>6000</v>
      </c>
      <c r="F17" s="39">
        <f>F32</f>
        <v>6000</v>
      </c>
      <c r="G17" s="57"/>
      <c r="H17" s="57"/>
      <c r="I17" s="57"/>
      <c r="J17" s="86"/>
    </row>
    <row r="18" spans="1:17" x14ac:dyDescent="0.2">
      <c r="A18" s="85"/>
      <c r="B18" s="34" t="s">
        <v>21</v>
      </c>
      <c r="C18" s="38">
        <v>0</v>
      </c>
      <c r="D18" s="38">
        <f>C35</f>
        <v>3600</v>
      </c>
      <c r="E18" s="38">
        <f>C35</f>
        <v>3600</v>
      </c>
      <c r="F18" s="39">
        <f>C35</f>
        <v>3600</v>
      </c>
      <c r="G18" s="57"/>
      <c r="H18" s="57"/>
      <c r="I18" s="57"/>
      <c r="J18" s="86"/>
    </row>
    <row r="19" spans="1:17" x14ac:dyDescent="0.2">
      <c r="A19" s="85"/>
      <c r="B19" s="34" t="s">
        <v>22</v>
      </c>
      <c r="C19" s="38">
        <v>0</v>
      </c>
      <c r="D19" s="38">
        <f>F35</f>
        <v>9380.9535999999989</v>
      </c>
      <c r="E19" s="38">
        <f>F35</f>
        <v>9380.9535999999989</v>
      </c>
      <c r="F19" s="39">
        <f>F35</f>
        <v>9380.9535999999989</v>
      </c>
      <c r="G19" s="57"/>
      <c r="H19" s="57"/>
      <c r="I19" s="57"/>
      <c r="J19" s="86"/>
    </row>
    <row r="20" spans="1:17" x14ac:dyDescent="0.2">
      <c r="A20" s="85"/>
      <c r="B20" s="32" t="s">
        <v>23</v>
      </c>
      <c r="C20" s="29">
        <v>0</v>
      </c>
      <c r="D20" s="29">
        <f>SUM(D16:D19)</f>
        <v>42980.953600000001</v>
      </c>
      <c r="E20" s="29">
        <f>SUM(E16:E19)</f>
        <v>18980.953600000001</v>
      </c>
      <c r="F20" s="40">
        <f>SUM(F16:F19)</f>
        <v>18980.953600000001</v>
      </c>
      <c r="G20" s="57"/>
      <c r="H20" s="57"/>
      <c r="I20" s="57"/>
      <c r="J20" s="86"/>
    </row>
    <row r="21" spans="1:17" x14ac:dyDescent="0.2">
      <c r="A21" s="85"/>
      <c r="B21" s="34"/>
      <c r="C21" s="17"/>
      <c r="D21" s="17"/>
      <c r="E21" s="17"/>
      <c r="F21" s="33"/>
      <c r="G21" s="57"/>
      <c r="H21" s="57"/>
      <c r="I21" s="57"/>
      <c r="J21" s="86"/>
    </row>
    <row r="22" spans="1:17" ht="23" customHeight="1" x14ac:dyDescent="0.2">
      <c r="A22" s="85"/>
      <c r="B22" s="27" t="s">
        <v>24</v>
      </c>
      <c r="C22" s="41">
        <f>C13+C20</f>
        <v>0</v>
      </c>
      <c r="D22" s="41">
        <f>D13-D20</f>
        <v>-32899.16689781622</v>
      </c>
      <c r="E22" s="41">
        <f>E13-E20</f>
        <v>-8899.1668978162234</v>
      </c>
      <c r="F22" s="7">
        <f>F13-F20</f>
        <v>-8899.1668978162234</v>
      </c>
      <c r="G22" s="57"/>
      <c r="H22" s="57"/>
      <c r="I22" s="57"/>
      <c r="J22" s="86"/>
    </row>
    <row r="23" spans="1:17" x14ac:dyDescent="0.2">
      <c r="A23" s="85"/>
      <c r="B23" s="57"/>
      <c r="C23" s="57"/>
      <c r="D23" s="57"/>
      <c r="E23" s="57"/>
      <c r="F23" s="57"/>
      <c r="G23" s="57"/>
      <c r="H23" s="57"/>
      <c r="I23" s="57"/>
      <c r="J23" s="86"/>
    </row>
    <row r="24" spans="1:17" x14ac:dyDescent="0.2">
      <c r="A24" s="85"/>
      <c r="B24" s="1" t="s">
        <v>25</v>
      </c>
      <c r="C24" s="57"/>
      <c r="D24" s="57"/>
      <c r="E24" s="57"/>
      <c r="F24" s="57"/>
      <c r="G24" s="57"/>
      <c r="H24" s="57"/>
      <c r="I24" s="57"/>
      <c r="J24" s="86"/>
    </row>
    <row r="25" spans="1:17" x14ac:dyDescent="0.2">
      <c r="A25" s="85"/>
      <c r="B25" s="2" t="s">
        <v>26</v>
      </c>
      <c r="C25" s="2" t="s">
        <v>27</v>
      </c>
      <c r="D25" s="2" t="s">
        <v>28</v>
      </c>
      <c r="E25" s="2" t="s">
        <v>29</v>
      </c>
      <c r="F25" s="12" t="s">
        <v>30</v>
      </c>
      <c r="G25" s="57"/>
      <c r="H25" s="57"/>
      <c r="I25" s="57"/>
      <c r="J25" s="86"/>
      <c r="N25" s="19"/>
    </row>
    <row r="26" spans="1:17" x14ac:dyDescent="0.2">
      <c r="A26" s="85"/>
      <c r="B26" s="57"/>
      <c r="C26" s="14">
        <v>1060</v>
      </c>
      <c r="D26" s="22">
        <f>36/37</f>
        <v>0.97297297297297303</v>
      </c>
      <c r="E26" s="15">
        <f>D26*C26</f>
        <v>1031.3513513513515</v>
      </c>
      <c r="F26" s="42">
        <f>E26*12</f>
        <v>12376.216216216217</v>
      </c>
      <c r="G26" s="57"/>
      <c r="H26" s="57"/>
      <c r="I26" s="57"/>
      <c r="J26" s="86"/>
      <c r="K26" s="17"/>
      <c r="L26" s="17"/>
      <c r="M26" s="17"/>
      <c r="N26" s="17"/>
      <c r="O26" s="17"/>
      <c r="P26" s="17"/>
      <c r="Q26" s="17"/>
    </row>
    <row r="27" spans="1:17" x14ac:dyDescent="0.2">
      <c r="A27" s="85"/>
      <c r="B27" s="57"/>
      <c r="C27" s="57"/>
      <c r="D27" s="94"/>
      <c r="E27" s="57"/>
      <c r="F27" s="57"/>
      <c r="G27" s="57"/>
      <c r="H27" s="57"/>
      <c r="I27" s="57"/>
      <c r="J27" s="86"/>
      <c r="K27" s="17"/>
      <c r="L27" s="17"/>
      <c r="M27" s="17"/>
      <c r="N27" s="17"/>
      <c r="O27" s="17"/>
      <c r="P27" s="17"/>
      <c r="Q27" s="17"/>
    </row>
    <row r="28" spans="1:17" x14ac:dyDescent="0.2">
      <c r="A28" s="85"/>
      <c r="B28" s="2" t="s">
        <v>31</v>
      </c>
      <c r="C28" s="2" t="s">
        <v>32</v>
      </c>
      <c r="D28" s="2" t="s">
        <v>33</v>
      </c>
      <c r="E28" s="12" t="s">
        <v>34</v>
      </c>
      <c r="F28" s="12" t="s">
        <v>35</v>
      </c>
      <c r="G28" s="57"/>
      <c r="H28" s="57"/>
      <c r="I28" s="57"/>
      <c r="J28" s="86"/>
      <c r="K28" s="19"/>
      <c r="L28" s="17"/>
      <c r="M28" s="17"/>
      <c r="N28" s="45"/>
      <c r="O28" s="17"/>
      <c r="P28" s="17"/>
      <c r="Q28" s="17"/>
    </row>
    <row r="29" spans="1:17" x14ac:dyDescent="0.2">
      <c r="A29" s="85"/>
      <c r="B29" s="57"/>
      <c r="C29" s="13">
        <v>114</v>
      </c>
      <c r="D29" s="16">
        <v>0.77146000000000003</v>
      </c>
      <c r="E29" s="20">
        <f>D29*C32*C29*(1-D32)</f>
        <v>1871.5002431999997</v>
      </c>
      <c r="F29" s="44">
        <f>E29*12</f>
        <v>22458.002918399994</v>
      </c>
      <c r="G29" s="58"/>
      <c r="H29" s="61"/>
      <c r="I29" s="66"/>
      <c r="J29" s="95"/>
      <c r="K29" s="18"/>
      <c r="L29" s="24"/>
      <c r="M29" s="46"/>
      <c r="N29" s="47"/>
      <c r="O29" s="17"/>
      <c r="P29" s="17"/>
      <c r="Q29" s="17"/>
    </row>
    <row r="30" spans="1:17" x14ac:dyDescent="0.2">
      <c r="A30" s="85"/>
      <c r="B30" s="57"/>
      <c r="C30" s="59"/>
      <c r="D30" s="61"/>
      <c r="E30" s="59"/>
      <c r="F30" s="59"/>
      <c r="G30" s="58"/>
      <c r="H30" s="61"/>
      <c r="I30" s="66"/>
      <c r="J30" s="95"/>
      <c r="K30" s="18"/>
      <c r="L30" s="24"/>
      <c r="M30" s="25"/>
      <c r="N30" s="26"/>
      <c r="O30" s="17"/>
      <c r="P30" s="17"/>
      <c r="Q30" s="17"/>
    </row>
    <row r="31" spans="1:17" x14ac:dyDescent="0.2">
      <c r="A31" s="85"/>
      <c r="B31" s="57"/>
      <c r="C31" s="5" t="s">
        <v>36</v>
      </c>
      <c r="D31" s="6" t="s">
        <v>37</v>
      </c>
      <c r="E31" s="6" t="s">
        <v>38</v>
      </c>
      <c r="F31" s="5" t="s">
        <v>39</v>
      </c>
      <c r="G31" s="57"/>
      <c r="H31" s="57"/>
      <c r="I31" s="57"/>
      <c r="J31" s="97"/>
      <c r="K31" s="18"/>
      <c r="L31" s="24"/>
      <c r="M31" s="25"/>
      <c r="N31" s="26"/>
      <c r="O31" s="17"/>
      <c r="P31" s="17"/>
      <c r="Q31" s="17"/>
    </row>
    <row r="32" spans="1:17" x14ac:dyDescent="0.2">
      <c r="A32" s="85"/>
      <c r="B32" s="53" t="s">
        <v>40</v>
      </c>
      <c r="C32" s="52">
        <v>30.4</v>
      </c>
      <c r="D32" s="48">
        <v>0.3</v>
      </c>
      <c r="E32" s="50">
        <v>30000</v>
      </c>
      <c r="F32" s="62">
        <v>6000</v>
      </c>
      <c r="G32" s="59"/>
      <c r="H32" s="66"/>
      <c r="I32" s="58"/>
      <c r="J32" s="98"/>
      <c r="K32" s="18"/>
      <c r="L32" s="24"/>
      <c r="M32" s="25"/>
      <c r="N32" s="26"/>
      <c r="O32" s="17"/>
      <c r="P32" s="17"/>
      <c r="Q32" s="17"/>
    </row>
    <row r="33" spans="1:17" x14ac:dyDescent="0.2">
      <c r="A33" s="85"/>
      <c r="B33" s="51" t="s">
        <v>41</v>
      </c>
      <c r="C33" s="59"/>
      <c r="D33" s="61"/>
      <c r="E33" s="59"/>
      <c r="F33" s="59"/>
      <c r="G33" s="58"/>
      <c r="H33" s="61"/>
      <c r="I33" s="66"/>
      <c r="J33" s="95"/>
      <c r="K33" s="18"/>
      <c r="L33" s="24"/>
      <c r="M33" s="25"/>
      <c r="N33" s="26"/>
      <c r="O33" s="17"/>
      <c r="P33" s="17"/>
      <c r="Q33" s="17"/>
    </row>
    <row r="34" spans="1:17" x14ac:dyDescent="0.2">
      <c r="A34" s="85"/>
      <c r="B34" s="54" t="s">
        <v>42</v>
      </c>
      <c r="C34" s="5" t="s">
        <v>43</v>
      </c>
      <c r="D34" s="6" t="s">
        <v>44</v>
      </c>
      <c r="E34" s="6" t="s">
        <v>45</v>
      </c>
      <c r="F34" s="21" t="s">
        <v>46</v>
      </c>
      <c r="G34" s="58"/>
      <c r="H34" s="61"/>
      <c r="I34" s="66"/>
      <c r="J34" s="95"/>
      <c r="K34" s="18"/>
      <c r="L34" s="24"/>
      <c r="M34" s="25"/>
      <c r="N34" s="26"/>
      <c r="O34" s="17"/>
      <c r="P34" s="17"/>
      <c r="Q34" s="17"/>
    </row>
    <row r="35" spans="1:17" x14ac:dyDescent="0.2">
      <c r="A35" s="85"/>
      <c r="B35" s="57"/>
      <c r="C35" s="55">
        <v>3600</v>
      </c>
      <c r="D35" s="49">
        <v>100</v>
      </c>
      <c r="E35" s="43">
        <f>D29*C32*12/3</f>
        <v>93.809535999999994</v>
      </c>
      <c r="F35" s="63">
        <f>D35*E35</f>
        <v>9380.9535999999989</v>
      </c>
      <c r="G35" s="58"/>
      <c r="H35" s="61"/>
      <c r="I35" s="66"/>
      <c r="J35" s="95"/>
      <c r="K35" s="18"/>
      <c r="L35" s="24"/>
      <c r="M35" s="25"/>
      <c r="N35" s="26"/>
    </row>
    <row r="36" spans="1:17" x14ac:dyDescent="0.2">
      <c r="A36" s="85"/>
      <c r="B36" s="57"/>
      <c r="C36" s="59"/>
      <c r="D36" s="61"/>
      <c r="E36" s="59"/>
      <c r="F36" s="59"/>
      <c r="G36" s="58"/>
      <c r="H36" s="61"/>
      <c r="I36" s="66"/>
      <c r="J36" s="95"/>
      <c r="K36" s="18"/>
      <c r="L36" s="24"/>
      <c r="M36" s="25"/>
      <c r="N36" s="26"/>
    </row>
    <row r="37" spans="1:17" x14ac:dyDescent="0.2">
      <c r="A37" s="85"/>
      <c r="B37" s="57"/>
      <c r="C37" s="57"/>
      <c r="D37" s="57"/>
      <c r="E37" s="59"/>
      <c r="F37" s="59"/>
      <c r="G37" s="58"/>
      <c r="H37" s="61"/>
      <c r="I37" s="66"/>
      <c r="J37" s="95"/>
      <c r="K37" s="18"/>
      <c r="L37" s="24"/>
      <c r="M37" s="25"/>
      <c r="N37" s="26"/>
    </row>
    <row r="38" spans="1:17" x14ac:dyDescent="0.2">
      <c r="A38" s="85"/>
      <c r="B38" s="57"/>
      <c r="C38" s="57"/>
      <c r="D38" s="57"/>
      <c r="E38" s="59"/>
      <c r="F38" s="59"/>
      <c r="G38" s="58"/>
      <c r="H38" s="61"/>
      <c r="I38" s="66"/>
      <c r="J38" s="95"/>
      <c r="K38" s="18"/>
      <c r="L38" s="24"/>
      <c r="M38" s="25"/>
      <c r="N38" s="26"/>
    </row>
    <row r="39" spans="1:17" x14ac:dyDescent="0.2">
      <c r="A39" s="85"/>
      <c r="B39" s="1" t="s">
        <v>47</v>
      </c>
      <c r="C39" s="57"/>
      <c r="D39" s="57"/>
      <c r="E39" s="59"/>
      <c r="F39" s="59"/>
      <c r="G39" s="58"/>
      <c r="H39" s="61"/>
      <c r="I39" s="66"/>
      <c r="J39" s="95"/>
      <c r="K39" s="18"/>
      <c r="L39" s="24"/>
      <c r="M39" s="25"/>
      <c r="N39" s="26"/>
    </row>
    <row r="40" spans="1:17" x14ac:dyDescent="0.2">
      <c r="A40" s="85"/>
      <c r="B40" s="2" t="s">
        <v>48</v>
      </c>
      <c r="C40" s="30" t="s">
        <v>49</v>
      </c>
      <c r="D40" s="31"/>
      <c r="E40" s="31"/>
      <c r="F40" s="31"/>
      <c r="G40" s="11"/>
      <c r="H40" s="57"/>
      <c r="I40" s="57"/>
      <c r="J40" s="86"/>
    </row>
    <row r="41" spans="1:17" x14ac:dyDescent="0.2">
      <c r="A41" s="85"/>
      <c r="B41" s="57"/>
      <c r="C41" s="27" t="s">
        <v>50</v>
      </c>
      <c r="D41" s="68"/>
      <c r="E41" s="68"/>
      <c r="F41" s="68"/>
      <c r="G41" s="69"/>
      <c r="H41" s="57"/>
      <c r="I41" s="57"/>
      <c r="J41" s="86"/>
    </row>
    <row r="42" spans="1:17" x14ac:dyDescent="0.2">
      <c r="A42" s="85"/>
      <c r="B42" s="57"/>
      <c r="C42" s="57"/>
      <c r="D42" s="57"/>
      <c r="E42" s="57"/>
      <c r="F42" s="57"/>
      <c r="G42" s="57"/>
      <c r="H42" s="57"/>
      <c r="I42" s="57"/>
      <c r="J42" s="86"/>
    </row>
    <row r="43" spans="1:17" x14ac:dyDescent="0.2">
      <c r="A43" s="85"/>
      <c r="B43" s="2" t="s">
        <v>51</v>
      </c>
      <c r="C43" s="30" t="s">
        <v>52</v>
      </c>
      <c r="D43" s="31"/>
      <c r="E43" s="31"/>
      <c r="F43" s="31"/>
      <c r="G43" s="31"/>
      <c r="H43" s="31"/>
      <c r="I43" s="11"/>
      <c r="J43" s="86"/>
    </row>
    <row r="44" spans="1:17" x14ac:dyDescent="0.2">
      <c r="A44" s="85"/>
      <c r="B44" s="57"/>
      <c r="C44" s="34" t="s">
        <v>53</v>
      </c>
      <c r="D44" s="17"/>
      <c r="E44" s="17"/>
      <c r="F44" s="17"/>
      <c r="G44" s="17"/>
      <c r="H44" s="17"/>
      <c r="I44" s="33"/>
      <c r="J44" s="86"/>
    </row>
    <row r="45" spans="1:17" x14ac:dyDescent="0.2">
      <c r="A45" s="85"/>
      <c r="B45" s="57"/>
      <c r="C45" s="27" t="s">
        <v>54</v>
      </c>
      <c r="D45" s="68"/>
      <c r="E45" s="68"/>
      <c r="F45" s="68"/>
      <c r="G45" s="68"/>
      <c r="H45" s="68"/>
      <c r="I45" s="69"/>
      <c r="J45" s="86"/>
    </row>
    <row r="46" spans="1:17" x14ac:dyDescent="0.2">
      <c r="A46" s="85"/>
      <c r="B46" s="57"/>
      <c r="C46" s="57"/>
      <c r="D46" s="57"/>
      <c r="E46" s="57"/>
      <c r="F46" s="57"/>
      <c r="G46" s="57"/>
      <c r="H46" s="57"/>
      <c r="I46" s="57"/>
      <c r="J46" s="86"/>
    </row>
    <row r="47" spans="1:17" x14ac:dyDescent="0.2">
      <c r="A47" s="85"/>
      <c r="B47" s="3" t="s">
        <v>55</v>
      </c>
      <c r="C47" s="67"/>
      <c r="D47" s="67"/>
      <c r="E47" s="4"/>
      <c r="F47" s="57"/>
      <c r="G47" s="57"/>
      <c r="H47" s="57"/>
      <c r="I47" s="57"/>
      <c r="J47" s="86"/>
    </row>
    <row r="48" spans="1:17" x14ac:dyDescent="0.2">
      <c r="A48" s="85"/>
      <c r="B48" s="57"/>
      <c r="C48" s="3" t="s">
        <v>56</v>
      </c>
      <c r="D48" s="67"/>
      <c r="E48" s="67"/>
      <c r="F48" s="67"/>
      <c r="G48" s="67"/>
      <c r="H48" s="67"/>
      <c r="I48" s="4"/>
      <c r="J48" s="86"/>
    </row>
    <row r="49" spans="1:10" x14ac:dyDescent="0.2">
      <c r="A49" s="85"/>
      <c r="B49" s="57"/>
      <c r="C49" s="57"/>
      <c r="D49" s="57"/>
      <c r="E49" s="57"/>
      <c r="F49" s="57"/>
      <c r="G49" s="57"/>
      <c r="H49" s="57"/>
      <c r="I49" s="57"/>
      <c r="J49" s="86"/>
    </row>
    <row r="50" spans="1:10" x14ac:dyDescent="0.2">
      <c r="A50" s="85"/>
      <c r="B50" s="3" t="s">
        <v>57</v>
      </c>
      <c r="C50" s="67"/>
      <c r="D50" s="4"/>
      <c r="E50" s="57"/>
      <c r="F50" s="57"/>
      <c r="G50" s="57"/>
      <c r="H50" s="57"/>
      <c r="I50" s="57"/>
      <c r="J50" s="86"/>
    </row>
    <row r="51" spans="1:10" x14ac:dyDescent="0.2">
      <c r="A51" s="85"/>
      <c r="B51" s="57"/>
      <c r="C51" s="70" t="s">
        <v>58</v>
      </c>
      <c r="D51" s="67"/>
      <c r="E51" s="67"/>
      <c r="F51" s="67"/>
      <c r="G51" s="67"/>
      <c r="H51" s="4"/>
      <c r="I51" s="57"/>
      <c r="J51" s="86"/>
    </row>
    <row r="52" spans="1:10" x14ac:dyDescent="0.2">
      <c r="A52" s="85"/>
      <c r="B52" s="57"/>
      <c r="C52" s="57"/>
      <c r="D52" s="57"/>
      <c r="E52" s="57"/>
      <c r="F52" s="57"/>
      <c r="G52" s="57"/>
      <c r="H52" s="57"/>
      <c r="I52" s="57"/>
      <c r="J52" s="86"/>
    </row>
    <row r="53" spans="1:10" x14ac:dyDescent="0.2">
      <c r="A53" s="85"/>
      <c r="B53" s="3" t="s">
        <v>59</v>
      </c>
      <c r="C53" s="67"/>
      <c r="D53" s="67"/>
      <c r="E53" s="67"/>
      <c r="F53" s="4"/>
      <c r="G53" s="57"/>
      <c r="H53" s="57"/>
      <c r="I53" s="57"/>
      <c r="J53" s="86"/>
    </row>
    <row r="54" spans="1:10" x14ac:dyDescent="0.2">
      <c r="A54" s="85"/>
      <c r="B54" s="57"/>
      <c r="C54" s="57"/>
      <c r="D54" s="57"/>
      <c r="E54" s="57"/>
      <c r="F54" s="57"/>
      <c r="G54" s="57"/>
      <c r="H54" s="57"/>
      <c r="I54" s="57"/>
      <c r="J54" s="86"/>
    </row>
    <row r="55" spans="1:10" x14ac:dyDescent="0.2">
      <c r="A55" s="85"/>
      <c r="B55" s="3" t="s">
        <v>60</v>
      </c>
      <c r="C55" s="67"/>
      <c r="D55" s="67"/>
      <c r="E55" s="67"/>
      <c r="F55" s="67"/>
      <c r="G55" s="4"/>
      <c r="H55" s="57"/>
      <c r="I55" s="57"/>
      <c r="J55" s="86"/>
    </row>
    <row r="56" spans="1:10" x14ac:dyDescent="0.2">
      <c r="A56" s="85"/>
      <c r="B56" s="57"/>
      <c r="C56" s="30" t="s">
        <v>61</v>
      </c>
      <c r="D56" s="31"/>
      <c r="E56" s="31"/>
      <c r="F56" s="31"/>
      <c r="G56" s="31"/>
      <c r="H56" s="31"/>
      <c r="I56" s="11"/>
      <c r="J56" s="86"/>
    </row>
    <row r="57" spans="1:10" x14ac:dyDescent="0.2">
      <c r="A57" s="85"/>
      <c r="B57" s="57"/>
      <c r="C57" s="34" t="s">
        <v>62</v>
      </c>
      <c r="D57" s="17"/>
      <c r="E57" s="17"/>
      <c r="F57" s="17"/>
      <c r="G57" s="17"/>
      <c r="H57" s="17"/>
      <c r="I57" s="33"/>
      <c r="J57" s="86"/>
    </row>
    <row r="58" spans="1:10" x14ac:dyDescent="0.2">
      <c r="A58" s="85"/>
      <c r="B58" s="57"/>
      <c r="C58" s="34" t="s">
        <v>63</v>
      </c>
      <c r="D58" s="17"/>
      <c r="E58" s="17"/>
      <c r="F58" s="17"/>
      <c r="G58" s="17"/>
      <c r="H58" s="17"/>
      <c r="I58" s="33"/>
      <c r="J58" s="86"/>
    </row>
    <row r="59" spans="1:10" x14ac:dyDescent="0.2">
      <c r="A59" s="85"/>
      <c r="B59" s="57"/>
      <c r="C59" s="27" t="s">
        <v>64</v>
      </c>
      <c r="D59" s="68"/>
      <c r="E59" s="68"/>
      <c r="F59" s="68"/>
      <c r="G59" s="68"/>
      <c r="H59" s="68"/>
      <c r="I59" s="69"/>
      <c r="J59" s="86"/>
    </row>
    <row r="60" spans="1:10" x14ac:dyDescent="0.2">
      <c r="A60" s="85"/>
      <c r="B60" s="57"/>
      <c r="C60" s="57"/>
      <c r="D60" s="57"/>
      <c r="E60" s="57"/>
      <c r="F60" s="57"/>
      <c r="G60" s="57"/>
      <c r="H60" s="57"/>
      <c r="I60" s="57"/>
      <c r="J60" s="86"/>
    </row>
    <row r="61" spans="1:10" x14ac:dyDescent="0.2">
      <c r="A61" s="85"/>
      <c r="B61" s="57"/>
      <c r="C61" s="57"/>
      <c r="D61" s="57"/>
      <c r="E61" s="57"/>
      <c r="F61" s="57"/>
      <c r="G61" s="57"/>
      <c r="H61" s="57"/>
      <c r="I61" s="57"/>
      <c r="J61" s="86"/>
    </row>
    <row r="62" spans="1:10" x14ac:dyDescent="0.2">
      <c r="A62" s="85"/>
      <c r="B62" s="3" t="s">
        <v>65</v>
      </c>
      <c r="C62" s="74" t="s">
        <v>66</v>
      </c>
      <c r="D62" s="67"/>
      <c r="E62" s="67"/>
      <c r="F62" s="67"/>
      <c r="G62" s="4"/>
      <c r="H62" s="57"/>
      <c r="I62" s="57"/>
      <c r="J62" s="86"/>
    </row>
    <row r="63" spans="1:10" x14ac:dyDescent="0.2">
      <c r="A63" s="85"/>
      <c r="B63" s="57"/>
      <c r="C63" s="57"/>
      <c r="D63" s="57"/>
      <c r="E63" s="57"/>
      <c r="F63" s="57"/>
      <c r="G63" s="57"/>
      <c r="H63" s="57"/>
      <c r="I63" s="57"/>
      <c r="J63" s="86"/>
    </row>
    <row r="64" spans="1:10" x14ac:dyDescent="0.2">
      <c r="A64" s="89"/>
      <c r="B64" s="87"/>
      <c r="C64" s="87"/>
      <c r="D64" s="87"/>
      <c r="E64" s="87"/>
      <c r="F64" s="87"/>
      <c r="G64" s="87"/>
      <c r="H64" s="87"/>
      <c r="I64" s="87"/>
      <c r="J64" s="88"/>
    </row>
    <row r="67" spans="1:6" x14ac:dyDescent="0.2">
      <c r="B67" s="1" t="s">
        <v>67</v>
      </c>
      <c r="C67" s="17"/>
    </row>
    <row r="68" spans="1:6" x14ac:dyDescent="0.2">
      <c r="B68" s="80" t="s">
        <v>41</v>
      </c>
      <c r="C68" s="78"/>
    </row>
    <row r="69" spans="1:6" x14ac:dyDescent="0.2">
      <c r="B69" s="81" t="s">
        <v>68</v>
      </c>
      <c r="C69" s="79"/>
    </row>
    <row r="70" spans="1:6" x14ac:dyDescent="0.2">
      <c r="C70" s="8"/>
    </row>
    <row r="71" spans="1:6" x14ac:dyDescent="0.2">
      <c r="B71" s="2" t="s">
        <v>69</v>
      </c>
      <c r="C71" s="8"/>
    </row>
    <row r="72" spans="1:6" x14ac:dyDescent="0.2">
      <c r="B72" s="9"/>
      <c r="C72" s="8"/>
    </row>
    <row r="73" spans="1:6" x14ac:dyDescent="0.2">
      <c r="B73" s="30" t="s">
        <v>70</v>
      </c>
      <c r="C73" s="31"/>
      <c r="D73" s="31"/>
      <c r="E73" s="31"/>
      <c r="F73" s="11"/>
    </row>
    <row r="74" spans="1:6" x14ac:dyDescent="0.2">
      <c r="B74" s="34" t="s">
        <v>71</v>
      </c>
      <c r="C74" s="17"/>
      <c r="D74" s="17"/>
      <c r="E74" s="17"/>
      <c r="F74" s="33"/>
    </row>
    <row r="75" spans="1:6" x14ac:dyDescent="0.2">
      <c r="B75" s="34" t="s">
        <v>72</v>
      </c>
      <c r="C75" s="17"/>
      <c r="D75" s="17"/>
      <c r="E75" s="17"/>
      <c r="F75" s="33"/>
    </row>
    <row r="76" spans="1:6" x14ac:dyDescent="0.2">
      <c r="B76" s="27"/>
      <c r="C76" s="68"/>
      <c r="D76" s="68"/>
      <c r="E76" s="68"/>
      <c r="F76" s="69"/>
    </row>
    <row r="78" spans="1:6" x14ac:dyDescent="0.2">
      <c r="B78" t="s">
        <v>73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4" workbookViewId="0">
      <selection activeCell="C25" sqref="C25"/>
    </sheetView>
  </sheetViews>
  <sheetFormatPr baseColWidth="10" defaultColWidth="11" defaultRowHeight="16" x14ac:dyDescent="0.2"/>
  <cols>
    <col min="2" max="2" width="51.5" customWidth="1"/>
    <col min="3" max="3" width="27.5" customWidth="1"/>
    <col min="4" max="4" width="30.5" customWidth="1"/>
    <col min="5" max="5" width="42.6640625" customWidth="1"/>
    <col min="6" max="6" width="42.5" customWidth="1"/>
    <col min="7" max="7" width="37.6640625" customWidth="1"/>
  </cols>
  <sheetData>
    <row r="1" spans="1:7" ht="21" x14ac:dyDescent="0.25">
      <c r="A1" s="82" t="s">
        <v>74</v>
      </c>
    </row>
    <row r="2" spans="1:7" x14ac:dyDescent="0.2">
      <c r="A2" s="56"/>
      <c r="B2" s="56"/>
      <c r="C2" s="56"/>
      <c r="D2" s="56"/>
      <c r="E2" s="56"/>
      <c r="F2" s="56"/>
      <c r="G2" s="56"/>
    </row>
    <row r="3" spans="1:7" x14ac:dyDescent="0.2">
      <c r="A3" s="56"/>
      <c r="B3" s="56"/>
      <c r="C3" s="56"/>
      <c r="D3" s="56"/>
      <c r="E3" s="56"/>
      <c r="F3" s="56"/>
      <c r="G3" s="56"/>
    </row>
    <row r="4" spans="1:7" x14ac:dyDescent="0.2">
      <c r="A4" s="56"/>
      <c r="B4" s="56"/>
      <c r="C4" s="56"/>
      <c r="D4" s="56"/>
      <c r="E4" s="56"/>
      <c r="F4" s="56"/>
      <c r="G4" s="56"/>
    </row>
    <row r="5" spans="1:7" x14ac:dyDescent="0.2">
      <c r="A5" s="56"/>
      <c r="B5" s="56"/>
      <c r="C5" s="90" t="s">
        <v>5</v>
      </c>
      <c r="D5" s="1" t="s">
        <v>6</v>
      </c>
      <c r="E5" s="1" t="s">
        <v>7</v>
      </c>
      <c r="F5" s="91" t="s">
        <v>7</v>
      </c>
      <c r="G5" s="56"/>
    </row>
    <row r="6" spans="1:7" x14ac:dyDescent="0.2">
      <c r="A6" s="56"/>
      <c r="B6" s="10" t="s">
        <v>75</v>
      </c>
      <c r="C6" s="64" t="s">
        <v>9</v>
      </c>
      <c r="D6" s="64" t="s">
        <v>10</v>
      </c>
      <c r="E6" s="64" t="s">
        <v>11</v>
      </c>
      <c r="F6" s="65" t="s">
        <v>12</v>
      </c>
      <c r="G6" s="56"/>
    </row>
    <row r="7" spans="1:7" x14ac:dyDescent="0.2">
      <c r="A7" s="56"/>
      <c r="B7" s="32" t="s">
        <v>13</v>
      </c>
      <c r="C7" s="17"/>
      <c r="D7" s="17"/>
      <c r="E7" s="17"/>
      <c r="F7" s="33"/>
      <c r="G7" s="56"/>
    </row>
    <row r="8" spans="1:7" x14ac:dyDescent="0.2">
      <c r="A8" s="56"/>
      <c r="B8" s="34" t="s">
        <v>76</v>
      </c>
      <c r="C8" s="23">
        <f>F24</f>
        <v>12376.216216216217</v>
      </c>
      <c r="D8" s="23">
        <f>F24</f>
        <v>12376.216216216217</v>
      </c>
      <c r="E8" s="23">
        <f>F24</f>
        <v>12376.216216216217</v>
      </c>
      <c r="F8" s="35">
        <f>F24</f>
        <v>12376.216216216217</v>
      </c>
      <c r="G8" s="56"/>
    </row>
    <row r="9" spans="1:7" x14ac:dyDescent="0.2">
      <c r="A9" s="56"/>
      <c r="B9" s="32" t="s">
        <v>15</v>
      </c>
      <c r="C9" s="17"/>
      <c r="D9" s="17"/>
      <c r="E9" s="17"/>
      <c r="F9" s="33"/>
      <c r="G9" s="56"/>
    </row>
    <row r="10" spans="1:7" x14ac:dyDescent="0.2">
      <c r="A10" s="56"/>
      <c r="B10" s="34" t="s">
        <v>77</v>
      </c>
      <c r="C10" s="23">
        <f>F24</f>
        <v>12376.216216216217</v>
      </c>
      <c r="D10" s="18">
        <f>F27</f>
        <v>22458.002918399994</v>
      </c>
      <c r="E10" s="18">
        <f>F27</f>
        <v>22458.002918399994</v>
      </c>
      <c r="F10" s="36">
        <f>F27</f>
        <v>22458.002918399994</v>
      </c>
      <c r="G10" s="56"/>
    </row>
    <row r="11" spans="1:7" x14ac:dyDescent="0.2">
      <c r="A11" s="56"/>
      <c r="B11" s="32" t="s">
        <v>78</v>
      </c>
      <c r="C11" s="28">
        <f>C10-C8</f>
        <v>0</v>
      </c>
      <c r="D11" s="28">
        <f>D10-D8</f>
        <v>10081.786702183777</v>
      </c>
      <c r="E11" s="28">
        <f>E10-E8</f>
        <v>10081.786702183777</v>
      </c>
      <c r="F11" s="37">
        <f>F10-F8</f>
        <v>10081.786702183777</v>
      </c>
      <c r="G11" s="56"/>
    </row>
    <row r="12" spans="1:7" x14ac:dyDescent="0.2">
      <c r="A12" s="56"/>
      <c r="B12" s="34"/>
      <c r="C12" s="23"/>
      <c r="D12" s="18"/>
      <c r="E12" s="18"/>
      <c r="F12" s="36"/>
      <c r="G12" s="56"/>
    </row>
    <row r="13" spans="1:7" x14ac:dyDescent="0.2">
      <c r="A13" s="56"/>
      <c r="B13" s="32" t="s">
        <v>79</v>
      </c>
      <c r="C13" s="17"/>
      <c r="D13" s="17"/>
      <c r="E13" s="17"/>
      <c r="F13" s="33"/>
      <c r="G13" s="56"/>
    </row>
    <row r="14" spans="1:7" x14ac:dyDescent="0.2">
      <c r="A14" s="56"/>
      <c r="B14" s="101" t="s">
        <v>80</v>
      </c>
      <c r="C14" s="23">
        <v>0</v>
      </c>
      <c r="D14" s="99">
        <f>E30/$D$35</f>
        <v>6000</v>
      </c>
      <c r="E14" s="99">
        <f>E30/D$35</f>
        <v>6000</v>
      </c>
      <c r="F14" s="100">
        <f>E30/D35</f>
        <v>6000</v>
      </c>
      <c r="G14" s="56"/>
    </row>
    <row r="15" spans="1:7" x14ac:dyDescent="0.2">
      <c r="A15" s="56"/>
      <c r="B15" s="34" t="s">
        <v>20</v>
      </c>
      <c r="C15" s="38">
        <v>0</v>
      </c>
      <c r="D15" s="38">
        <v>0</v>
      </c>
      <c r="E15" s="38">
        <f>F30</f>
        <v>6000</v>
      </c>
      <c r="F15" s="39">
        <f>F30</f>
        <v>6000</v>
      </c>
      <c r="G15" s="56"/>
    </row>
    <row r="16" spans="1:7" x14ac:dyDescent="0.2">
      <c r="A16" s="56"/>
      <c r="B16" s="34" t="s">
        <v>21</v>
      </c>
      <c r="C16" s="38">
        <v>0</v>
      </c>
      <c r="D16" s="38">
        <f>C33</f>
        <v>3600</v>
      </c>
      <c r="E16" s="38">
        <f>C33</f>
        <v>3600</v>
      </c>
      <c r="F16" s="39">
        <f>C33</f>
        <v>3600</v>
      </c>
      <c r="G16" s="56"/>
    </row>
    <row r="17" spans="1:7" x14ac:dyDescent="0.2">
      <c r="A17" s="56"/>
      <c r="B17" s="34" t="s">
        <v>22</v>
      </c>
      <c r="C17" s="38">
        <v>0</v>
      </c>
      <c r="D17" s="38">
        <f>F33</f>
        <v>9380.9535999999989</v>
      </c>
      <c r="E17" s="38">
        <f>F33</f>
        <v>9380.9535999999989</v>
      </c>
      <c r="F17" s="39">
        <f>F33</f>
        <v>9380.9535999999989</v>
      </c>
      <c r="G17" s="56"/>
    </row>
    <row r="18" spans="1:7" x14ac:dyDescent="0.2">
      <c r="A18" s="56"/>
      <c r="B18" s="73" t="s">
        <v>23</v>
      </c>
      <c r="C18" s="29">
        <v>0</v>
      </c>
      <c r="D18" s="29">
        <f>SUM(D14:D17)</f>
        <v>18980.953600000001</v>
      </c>
      <c r="E18" s="29">
        <f>SUM(E14:E17)</f>
        <v>24980.953600000001</v>
      </c>
      <c r="F18" s="29">
        <f>SUM(F14:F17)</f>
        <v>24980.953600000001</v>
      </c>
      <c r="G18" s="56"/>
    </row>
    <row r="19" spans="1:7" x14ac:dyDescent="0.2">
      <c r="A19" s="56"/>
      <c r="B19" s="34"/>
      <c r="C19" s="17"/>
      <c r="D19" s="17"/>
      <c r="E19" s="17"/>
      <c r="F19" s="33"/>
      <c r="G19" s="56"/>
    </row>
    <row r="20" spans="1:7" x14ac:dyDescent="0.2">
      <c r="A20" s="56"/>
      <c r="B20" s="27" t="s">
        <v>24</v>
      </c>
      <c r="C20" s="41">
        <f>C11+C18</f>
        <v>0</v>
      </c>
      <c r="D20" s="41">
        <f>D11-D18</f>
        <v>-8899.1668978162234</v>
      </c>
      <c r="E20" s="41">
        <f>E11-E18</f>
        <v>-14899.166897816223</v>
      </c>
      <c r="F20" s="7">
        <f>F11-F18</f>
        <v>-14899.166897816223</v>
      </c>
      <c r="G20" s="56"/>
    </row>
    <row r="21" spans="1:7" x14ac:dyDescent="0.2">
      <c r="A21" s="56"/>
      <c r="B21" s="56"/>
      <c r="C21" s="56"/>
      <c r="D21" s="56"/>
      <c r="E21" s="56"/>
      <c r="F21" s="56"/>
      <c r="G21" s="56"/>
    </row>
    <row r="22" spans="1:7" x14ac:dyDescent="0.2">
      <c r="A22" s="56"/>
      <c r="B22" s="56"/>
      <c r="C22" s="56"/>
      <c r="D22" s="56"/>
      <c r="E22" s="56"/>
      <c r="F22" s="56"/>
      <c r="G22" s="56"/>
    </row>
    <row r="23" spans="1:7" x14ac:dyDescent="0.2">
      <c r="A23" s="56"/>
      <c r="B23" s="2" t="s">
        <v>81</v>
      </c>
      <c r="C23" s="2" t="s">
        <v>27</v>
      </c>
      <c r="D23" s="2" t="s">
        <v>28</v>
      </c>
      <c r="E23" s="2" t="s">
        <v>29</v>
      </c>
      <c r="F23" s="12" t="s">
        <v>30</v>
      </c>
      <c r="G23" s="57"/>
    </row>
    <row r="24" spans="1:7" x14ac:dyDescent="0.2">
      <c r="A24" s="56"/>
      <c r="B24" s="72">
        <f>E30/5</f>
        <v>6000</v>
      </c>
      <c r="C24" s="14">
        <v>1060</v>
      </c>
      <c r="D24" s="22">
        <f>36/37</f>
        <v>0.97297297297297303</v>
      </c>
      <c r="E24" s="15">
        <f>D24*C24</f>
        <v>1031.3513513513515</v>
      </c>
      <c r="F24" s="42">
        <f>E24*12</f>
        <v>12376.216216216217</v>
      </c>
      <c r="G24" s="57"/>
    </row>
    <row r="25" spans="1:7" x14ac:dyDescent="0.2">
      <c r="A25" s="56"/>
      <c r="B25" s="56"/>
      <c r="C25" s="56"/>
      <c r="D25" s="60"/>
      <c r="E25" s="56"/>
      <c r="F25" s="56"/>
      <c r="G25" s="57"/>
    </row>
    <row r="26" spans="1:7" x14ac:dyDescent="0.2">
      <c r="A26" s="56"/>
      <c r="B26" s="56"/>
      <c r="C26" s="2" t="s">
        <v>32</v>
      </c>
      <c r="D26" s="2" t="s">
        <v>33</v>
      </c>
      <c r="E26" s="12" t="s">
        <v>34</v>
      </c>
      <c r="F26" s="12" t="s">
        <v>35</v>
      </c>
      <c r="G26" s="58"/>
    </row>
    <row r="27" spans="1:7" x14ac:dyDescent="0.2">
      <c r="A27" s="56"/>
      <c r="B27" s="76" t="s">
        <v>82</v>
      </c>
      <c r="C27" s="13">
        <v>114</v>
      </c>
      <c r="D27" s="16">
        <v>0.77146000000000003</v>
      </c>
      <c r="E27" s="20">
        <f>D27*C30*C27*(1-D30)</f>
        <v>1871.5002431999997</v>
      </c>
      <c r="F27" s="44">
        <f>E27*12</f>
        <v>22458.002918399994</v>
      </c>
      <c r="G27" s="58"/>
    </row>
    <row r="28" spans="1:7" x14ac:dyDescent="0.2">
      <c r="A28" s="56"/>
      <c r="B28" s="77" t="s">
        <v>83</v>
      </c>
      <c r="C28" s="59"/>
      <c r="D28" s="61"/>
      <c r="E28" s="59"/>
      <c r="F28" s="59"/>
      <c r="G28" s="57"/>
    </row>
    <row r="29" spans="1:7" x14ac:dyDescent="0.2">
      <c r="A29" s="56"/>
      <c r="B29" s="56"/>
      <c r="C29" s="5" t="s">
        <v>36</v>
      </c>
      <c r="D29" s="6" t="s">
        <v>37</v>
      </c>
      <c r="E29" s="6" t="s">
        <v>84</v>
      </c>
      <c r="F29" s="5" t="s">
        <v>85</v>
      </c>
      <c r="G29" s="59"/>
    </row>
    <row r="30" spans="1:7" x14ac:dyDescent="0.2">
      <c r="A30" s="56"/>
      <c r="B30" s="56"/>
      <c r="C30" s="93">
        <v>30.4</v>
      </c>
      <c r="D30" s="92">
        <v>0.3</v>
      </c>
      <c r="E30" s="50">
        <v>30000</v>
      </c>
      <c r="F30" s="62">
        <v>6000</v>
      </c>
      <c r="G30" s="58"/>
    </row>
    <row r="31" spans="1:7" x14ac:dyDescent="0.2">
      <c r="A31" s="56"/>
      <c r="B31" s="56"/>
      <c r="C31" s="59"/>
      <c r="D31" s="61"/>
      <c r="E31" s="59"/>
      <c r="F31" s="59"/>
      <c r="G31" s="58"/>
    </row>
    <row r="32" spans="1:7" x14ac:dyDescent="0.2">
      <c r="A32" s="56"/>
      <c r="B32" s="56"/>
      <c r="C32" s="5" t="s">
        <v>43</v>
      </c>
      <c r="D32" s="6" t="s">
        <v>44</v>
      </c>
      <c r="E32" s="6" t="s">
        <v>45</v>
      </c>
      <c r="F32" s="21" t="s">
        <v>46</v>
      </c>
      <c r="G32" s="58"/>
    </row>
    <row r="33" spans="1:7" x14ac:dyDescent="0.2">
      <c r="A33" s="56"/>
      <c r="B33" s="56"/>
      <c r="C33" s="55">
        <v>3600</v>
      </c>
      <c r="D33" s="49">
        <v>100</v>
      </c>
      <c r="E33" s="43">
        <f>D27*C30*12/3</f>
        <v>93.809535999999994</v>
      </c>
      <c r="F33" s="63">
        <f>D33*E33</f>
        <v>9380.9535999999989</v>
      </c>
      <c r="G33" s="58"/>
    </row>
    <row r="34" spans="1:7" x14ac:dyDescent="0.2">
      <c r="A34" s="56"/>
      <c r="B34" s="56"/>
      <c r="C34" s="59"/>
      <c r="D34" s="61"/>
      <c r="E34" s="59"/>
      <c r="F34" s="59"/>
      <c r="G34" s="58"/>
    </row>
    <row r="35" spans="1:7" x14ac:dyDescent="0.2">
      <c r="A35" s="56"/>
      <c r="B35" s="56"/>
      <c r="C35" s="2" t="s">
        <v>86</v>
      </c>
      <c r="D35" s="2">
        <v>5</v>
      </c>
      <c r="E35" s="59"/>
      <c r="F35" s="59"/>
      <c r="G35" s="58"/>
    </row>
    <row r="36" spans="1:7" x14ac:dyDescent="0.2">
      <c r="A36" s="56"/>
      <c r="B36" s="56"/>
      <c r="C36" s="56"/>
      <c r="D36" s="57"/>
      <c r="E36" s="59"/>
      <c r="F36" s="59"/>
      <c r="G36" s="58"/>
    </row>
    <row r="39" spans="1:7" x14ac:dyDescent="0.2">
      <c r="B39" s="1" t="s">
        <v>67</v>
      </c>
    </row>
    <row r="40" spans="1:7" x14ac:dyDescent="0.2">
      <c r="B40" s="80" t="s">
        <v>41</v>
      </c>
    </row>
    <row r="41" spans="1:7" x14ac:dyDescent="0.2">
      <c r="B41" s="81" t="s">
        <v>68</v>
      </c>
    </row>
    <row r="43" spans="1:7" x14ac:dyDescent="0.2">
      <c r="B43" t="s">
        <v>73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Cash Flows</vt:lpstr>
      <vt:lpstr>Annual Profits</vt:lpstr>
      <vt:lpstr>Annual Cash Flows (2)</vt:lpstr>
      <vt:lpstr>Annual Profits (2)</vt:lpstr>
    </vt:vector>
  </TitlesOfParts>
  <Manager/>
  <Company>Duke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Microsoft Office User</cp:lastModifiedBy>
  <cp:revision/>
  <dcterms:created xsi:type="dcterms:W3CDTF">2016-01-06T13:31:42Z</dcterms:created>
  <dcterms:modified xsi:type="dcterms:W3CDTF">2017-11-11T10:40:39Z</dcterms:modified>
  <cp:category/>
  <cp:contentStatus/>
</cp:coreProperties>
</file>