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Documents/Project_Increasing real estate management profits/"/>
    </mc:Choice>
  </mc:AlternateContent>
  <bookViews>
    <workbookView xWindow="100" yWindow="460" windowWidth="28700" windowHeight="15460" tabRatio="500"/>
  </bookViews>
  <sheets>
    <sheet name="Forecasting Cash Flow + Profits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4" i="2" l="1"/>
  <c r="AM4" i="2"/>
  <c r="AL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4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16" i="2"/>
  <c r="AI17" i="2"/>
  <c r="AI18" i="2"/>
  <c r="AI5" i="2"/>
  <c r="AI6" i="2"/>
  <c r="AI7" i="2"/>
  <c r="AI8" i="2"/>
  <c r="AI9" i="2"/>
  <c r="AI10" i="2"/>
  <c r="AI11" i="2"/>
  <c r="AI12" i="2"/>
  <c r="AI13" i="2"/>
  <c r="AI14" i="2"/>
  <c r="AI15" i="2"/>
  <c r="AI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4" i="2"/>
  <c r="X247" i="2"/>
  <c r="W247" i="2"/>
  <c r="Y247" i="2"/>
  <c r="Z247" i="2"/>
  <c r="AA247" i="2"/>
  <c r="AB247" i="2"/>
  <c r="AC247" i="2"/>
  <c r="AD247" i="2"/>
  <c r="AE247" i="2"/>
  <c r="X246" i="2"/>
  <c r="W246" i="2"/>
  <c r="Y246" i="2"/>
  <c r="Z246" i="2"/>
  <c r="AA246" i="2"/>
  <c r="AB246" i="2"/>
  <c r="AC246" i="2"/>
  <c r="AD246" i="2"/>
  <c r="AE246" i="2"/>
  <c r="X245" i="2"/>
  <c r="W245" i="2"/>
  <c r="Y245" i="2"/>
  <c r="Z245" i="2"/>
  <c r="AA245" i="2"/>
  <c r="AB245" i="2"/>
  <c r="AC245" i="2"/>
  <c r="AD245" i="2"/>
  <c r="AE245" i="2"/>
  <c r="X244" i="2"/>
  <c r="W244" i="2"/>
  <c r="Y244" i="2"/>
  <c r="Z244" i="2"/>
  <c r="AA244" i="2"/>
  <c r="AB244" i="2"/>
  <c r="AC244" i="2"/>
  <c r="AD244" i="2"/>
  <c r="AE244" i="2"/>
  <c r="X243" i="2"/>
  <c r="W243" i="2"/>
  <c r="Y243" i="2"/>
  <c r="Z243" i="2"/>
  <c r="AA243" i="2"/>
  <c r="AB243" i="2"/>
  <c r="AC243" i="2"/>
  <c r="AD243" i="2"/>
  <c r="AE243" i="2"/>
  <c r="X242" i="2"/>
  <c r="W242" i="2"/>
  <c r="Y242" i="2"/>
  <c r="Z242" i="2"/>
  <c r="AA242" i="2"/>
  <c r="AB242" i="2"/>
  <c r="AC242" i="2"/>
  <c r="AD242" i="2"/>
  <c r="AE242" i="2"/>
  <c r="X241" i="2"/>
  <c r="W241" i="2"/>
  <c r="Y241" i="2"/>
  <c r="Z241" i="2"/>
  <c r="AA241" i="2"/>
  <c r="AB241" i="2"/>
  <c r="AC241" i="2"/>
  <c r="AD241" i="2"/>
  <c r="AE241" i="2"/>
  <c r="X240" i="2"/>
  <c r="W240" i="2"/>
  <c r="Y240" i="2"/>
  <c r="Z240" i="2"/>
  <c r="AA240" i="2"/>
  <c r="AB240" i="2"/>
  <c r="AC240" i="2"/>
  <c r="AD240" i="2"/>
  <c r="AE240" i="2"/>
  <c r="X239" i="2"/>
  <c r="W239" i="2"/>
  <c r="Y239" i="2"/>
  <c r="Z239" i="2"/>
  <c r="AA239" i="2"/>
  <c r="AB239" i="2"/>
  <c r="AC239" i="2"/>
  <c r="AD239" i="2"/>
  <c r="AE239" i="2"/>
  <c r="X238" i="2"/>
  <c r="W238" i="2"/>
  <c r="Y238" i="2"/>
  <c r="Z238" i="2"/>
  <c r="AA238" i="2"/>
  <c r="AB238" i="2"/>
  <c r="AC238" i="2"/>
  <c r="AD238" i="2"/>
  <c r="AE238" i="2"/>
  <c r="X237" i="2"/>
  <c r="W237" i="2"/>
  <c r="Y237" i="2"/>
  <c r="Z237" i="2"/>
  <c r="AA237" i="2"/>
  <c r="AB237" i="2"/>
  <c r="AC237" i="2"/>
  <c r="AD237" i="2"/>
  <c r="AE237" i="2"/>
  <c r="X236" i="2"/>
  <c r="W236" i="2"/>
  <c r="Y236" i="2"/>
  <c r="Z236" i="2"/>
  <c r="AA236" i="2"/>
  <c r="AB236" i="2"/>
  <c r="AC236" i="2"/>
  <c r="AD236" i="2"/>
  <c r="AE236" i="2"/>
  <c r="X235" i="2"/>
  <c r="W235" i="2"/>
  <c r="Y235" i="2"/>
  <c r="Z235" i="2"/>
  <c r="AA235" i="2"/>
  <c r="AB235" i="2"/>
  <c r="AC235" i="2"/>
  <c r="AD235" i="2"/>
  <c r="AE235" i="2"/>
  <c r="X234" i="2"/>
  <c r="W234" i="2"/>
  <c r="Y234" i="2"/>
  <c r="Z234" i="2"/>
  <c r="AA234" i="2"/>
  <c r="AB234" i="2"/>
  <c r="AC234" i="2"/>
  <c r="AD234" i="2"/>
  <c r="AE234" i="2"/>
  <c r="X233" i="2"/>
  <c r="W233" i="2"/>
  <c r="Y233" i="2"/>
  <c r="Z233" i="2"/>
  <c r="AA233" i="2"/>
  <c r="AB233" i="2"/>
  <c r="AC233" i="2"/>
  <c r="AD233" i="2"/>
  <c r="AE233" i="2"/>
  <c r="X232" i="2"/>
  <c r="W232" i="2"/>
  <c r="Y232" i="2"/>
  <c r="Z232" i="2"/>
  <c r="AA232" i="2"/>
  <c r="AB232" i="2"/>
  <c r="AC232" i="2"/>
  <c r="AD232" i="2"/>
  <c r="AE232" i="2"/>
  <c r="X231" i="2"/>
  <c r="W231" i="2"/>
  <c r="Y231" i="2"/>
  <c r="Z231" i="2"/>
  <c r="AA231" i="2"/>
  <c r="AB231" i="2"/>
  <c r="AC231" i="2"/>
  <c r="AD231" i="2"/>
  <c r="AE231" i="2"/>
  <c r="X230" i="2"/>
  <c r="W230" i="2"/>
  <c r="Y230" i="2"/>
  <c r="Z230" i="2"/>
  <c r="AA230" i="2"/>
  <c r="AB230" i="2"/>
  <c r="AC230" i="2"/>
  <c r="AD230" i="2"/>
  <c r="AE230" i="2"/>
  <c r="X229" i="2"/>
  <c r="W229" i="2"/>
  <c r="Y229" i="2"/>
  <c r="Z229" i="2"/>
  <c r="AA229" i="2"/>
  <c r="AB229" i="2"/>
  <c r="AC229" i="2"/>
  <c r="AD229" i="2"/>
  <c r="AE229" i="2"/>
  <c r="X228" i="2"/>
  <c r="W228" i="2"/>
  <c r="Y228" i="2"/>
  <c r="Z228" i="2"/>
  <c r="AA228" i="2"/>
  <c r="AB228" i="2"/>
  <c r="AC228" i="2"/>
  <c r="AD228" i="2"/>
  <c r="AE228" i="2"/>
  <c r="X227" i="2"/>
  <c r="W227" i="2"/>
  <c r="Y227" i="2"/>
  <c r="Z227" i="2"/>
  <c r="AA227" i="2"/>
  <c r="AB227" i="2"/>
  <c r="AC227" i="2"/>
  <c r="AD227" i="2"/>
  <c r="AE227" i="2"/>
  <c r="X226" i="2"/>
  <c r="W226" i="2"/>
  <c r="Y226" i="2"/>
  <c r="Z226" i="2"/>
  <c r="AA226" i="2"/>
  <c r="AB226" i="2"/>
  <c r="AC226" i="2"/>
  <c r="AD226" i="2"/>
  <c r="AE226" i="2"/>
  <c r="X225" i="2"/>
  <c r="W225" i="2"/>
  <c r="Y225" i="2"/>
  <c r="Z225" i="2"/>
  <c r="AA225" i="2"/>
  <c r="AB225" i="2"/>
  <c r="AC225" i="2"/>
  <c r="AD225" i="2"/>
  <c r="AE225" i="2"/>
  <c r="X224" i="2"/>
  <c r="W224" i="2"/>
  <c r="Y224" i="2"/>
  <c r="Z224" i="2"/>
  <c r="AA224" i="2"/>
  <c r="AB224" i="2"/>
  <c r="AC224" i="2"/>
  <c r="AD224" i="2"/>
  <c r="AE224" i="2"/>
  <c r="X223" i="2"/>
  <c r="W223" i="2"/>
  <c r="Y223" i="2"/>
  <c r="Z223" i="2"/>
  <c r="AA223" i="2"/>
  <c r="AB223" i="2"/>
  <c r="AC223" i="2"/>
  <c r="AD223" i="2"/>
  <c r="AE223" i="2"/>
  <c r="X222" i="2"/>
  <c r="W222" i="2"/>
  <c r="Y222" i="2"/>
  <c r="Z222" i="2"/>
  <c r="AA222" i="2"/>
  <c r="AB222" i="2"/>
  <c r="AC222" i="2"/>
  <c r="AD222" i="2"/>
  <c r="AE222" i="2"/>
  <c r="X221" i="2"/>
  <c r="W221" i="2"/>
  <c r="Y221" i="2"/>
  <c r="Z221" i="2"/>
  <c r="AA221" i="2"/>
  <c r="AB221" i="2"/>
  <c r="AC221" i="2"/>
  <c r="AD221" i="2"/>
  <c r="AE221" i="2"/>
  <c r="X220" i="2"/>
  <c r="W220" i="2"/>
  <c r="Y220" i="2"/>
  <c r="Z220" i="2"/>
  <c r="AA220" i="2"/>
  <c r="AB220" i="2"/>
  <c r="AC220" i="2"/>
  <c r="AD220" i="2"/>
  <c r="AE220" i="2"/>
  <c r="X219" i="2"/>
  <c r="W219" i="2"/>
  <c r="Y219" i="2"/>
  <c r="Z219" i="2"/>
  <c r="AA219" i="2"/>
  <c r="AB219" i="2"/>
  <c r="AC219" i="2"/>
  <c r="AD219" i="2"/>
  <c r="AE219" i="2"/>
  <c r="X218" i="2"/>
  <c r="W218" i="2"/>
  <c r="Y218" i="2"/>
  <c r="Z218" i="2"/>
  <c r="AA218" i="2"/>
  <c r="AB218" i="2"/>
  <c r="AC218" i="2"/>
  <c r="AD218" i="2"/>
  <c r="AE218" i="2"/>
  <c r="X217" i="2"/>
  <c r="W217" i="2"/>
  <c r="Y217" i="2"/>
  <c r="Z217" i="2"/>
  <c r="AA217" i="2"/>
  <c r="AB217" i="2"/>
  <c r="AC217" i="2"/>
  <c r="AD217" i="2"/>
  <c r="AE217" i="2"/>
  <c r="X216" i="2"/>
  <c r="W216" i="2"/>
  <c r="Y216" i="2"/>
  <c r="Z216" i="2"/>
  <c r="AA216" i="2"/>
  <c r="AB216" i="2"/>
  <c r="AC216" i="2"/>
  <c r="AD216" i="2"/>
  <c r="AE216" i="2"/>
  <c r="X215" i="2"/>
  <c r="W215" i="2"/>
  <c r="Y215" i="2"/>
  <c r="Z215" i="2"/>
  <c r="AA215" i="2"/>
  <c r="AB215" i="2"/>
  <c r="AC215" i="2"/>
  <c r="AD215" i="2"/>
  <c r="AE215" i="2"/>
  <c r="X214" i="2"/>
  <c r="W214" i="2"/>
  <c r="Y214" i="2"/>
  <c r="Z214" i="2"/>
  <c r="AA214" i="2"/>
  <c r="AB214" i="2"/>
  <c r="AC214" i="2"/>
  <c r="AD214" i="2"/>
  <c r="AE214" i="2"/>
  <c r="X213" i="2"/>
  <c r="W213" i="2"/>
  <c r="Y213" i="2"/>
  <c r="Z213" i="2"/>
  <c r="AA213" i="2"/>
  <c r="AB213" i="2"/>
  <c r="AC213" i="2"/>
  <c r="AD213" i="2"/>
  <c r="AE213" i="2"/>
  <c r="X212" i="2"/>
  <c r="W212" i="2"/>
  <c r="Y212" i="2"/>
  <c r="Z212" i="2"/>
  <c r="AA212" i="2"/>
  <c r="AB212" i="2"/>
  <c r="AC212" i="2"/>
  <c r="AD212" i="2"/>
  <c r="AE212" i="2"/>
  <c r="X211" i="2"/>
  <c r="W211" i="2"/>
  <c r="Y211" i="2"/>
  <c r="Z211" i="2"/>
  <c r="AA211" i="2"/>
  <c r="AB211" i="2"/>
  <c r="AC211" i="2"/>
  <c r="AD211" i="2"/>
  <c r="AE211" i="2"/>
  <c r="X210" i="2"/>
  <c r="W210" i="2"/>
  <c r="Y210" i="2"/>
  <c r="Z210" i="2"/>
  <c r="AA210" i="2"/>
  <c r="AB210" i="2"/>
  <c r="AC210" i="2"/>
  <c r="AD210" i="2"/>
  <c r="AE210" i="2"/>
  <c r="X209" i="2"/>
  <c r="W209" i="2"/>
  <c r="Y209" i="2"/>
  <c r="Z209" i="2"/>
  <c r="AA209" i="2"/>
  <c r="AB209" i="2"/>
  <c r="AC209" i="2"/>
  <c r="AD209" i="2"/>
  <c r="AE209" i="2"/>
  <c r="X208" i="2"/>
  <c r="W208" i="2"/>
  <c r="Y208" i="2"/>
  <c r="Z208" i="2"/>
  <c r="AA208" i="2"/>
  <c r="AB208" i="2"/>
  <c r="AC208" i="2"/>
  <c r="AD208" i="2"/>
  <c r="AE208" i="2"/>
  <c r="X207" i="2"/>
  <c r="W207" i="2"/>
  <c r="Y207" i="2"/>
  <c r="Z207" i="2"/>
  <c r="AA207" i="2"/>
  <c r="AB207" i="2"/>
  <c r="AC207" i="2"/>
  <c r="AD207" i="2"/>
  <c r="AE207" i="2"/>
  <c r="X206" i="2"/>
  <c r="W206" i="2"/>
  <c r="Y206" i="2"/>
  <c r="Z206" i="2"/>
  <c r="AA206" i="2"/>
  <c r="AB206" i="2"/>
  <c r="AC206" i="2"/>
  <c r="AD206" i="2"/>
  <c r="AE206" i="2"/>
  <c r="X205" i="2"/>
  <c r="W205" i="2"/>
  <c r="Y205" i="2"/>
  <c r="Z205" i="2"/>
  <c r="AA205" i="2"/>
  <c r="AB205" i="2"/>
  <c r="AC205" i="2"/>
  <c r="AD205" i="2"/>
  <c r="AE205" i="2"/>
  <c r="X204" i="2"/>
  <c r="W204" i="2"/>
  <c r="Y204" i="2"/>
  <c r="Z204" i="2"/>
  <c r="AA204" i="2"/>
  <c r="AB204" i="2"/>
  <c r="AC204" i="2"/>
  <c r="AD204" i="2"/>
  <c r="AE204" i="2"/>
  <c r="X203" i="2"/>
  <c r="W203" i="2"/>
  <c r="Y203" i="2"/>
  <c r="Z203" i="2"/>
  <c r="AA203" i="2"/>
  <c r="AB203" i="2"/>
  <c r="AC203" i="2"/>
  <c r="AD203" i="2"/>
  <c r="AE203" i="2"/>
  <c r="X202" i="2"/>
  <c r="W202" i="2"/>
  <c r="Y202" i="2"/>
  <c r="Z202" i="2"/>
  <c r="AA202" i="2"/>
  <c r="AB202" i="2"/>
  <c r="AC202" i="2"/>
  <c r="AD202" i="2"/>
  <c r="AE202" i="2"/>
  <c r="X201" i="2"/>
  <c r="W201" i="2"/>
  <c r="Y201" i="2"/>
  <c r="Z201" i="2"/>
  <c r="AA201" i="2"/>
  <c r="AB201" i="2"/>
  <c r="AC201" i="2"/>
  <c r="AD201" i="2"/>
  <c r="AE201" i="2"/>
  <c r="X200" i="2"/>
  <c r="W200" i="2"/>
  <c r="Y200" i="2"/>
  <c r="Z200" i="2"/>
  <c r="AA200" i="2"/>
  <c r="AB200" i="2"/>
  <c r="AC200" i="2"/>
  <c r="AD200" i="2"/>
  <c r="AE200" i="2"/>
  <c r="X199" i="2"/>
  <c r="W199" i="2"/>
  <c r="Y199" i="2"/>
  <c r="Z199" i="2"/>
  <c r="AA199" i="2"/>
  <c r="AB199" i="2"/>
  <c r="AC199" i="2"/>
  <c r="AD199" i="2"/>
  <c r="AE199" i="2"/>
  <c r="X198" i="2"/>
  <c r="W198" i="2"/>
  <c r="Y198" i="2"/>
  <c r="Z198" i="2"/>
  <c r="AA198" i="2"/>
  <c r="AB198" i="2"/>
  <c r="AC198" i="2"/>
  <c r="AD198" i="2"/>
  <c r="AE198" i="2"/>
  <c r="X197" i="2"/>
  <c r="W197" i="2"/>
  <c r="Y197" i="2"/>
  <c r="Z197" i="2"/>
  <c r="AA197" i="2"/>
  <c r="AB197" i="2"/>
  <c r="AC197" i="2"/>
  <c r="AD197" i="2"/>
  <c r="AE197" i="2"/>
  <c r="X196" i="2"/>
  <c r="W196" i="2"/>
  <c r="Y196" i="2"/>
  <c r="Z196" i="2"/>
  <c r="AA196" i="2"/>
  <c r="AB196" i="2"/>
  <c r="AC196" i="2"/>
  <c r="AD196" i="2"/>
  <c r="AE196" i="2"/>
  <c r="X195" i="2"/>
  <c r="W195" i="2"/>
  <c r="Y195" i="2"/>
  <c r="Z195" i="2"/>
  <c r="AA195" i="2"/>
  <c r="AB195" i="2"/>
  <c r="AC195" i="2"/>
  <c r="AD195" i="2"/>
  <c r="AE195" i="2"/>
  <c r="X194" i="2"/>
  <c r="W194" i="2"/>
  <c r="Y194" i="2"/>
  <c r="Z194" i="2"/>
  <c r="AA194" i="2"/>
  <c r="AB194" i="2"/>
  <c r="AC194" i="2"/>
  <c r="AD194" i="2"/>
  <c r="AE194" i="2"/>
  <c r="X193" i="2"/>
  <c r="W193" i="2"/>
  <c r="Y193" i="2"/>
  <c r="Z193" i="2"/>
  <c r="AA193" i="2"/>
  <c r="AB193" i="2"/>
  <c r="AC193" i="2"/>
  <c r="AD193" i="2"/>
  <c r="AE193" i="2"/>
  <c r="X192" i="2"/>
  <c r="W192" i="2"/>
  <c r="Y192" i="2"/>
  <c r="Z192" i="2"/>
  <c r="AA192" i="2"/>
  <c r="AB192" i="2"/>
  <c r="AC192" i="2"/>
  <c r="AD192" i="2"/>
  <c r="AE192" i="2"/>
  <c r="X191" i="2"/>
  <c r="W191" i="2"/>
  <c r="Y191" i="2"/>
  <c r="Z191" i="2"/>
  <c r="AA191" i="2"/>
  <c r="AB191" i="2"/>
  <c r="AC191" i="2"/>
  <c r="AD191" i="2"/>
  <c r="AE191" i="2"/>
  <c r="X190" i="2"/>
  <c r="W190" i="2"/>
  <c r="Y190" i="2"/>
  <c r="Z190" i="2"/>
  <c r="AA190" i="2"/>
  <c r="AB190" i="2"/>
  <c r="AC190" i="2"/>
  <c r="AD190" i="2"/>
  <c r="AE190" i="2"/>
  <c r="X189" i="2"/>
  <c r="W189" i="2"/>
  <c r="Y189" i="2"/>
  <c r="Z189" i="2"/>
  <c r="AA189" i="2"/>
  <c r="AB189" i="2"/>
  <c r="AC189" i="2"/>
  <c r="AD189" i="2"/>
  <c r="AE189" i="2"/>
  <c r="X188" i="2"/>
  <c r="W188" i="2"/>
  <c r="Y188" i="2"/>
  <c r="Z188" i="2"/>
  <c r="AA188" i="2"/>
  <c r="AB188" i="2"/>
  <c r="AC188" i="2"/>
  <c r="AD188" i="2"/>
  <c r="AE188" i="2"/>
  <c r="X187" i="2"/>
  <c r="W187" i="2"/>
  <c r="Y187" i="2"/>
  <c r="Z187" i="2"/>
  <c r="AA187" i="2"/>
  <c r="AB187" i="2"/>
  <c r="AC187" i="2"/>
  <c r="AD187" i="2"/>
  <c r="AE187" i="2"/>
  <c r="X186" i="2"/>
  <c r="W186" i="2"/>
  <c r="Y186" i="2"/>
  <c r="Z186" i="2"/>
  <c r="AA186" i="2"/>
  <c r="AB186" i="2"/>
  <c r="AC186" i="2"/>
  <c r="AD186" i="2"/>
  <c r="AE186" i="2"/>
  <c r="X185" i="2"/>
  <c r="W185" i="2"/>
  <c r="Y185" i="2"/>
  <c r="Z185" i="2"/>
  <c r="AA185" i="2"/>
  <c r="AB185" i="2"/>
  <c r="AC185" i="2"/>
  <c r="AD185" i="2"/>
  <c r="AE185" i="2"/>
  <c r="X184" i="2"/>
  <c r="W184" i="2"/>
  <c r="Y184" i="2"/>
  <c r="Z184" i="2"/>
  <c r="AA184" i="2"/>
  <c r="AB184" i="2"/>
  <c r="AC184" i="2"/>
  <c r="AD184" i="2"/>
  <c r="AE184" i="2"/>
  <c r="X183" i="2"/>
  <c r="W183" i="2"/>
  <c r="Y183" i="2"/>
  <c r="Z183" i="2"/>
  <c r="AA183" i="2"/>
  <c r="AB183" i="2"/>
  <c r="AC183" i="2"/>
  <c r="AD183" i="2"/>
  <c r="AE183" i="2"/>
  <c r="X182" i="2"/>
  <c r="W182" i="2"/>
  <c r="Y182" i="2"/>
  <c r="Z182" i="2"/>
  <c r="AA182" i="2"/>
  <c r="AB182" i="2"/>
  <c r="AC182" i="2"/>
  <c r="AD182" i="2"/>
  <c r="AE182" i="2"/>
  <c r="X181" i="2"/>
  <c r="W181" i="2"/>
  <c r="Y181" i="2"/>
  <c r="Z181" i="2"/>
  <c r="AA181" i="2"/>
  <c r="AB181" i="2"/>
  <c r="AC181" i="2"/>
  <c r="AD181" i="2"/>
  <c r="AE181" i="2"/>
  <c r="X180" i="2"/>
  <c r="W180" i="2"/>
  <c r="Y180" i="2"/>
  <c r="Z180" i="2"/>
  <c r="AA180" i="2"/>
  <c r="AB180" i="2"/>
  <c r="AC180" i="2"/>
  <c r="AD180" i="2"/>
  <c r="AE180" i="2"/>
  <c r="X179" i="2"/>
  <c r="W179" i="2"/>
  <c r="Y179" i="2"/>
  <c r="Z179" i="2"/>
  <c r="AA179" i="2"/>
  <c r="AB179" i="2"/>
  <c r="AC179" i="2"/>
  <c r="AD179" i="2"/>
  <c r="AE179" i="2"/>
  <c r="X178" i="2"/>
  <c r="W178" i="2"/>
  <c r="Y178" i="2"/>
  <c r="Z178" i="2"/>
  <c r="AA178" i="2"/>
  <c r="AB178" i="2"/>
  <c r="AC178" i="2"/>
  <c r="AD178" i="2"/>
  <c r="AE178" i="2"/>
  <c r="X177" i="2"/>
  <c r="W177" i="2"/>
  <c r="Y177" i="2"/>
  <c r="Z177" i="2"/>
  <c r="AA177" i="2"/>
  <c r="AB177" i="2"/>
  <c r="AC177" i="2"/>
  <c r="AD177" i="2"/>
  <c r="AE177" i="2"/>
  <c r="X176" i="2"/>
  <c r="W176" i="2"/>
  <c r="Y176" i="2"/>
  <c r="Z176" i="2"/>
  <c r="AA176" i="2"/>
  <c r="AB176" i="2"/>
  <c r="AC176" i="2"/>
  <c r="AD176" i="2"/>
  <c r="AE176" i="2"/>
  <c r="X175" i="2"/>
  <c r="W175" i="2"/>
  <c r="Y175" i="2"/>
  <c r="Z175" i="2"/>
  <c r="AA175" i="2"/>
  <c r="AB175" i="2"/>
  <c r="AC175" i="2"/>
  <c r="AD175" i="2"/>
  <c r="AE175" i="2"/>
  <c r="X174" i="2"/>
  <c r="W174" i="2"/>
  <c r="Y174" i="2"/>
  <c r="Z174" i="2"/>
  <c r="AA174" i="2"/>
  <c r="AB174" i="2"/>
  <c r="AC174" i="2"/>
  <c r="AD174" i="2"/>
  <c r="AE174" i="2"/>
  <c r="X173" i="2"/>
  <c r="W173" i="2"/>
  <c r="Y173" i="2"/>
  <c r="Z173" i="2"/>
  <c r="AA173" i="2"/>
  <c r="AB173" i="2"/>
  <c r="AC173" i="2"/>
  <c r="AD173" i="2"/>
  <c r="AE173" i="2"/>
  <c r="X172" i="2"/>
  <c r="W172" i="2"/>
  <c r="Y172" i="2"/>
  <c r="Z172" i="2"/>
  <c r="AA172" i="2"/>
  <c r="AB172" i="2"/>
  <c r="AC172" i="2"/>
  <c r="AD172" i="2"/>
  <c r="AE172" i="2"/>
  <c r="X171" i="2"/>
  <c r="W171" i="2"/>
  <c r="Y171" i="2"/>
  <c r="Z171" i="2"/>
  <c r="AA171" i="2"/>
  <c r="AB171" i="2"/>
  <c r="AC171" i="2"/>
  <c r="AD171" i="2"/>
  <c r="AE171" i="2"/>
  <c r="X170" i="2"/>
  <c r="W170" i="2"/>
  <c r="Y170" i="2"/>
  <c r="Z170" i="2"/>
  <c r="AA170" i="2"/>
  <c r="AB170" i="2"/>
  <c r="AC170" i="2"/>
  <c r="AD170" i="2"/>
  <c r="AE170" i="2"/>
  <c r="X169" i="2"/>
  <c r="W169" i="2"/>
  <c r="Y169" i="2"/>
  <c r="Z169" i="2"/>
  <c r="AA169" i="2"/>
  <c r="AB169" i="2"/>
  <c r="AC169" i="2"/>
  <c r="AD169" i="2"/>
  <c r="AE169" i="2"/>
  <c r="X168" i="2"/>
  <c r="W168" i="2"/>
  <c r="Y168" i="2"/>
  <c r="Z168" i="2"/>
  <c r="AA168" i="2"/>
  <c r="AB168" i="2"/>
  <c r="AC168" i="2"/>
  <c r="AD168" i="2"/>
  <c r="AE168" i="2"/>
  <c r="X167" i="2"/>
  <c r="W167" i="2"/>
  <c r="Y167" i="2"/>
  <c r="Z167" i="2"/>
  <c r="AA167" i="2"/>
  <c r="AB167" i="2"/>
  <c r="AC167" i="2"/>
  <c r="AD167" i="2"/>
  <c r="AE167" i="2"/>
  <c r="X166" i="2"/>
  <c r="W166" i="2"/>
  <c r="Y166" i="2"/>
  <c r="Z166" i="2"/>
  <c r="AA166" i="2"/>
  <c r="AB166" i="2"/>
  <c r="AC166" i="2"/>
  <c r="AD166" i="2"/>
  <c r="AE166" i="2"/>
  <c r="X165" i="2"/>
  <c r="W165" i="2"/>
  <c r="Y165" i="2"/>
  <c r="Z165" i="2"/>
  <c r="AA165" i="2"/>
  <c r="AB165" i="2"/>
  <c r="AC165" i="2"/>
  <c r="AD165" i="2"/>
  <c r="AE165" i="2"/>
  <c r="X164" i="2"/>
  <c r="W164" i="2"/>
  <c r="Y164" i="2"/>
  <c r="Z164" i="2"/>
  <c r="AA164" i="2"/>
  <c r="AB164" i="2"/>
  <c r="AC164" i="2"/>
  <c r="AD164" i="2"/>
  <c r="AE164" i="2"/>
  <c r="X163" i="2"/>
  <c r="W163" i="2"/>
  <c r="Y163" i="2"/>
  <c r="Z163" i="2"/>
  <c r="AA163" i="2"/>
  <c r="AB163" i="2"/>
  <c r="AC163" i="2"/>
  <c r="AD163" i="2"/>
  <c r="AE163" i="2"/>
  <c r="X162" i="2"/>
  <c r="W162" i="2"/>
  <c r="Y162" i="2"/>
  <c r="Z162" i="2"/>
  <c r="AA162" i="2"/>
  <c r="AB162" i="2"/>
  <c r="AC162" i="2"/>
  <c r="AD162" i="2"/>
  <c r="AE162" i="2"/>
  <c r="X161" i="2"/>
  <c r="W161" i="2"/>
  <c r="Y161" i="2"/>
  <c r="Z161" i="2"/>
  <c r="AA161" i="2"/>
  <c r="AB161" i="2"/>
  <c r="AC161" i="2"/>
  <c r="AD161" i="2"/>
  <c r="AE161" i="2"/>
  <c r="X160" i="2"/>
  <c r="W160" i="2"/>
  <c r="Y160" i="2"/>
  <c r="Z160" i="2"/>
  <c r="AA160" i="2"/>
  <c r="AB160" i="2"/>
  <c r="AC160" i="2"/>
  <c r="AD160" i="2"/>
  <c r="AE160" i="2"/>
  <c r="X159" i="2"/>
  <c r="W159" i="2"/>
  <c r="Y159" i="2"/>
  <c r="Z159" i="2"/>
  <c r="AA159" i="2"/>
  <c r="AB159" i="2"/>
  <c r="AC159" i="2"/>
  <c r="AD159" i="2"/>
  <c r="AE159" i="2"/>
  <c r="X158" i="2"/>
  <c r="W158" i="2"/>
  <c r="Y158" i="2"/>
  <c r="Z158" i="2"/>
  <c r="AA158" i="2"/>
  <c r="AB158" i="2"/>
  <c r="AC158" i="2"/>
  <c r="AD158" i="2"/>
  <c r="AE158" i="2"/>
  <c r="X157" i="2"/>
  <c r="W157" i="2"/>
  <c r="Y157" i="2"/>
  <c r="Z157" i="2"/>
  <c r="AA157" i="2"/>
  <c r="AB157" i="2"/>
  <c r="AC157" i="2"/>
  <c r="AD157" i="2"/>
  <c r="AE157" i="2"/>
  <c r="X156" i="2"/>
  <c r="W156" i="2"/>
  <c r="Y156" i="2"/>
  <c r="Z156" i="2"/>
  <c r="AA156" i="2"/>
  <c r="AB156" i="2"/>
  <c r="AC156" i="2"/>
  <c r="AD156" i="2"/>
  <c r="AE156" i="2"/>
  <c r="X155" i="2"/>
  <c r="W155" i="2"/>
  <c r="Y155" i="2"/>
  <c r="Z155" i="2"/>
  <c r="AA155" i="2"/>
  <c r="AB155" i="2"/>
  <c r="AC155" i="2"/>
  <c r="AD155" i="2"/>
  <c r="AE155" i="2"/>
  <c r="X154" i="2"/>
  <c r="W154" i="2"/>
  <c r="Y154" i="2"/>
  <c r="Z154" i="2"/>
  <c r="AA154" i="2"/>
  <c r="AB154" i="2"/>
  <c r="AC154" i="2"/>
  <c r="AD154" i="2"/>
  <c r="AE154" i="2"/>
  <c r="X153" i="2"/>
  <c r="W153" i="2"/>
  <c r="Y153" i="2"/>
  <c r="Z153" i="2"/>
  <c r="AA153" i="2"/>
  <c r="AB153" i="2"/>
  <c r="AC153" i="2"/>
  <c r="AD153" i="2"/>
  <c r="AE153" i="2"/>
  <c r="X152" i="2"/>
  <c r="W152" i="2"/>
  <c r="Y152" i="2"/>
  <c r="Z152" i="2"/>
  <c r="AA152" i="2"/>
  <c r="AB152" i="2"/>
  <c r="AC152" i="2"/>
  <c r="AD152" i="2"/>
  <c r="AE152" i="2"/>
  <c r="X151" i="2"/>
  <c r="W151" i="2"/>
  <c r="Y151" i="2"/>
  <c r="Z151" i="2"/>
  <c r="AA151" i="2"/>
  <c r="AB151" i="2"/>
  <c r="AC151" i="2"/>
  <c r="AD151" i="2"/>
  <c r="AE151" i="2"/>
  <c r="X150" i="2"/>
  <c r="W150" i="2"/>
  <c r="Y150" i="2"/>
  <c r="Z150" i="2"/>
  <c r="AA150" i="2"/>
  <c r="AB150" i="2"/>
  <c r="AC150" i="2"/>
  <c r="AD150" i="2"/>
  <c r="AE150" i="2"/>
  <c r="X149" i="2"/>
  <c r="W149" i="2"/>
  <c r="Y149" i="2"/>
  <c r="Z149" i="2"/>
  <c r="AA149" i="2"/>
  <c r="AB149" i="2"/>
  <c r="AC149" i="2"/>
  <c r="AD149" i="2"/>
  <c r="AE149" i="2"/>
  <c r="X148" i="2"/>
  <c r="W148" i="2"/>
  <c r="Y148" i="2"/>
  <c r="Z148" i="2"/>
  <c r="AA148" i="2"/>
  <c r="AB148" i="2"/>
  <c r="AC148" i="2"/>
  <c r="AD148" i="2"/>
  <c r="AE148" i="2"/>
  <c r="X147" i="2"/>
  <c r="W147" i="2"/>
  <c r="Y147" i="2"/>
  <c r="Z147" i="2"/>
  <c r="AA147" i="2"/>
  <c r="AB147" i="2"/>
  <c r="AC147" i="2"/>
  <c r="AD147" i="2"/>
  <c r="AE147" i="2"/>
  <c r="X146" i="2"/>
  <c r="W146" i="2"/>
  <c r="Y146" i="2"/>
  <c r="Z146" i="2"/>
  <c r="AA146" i="2"/>
  <c r="AB146" i="2"/>
  <c r="AC146" i="2"/>
  <c r="AD146" i="2"/>
  <c r="AE146" i="2"/>
  <c r="X145" i="2"/>
  <c r="W145" i="2"/>
  <c r="Y145" i="2"/>
  <c r="Z145" i="2"/>
  <c r="AA145" i="2"/>
  <c r="AB145" i="2"/>
  <c r="AC145" i="2"/>
  <c r="AD145" i="2"/>
  <c r="AE145" i="2"/>
  <c r="X144" i="2"/>
  <c r="W144" i="2"/>
  <c r="Y144" i="2"/>
  <c r="Z144" i="2"/>
  <c r="AA144" i="2"/>
  <c r="AB144" i="2"/>
  <c r="AC144" i="2"/>
  <c r="AD144" i="2"/>
  <c r="AE144" i="2"/>
  <c r="X143" i="2"/>
  <c r="W143" i="2"/>
  <c r="Y143" i="2"/>
  <c r="Z143" i="2"/>
  <c r="AA143" i="2"/>
  <c r="AB143" i="2"/>
  <c r="AC143" i="2"/>
  <c r="AD143" i="2"/>
  <c r="AE143" i="2"/>
  <c r="X142" i="2"/>
  <c r="W142" i="2"/>
  <c r="Y142" i="2"/>
  <c r="Z142" i="2"/>
  <c r="AA142" i="2"/>
  <c r="AB142" i="2"/>
  <c r="AC142" i="2"/>
  <c r="AD142" i="2"/>
  <c r="AE142" i="2"/>
  <c r="X141" i="2"/>
  <c r="W141" i="2"/>
  <c r="Y141" i="2"/>
  <c r="Z141" i="2"/>
  <c r="AA141" i="2"/>
  <c r="AB141" i="2"/>
  <c r="AC141" i="2"/>
  <c r="AD141" i="2"/>
  <c r="AE141" i="2"/>
  <c r="X140" i="2"/>
  <c r="W140" i="2"/>
  <c r="Y140" i="2"/>
  <c r="Z140" i="2"/>
  <c r="AA140" i="2"/>
  <c r="AB140" i="2"/>
  <c r="AC140" i="2"/>
  <c r="AD140" i="2"/>
  <c r="AE140" i="2"/>
  <c r="X139" i="2"/>
  <c r="W139" i="2"/>
  <c r="Y139" i="2"/>
  <c r="Z139" i="2"/>
  <c r="AA139" i="2"/>
  <c r="AB139" i="2"/>
  <c r="AC139" i="2"/>
  <c r="AD139" i="2"/>
  <c r="AE139" i="2"/>
  <c r="X138" i="2"/>
  <c r="W138" i="2"/>
  <c r="Y138" i="2"/>
  <c r="Z138" i="2"/>
  <c r="AA138" i="2"/>
  <c r="AB138" i="2"/>
  <c r="AC138" i="2"/>
  <c r="AD138" i="2"/>
  <c r="AE138" i="2"/>
  <c r="X137" i="2"/>
  <c r="W137" i="2"/>
  <c r="Y137" i="2"/>
  <c r="Z137" i="2"/>
  <c r="AA137" i="2"/>
  <c r="AB137" i="2"/>
  <c r="AC137" i="2"/>
  <c r="AD137" i="2"/>
  <c r="AE137" i="2"/>
  <c r="X136" i="2"/>
  <c r="W136" i="2"/>
  <c r="Y136" i="2"/>
  <c r="Z136" i="2"/>
  <c r="AA136" i="2"/>
  <c r="AB136" i="2"/>
  <c r="AC136" i="2"/>
  <c r="AD136" i="2"/>
  <c r="AE136" i="2"/>
  <c r="X135" i="2"/>
  <c r="W135" i="2"/>
  <c r="Y135" i="2"/>
  <c r="Z135" i="2"/>
  <c r="AA135" i="2"/>
  <c r="AB135" i="2"/>
  <c r="AC135" i="2"/>
  <c r="AD135" i="2"/>
  <c r="AE135" i="2"/>
  <c r="X134" i="2"/>
  <c r="W134" i="2"/>
  <c r="Y134" i="2"/>
  <c r="Z134" i="2"/>
  <c r="AA134" i="2"/>
  <c r="AB134" i="2"/>
  <c r="AC134" i="2"/>
  <c r="AD134" i="2"/>
  <c r="AE134" i="2"/>
  <c r="X133" i="2"/>
  <c r="W133" i="2"/>
  <c r="Y133" i="2"/>
  <c r="Z133" i="2"/>
  <c r="AA133" i="2"/>
  <c r="AB133" i="2"/>
  <c r="AC133" i="2"/>
  <c r="AD133" i="2"/>
  <c r="AE133" i="2"/>
  <c r="X132" i="2"/>
  <c r="W132" i="2"/>
  <c r="Y132" i="2"/>
  <c r="Z132" i="2"/>
  <c r="AA132" i="2"/>
  <c r="AB132" i="2"/>
  <c r="AC132" i="2"/>
  <c r="AD132" i="2"/>
  <c r="AE132" i="2"/>
  <c r="X131" i="2"/>
  <c r="W131" i="2"/>
  <c r="Y131" i="2"/>
  <c r="Z131" i="2"/>
  <c r="AA131" i="2"/>
  <c r="AB131" i="2"/>
  <c r="AC131" i="2"/>
  <c r="AD131" i="2"/>
  <c r="AE131" i="2"/>
  <c r="X130" i="2"/>
  <c r="W130" i="2"/>
  <c r="Y130" i="2"/>
  <c r="Z130" i="2"/>
  <c r="AA130" i="2"/>
  <c r="AB130" i="2"/>
  <c r="AC130" i="2"/>
  <c r="AD130" i="2"/>
  <c r="AE130" i="2"/>
  <c r="X129" i="2"/>
  <c r="W129" i="2"/>
  <c r="Y129" i="2"/>
  <c r="Z129" i="2"/>
  <c r="AA129" i="2"/>
  <c r="AB129" i="2"/>
  <c r="AC129" i="2"/>
  <c r="AD129" i="2"/>
  <c r="AE129" i="2"/>
  <c r="X128" i="2"/>
  <c r="W128" i="2"/>
  <c r="Y128" i="2"/>
  <c r="Z128" i="2"/>
  <c r="AA128" i="2"/>
  <c r="AB128" i="2"/>
  <c r="AC128" i="2"/>
  <c r="AD128" i="2"/>
  <c r="AE128" i="2"/>
  <c r="X127" i="2"/>
  <c r="W127" i="2"/>
  <c r="Y127" i="2"/>
  <c r="Z127" i="2"/>
  <c r="AA127" i="2"/>
  <c r="AB127" i="2"/>
  <c r="AC127" i="2"/>
  <c r="AD127" i="2"/>
  <c r="AE127" i="2"/>
  <c r="X126" i="2"/>
  <c r="W126" i="2"/>
  <c r="Y126" i="2"/>
  <c r="Z126" i="2"/>
  <c r="AA126" i="2"/>
  <c r="AB126" i="2"/>
  <c r="AC126" i="2"/>
  <c r="AD126" i="2"/>
  <c r="AE126" i="2"/>
  <c r="X125" i="2"/>
  <c r="W125" i="2"/>
  <c r="Y125" i="2"/>
  <c r="Z125" i="2"/>
  <c r="AA125" i="2"/>
  <c r="AB125" i="2"/>
  <c r="AC125" i="2"/>
  <c r="AD125" i="2"/>
  <c r="AE125" i="2"/>
  <c r="X124" i="2"/>
  <c r="W124" i="2"/>
  <c r="Y124" i="2"/>
  <c r="Z124" i="2"/>
  <c r="AA124" i="2"/>
  <c r="AB124" i="2"/>
  <c r="AC124" i="2"/>
  <c r="AD124" i="2"/>
  <c r="AE124" i="2"/>
  <c r="X123" i="2"/>
  <c r="W123" i="2"/>
  <c r="Y123" i="2"/>
  <c r="Z123" i="2"/>
  <c r="AA123" i="2"/>
  <c r="AB123" i="2"/>
  <c r="AC123" i="2"/>
  <c r="AD123" i="2"/>
  <c r="AE123" i="2"/>
  <c r="X122" i="2"/>
  <c r="W122" i="2"/>
  <c r="Y122" i="2"/>
  <c r="Z122" i="2"/>
  <c r="AA122" i="2"/>
  <c r="AB122" i="2"/>
  <c r="AC122" i="2"/>
  <c r="AD122" i="2"/>
  <c r="AE122" i="2"/>
  <c r="X121" i="2"/>
  <c r="W121" i="2"/>
  <c r="Y121" i="2"/>
  <c r="Z121" i="2"/>
  <c r="AA121" i="2"/>
  <c r="AB121" i="2"/>
  <c r="AC121" i="2"/>
  <c r="AD121" i="2"/>
  <c r="AE121" i="2"/>
  <c r="X120" i="2"/>
  <c r="W120" i="2"/>
  <c r="Y120" i="2"/>
  <c r="Z120" i="2"/>
  <c r="AA120" i="2"/>
  <c r="AB120" i="2"/>
  <c r="AC120" i="2"/>
  <c r="AD120" i="2"/>
  <c r="AE120" i="2"/>
  <c r="X119" i="2"/>
  <c r="W119" i="2"/>
  <c r="Y119" i="2"/>
  <c r="Z119" i="2"/>
  <c r="AA119" i="2"/>
  <c r="AB119" i="2"/>
  <c r="AC119" i="2"/>
  <c r="AD119" i="2"/>
  <c r="AE119" i="2"/>
  <c r="X118" i="2"/>
  <c r="W118" i="2"/>
  <c r="Y118" i="2"/>
  <c r="Z118" i="2"/>
  <c r="AA118" i="2"/>
  <c r="AB118" i="2"/>
  <c r="AC118" i="2"/>
  <c r="AD118" i="2"/>
  <c r="AE118" i="2"/>
  <c r="X117" i="2"/>
  <c r="W117" i="2"/>
  <c r="Y117" i="2"/>
  <c r="Z117" i="2"/>
  <c r="AA117" i="2"/>
  <c r="AB117" i="2"/>
  <c r="AC117" i="2"/>
  <c r="AD117" i="2"/>
  <c r="AE117" i="2"/>
  <c r="X116" i="2"/>
  <c r="W116" i="2"/>
  <c r="Y116" i="2"/>
  <c r="Z116" i="2"/>
  <c r="AA116" i="2"/>
  <c r="AB116" i="2"/>
  <c r="AC116" i="2"/>
  <c r="AD116" i="2"/>
  <c r="AE116" i="2"/>
  <c r="X115" i="2"/>
  <c r="W115" i="2"/>
  <c r="Y115" i="2"/>
  <c r="Z115" i="2"/>
  <c r="AA115" i="2"/>
  <c r="AB115" i="2"/>
  <c r="AC115" i="2"/>
  <c r="AD115" i="2"/>
  <c r="AE115" i="2"/>
  <c r="X114" i="2"/>
  <c r="W114" i="2"/>
  <c r="Y114" i="2"/>
  <c r="Z114" i="2"/>
  <c r="AA114" i="2"/>
  <c r="AB114" i="2"/>
  <c r="AC114" i="2"/>
  <c r="AD114" i="2"/>
  <c r="AE114" i="2"/>
  <c r="X113" i="2"/>
  <c r="W113" i="2"/>
  <c r="Y113" i="2"/>
  <c r="Z113" i="2"/>
  <c r="AA113" i="2"/>
  <c r="AB113" i="2"/>
  <c r="AC113" i="2"/>
  <c r="AD113" i="2"/>
  <c r="AE113" i="2"/>
  <c r="X112" i="2"/>
  <c r="W112" i="2"/>
  <c r="Y112" i="2"/>
  <c r="Z112" i="2"/>
  <c r="AA112" i="2"/>
  <c r="AB112" i="2"/>
  <c r="AC112" i="2"/>
  <c r="AD112" i="2"/>
  <c r="AE112" i="2"/>
  <c r="X111" i="2"/>
  <c r="W111" i="2"/>
  <c r="Y111" i="2"/>
  <c r="Z111" i="2"/>
  <c r="AA111" i="2"/>
  <c r="AB111" i="2"/>
  <c r="AC111" i="2"/>
  <c r="AD111" i="2"/>
  <c r="AE111" i="2"/>
  <c r="X110" i="2"/>
  <c r="W110" i="2"/>
  <c r="Y110" i="2"/>
  <c r="Z110" i="2"/>
  <c r="AA110" i="2"/>
  <c r="AB110" i="2"/>
  <c r="AC110" i="2"/>
  <c r="AD110" i="2"/>
  <c r="AE110" i="2"/>
  <c r="X109" i="2"/>
  <c r="W109" i="2"/>
  <c r="Y109" i="2"/>
  <c r="Z109" i="2"/>
  <c r="AA109" i="2"/>
  <c r="AB109" i="2"/>
  <c r="AC109" i="2"/>
  <c r="AD109" i="2"/>
  <c r="AE109" i="2"/>
  <c r="X108" i="2"/>
  <c r="W108" i="2"/>
  <c r="Y108" i="2"/>
  <c r="Z108" i="2"/>
  <c r="AA108" i="2"/>
  <c r="AB108" i="2"/>
  <c r="AC108" i="2"/>
  <c r="AD108" i="2"/>
  <c r="AE108" i="2"/>
  <c r="X107" i="2"/>
  <c r="W107" i="2"/>
  <c r="Y107" i="2"/>
  <c r="Z107" i="2"/>
  <c r="AA107" i="2"/>
  <c r="AB107" i="2"/>
  <c r="AC107" i="2"/>
  <c r="AD107" i="2"/>
  <c r="AE107" i="2"/>
  <c r="X106" i="2"/>
  <c r="W106" i="2"/>
  <c r="Y106" i="2"/>
  <c r="Z106" i="2"/>
  <c r="AA106" i="2"/>
  <c r="AB106" i="2"/>
  <c r="AC106" i="2"/>
  <c r="AD106" i="2"/>
  <c r="AE106" i="2"/>
  <c r="X105" i="2"/>
  <c r="W105" i="2"/>
  <c r="Y105" i="2"/>
  <c r="Z105" i="2"/>
  <c r="AA105" i="2"/>
  <c r="AB105" i="2"/>
  <c r="AC105" i="2"/>
  <c r="AD105" i="2"/>
  <c r="AE105" i="2"/>
  <c r="X104" i="2"/>
  <c r="W104" i="2"/>
  <c r="Y104" i="2"/>
  <c r="Z104" i="2"/>
  <c r="AA104" i="2"/>
  <c r="AB104" i="2"/>
  <c r="AC104" i="2"/>
  <c r="AD104" i="2"/>
  <c r="AE104" i="2"/>
  <c r="X103" i="2"/>
  <c r="W103" i="2"/>
  <c r="Y103" i="2"/>
  <c r="Z103" i="2"/>
  <c r="AA103" i="2"/>
  <c r="AB103" i="2"/>
  <c r="AC103" i="2"/>
  <c r="AD103" i="2"/>
  <c r="AE103" i="2"/>
  <c r="X102" i="2"/>
  <c r="W102" i="2"/>
  <c r="Y102" i="2"/>
  <c r="Z102" i="2"/>
  <c r="AA102" i="2"/>
  <c r="AB102" i="2"/>
  <c r="AC102" i="2"/>
  <c r="AD102" i="2"/>
  <c r="AE102" i="2"/>
  <c r="X101" i="2"/>
  <c r="W101" i="2"/>
  <c r="Y101" i="2"/>
  <c r="Z101" i="2"/>
  <c r="AA101" i="2"/>
  <c r="AB101" i="2"/>
  <c r="AC101" i="2"/>
  <c r="AD101" i="2"/>
  <c r="AE101" i="2"/>
  <c r="X100" i="2"/>
  <c r="W100" i="2"/>
  <c r="Y100" i="2"/>
  <c r="Z100" i="2"/>
  <c r="AA100" i="2"/>
  <c r="AB100" i="2"/>
  <c r="AC100" i="2"/>
  <c r="AD100" i="2"/>
  <c r="AE100" i="2"/>
  <c r="X99" i="2"/>
  <c r="W99" i="2"/>
  <c r="Y99" i="2"/>
  <c r="Z99" i="2"/>
  <c r="AA99" i="2"/>
  <c r="AB99" i="2"/>
  <c r="AC99" i="2"/>
  <c r="AD99" i="2"/>
  <c r="AE99" i="2"/>
  <c r="X98" i="2"/>
  <c r="W98" i="2"/>
  <c r="Y98" i="2"/>
  <c r="Z98" i="2"/>
  <c r="AA98" i="2"/>
  <c r="AB98" i="2"/>
  <c r="AC98" i="2"/>
  <c r="AD98" i="2"/>
  <c r="AE98" i="2"/>
  <c r="X97" i="2"/>
  <c r="W97" i="2"/>
  <c r="Y97" i="2"/>
  <c r="Z97" i="2"/>
  <c r="AA97" i="2"/>
  <c r="AB97" i="2"/>
  <c r="AC97" i="2"/>
  <c r="AD97" i="2"/>
  <c r="AE97" i="2"/>
  <c r="X96" i="2"/>
  <c r="W96" i="2"/>
  <c r="Y96" i="2"/>
  <c r="Z96" i="2"/>
  <c r="AA96" i="2"/>
  <c r="AB96" i="2"/>
  <c r="AC96" i="2"/>
  <c r="AD96" i="2"/>
  <c r="AE96" i="2"/>
  <c r="X95" i="2"/>
  <c r="W95" i="2"/>
  <c r="Y95" i="2"/>
  <c r="Z95" i="2"/>
  <c r="AA95" i="2"/>
  <c r="AB95" i="2"/>
  <c r="AC95" i="2"/>
  <c r="AD95" i="2"/>
  <c r="AE95" i="2"/>
  <c r="X94" i="2"/>
  <c r="W94" i="2"/>
  <c r="Y94" i="2"/>
  <c r="Z94" i="2"/>
  <c r="AA94" i="2"/>
  <c r="AB94" i="2"/>
  <c r="AC94" i="2"/>
  <c r="AD94" i="2"/>
  <c r="AE94" i="2"/>
  <c r="X93" i="2"/>
  <c r="W93" i="2"/>
  <c r="Y93" i="2"/>
  <c r="Z93" i="2"/>
  <c r="AA93" i="2"/>
  <c r="AB93" i="2"/>
  <c r="AC93" i="2"/>
  <c r="AD93" i="2"/>
  <c r="AE93" i="2"/>
  <c r="X92" i="2"/>
  <c r="W92" i="2"/>
  <c r="Y92" i="2"/>
  <c r="Z92" i="2"/>
  <c r="AA92" i="2"/>
  <c r="AB92" i="2"/>
  <c r="AC92" i="2"/>
  <c r="AD92" i="2"/>
  <c r="AE92" i="2"/>
  <c r="X91" i="2"/>
  <c r="W91" i="2"/>
  <c r="Y91" i="2"/>
  <c r="Z91" i="2"/>
  <c r="AA91" i="2"/>
  <c r="AB91" i="2"/>
  <c r="AC91" i="2"/>
  <c r="AD91" i="2"/>
  <c r="AE91" i="2"/>
  <c r="X90" i="2"/>
  <c r="W90" i="2"/>
  <c r="Y90" i="2"/>
  <c r="Z90" i="2"/>
  <c r="AA90" i="2"/>
  <c r="AB90" i="2"/>
  <c r="AC90" i="2"/>
  <c r="AD90" i="2"/>
  <c r="AE90" i="2"/>
  <c r="X89" i="2"/>
  <c r="W89" i="2"/>
  <c r="Y89" i="2"/>
  <c r="Z89" i="2"/>
  <c r="AA89" i="2"/>
  <c r="AB89" i="2"/>
  <c r="AC89" i="2"/>
  <c r="AD89" i="2"/>
  <c r="AE89" i="2"/>
  <c r="X88" i="2"/>
  <c r="W88" i="2"/>
  <c r="Y88" i="2"/>
  <c r="Z88" i="2"/>
  <c r="AA88" i="2"/>
  <c r="AB88" i="2"/>
  <c r="AC88" i="2"/>
  <c r="AD88" i="2"/>
  <c r="AE88" i="2"/>
  <c r="X87" i="2"/>
  <c r="W87" i="2"/>
  <c r="Y87" i="2"/>
  <c r="Z87" i="2"/>
  <c r="AA87" i="2"/>
  <c r="AB87" i="2"/>
  <c r="AC87" i="2"/>
  <c r="AD87" i="2"/>
  <c r="AE87" i="2"/>
  <c r="X86" i="2"/>
  <c r="W86" i="2"/>
  <c r="Y86" i="2"/>
  <c r="Z86" i="2"/>
  <c r="AA86" i="2"/>
  <c r="AB86" i="2"/>
  <c r="AC86" i="2"/>
  <c r="AD86" i="2"/>
  <c r="AE86" i="2"/>
  <c r="X85" i="2"/>
  <c r="W85" i="2"/>
  <c r="Y85" i="2"/>
  <c r="Z85" i="2"/>
  <c r="AA85" i="2"/>
  <c r="AB85" i="2"/>
  <c r="AC85" i="2"/>
  <c r="AD85" i="2"/>
  <c r="AE85" i="2"/>
  <c r="X84" i="2"/>
  <c r="W84" i="2"/>
  <c r="Y84" i="2"/>
  <c r="Z84" i="2"/>
  <c r="AA84" i="2"/>
  <c r="AB84" i="2"/>
  <c r="AC84" i="2"/>
  <c r="AD84" i="2"/>
  <c r="AE84" i="2"/>
  <c r="X83" i="2"/>
  <c r="W83" i="2"/>
  <c r="Y83" i="2"/>
  <c r="Z83" i="2"/>
  <c r="AA83" i="2"/>
  <c r="AB83" i="2"/>
  <c r="AC83" i="2"/>
  <c r="AD83" i="2"/>
  <c r="AE83" i="2"/>
  <c r="X82" i="2"/>
  <c r="W82" i="2"/>
  <c r="Y82" i="2"/>
  <c r="Z82" i="2"/>
  <c r="AA82" i="2"/>
  <c r="AB82" i="2"/>
  <c r="AC82" i="2"/>
  <c r="AD82" i="2"/>
  <c r="AE82" i="2"/>
  <c r="X81" i="2"/>
  <c r="W81" i="2"/>
  <c r="Y81" i="2"/>
  <c r="Z81" i="2"/>
  <c r="AA81" i="2"/>
  <c r="AB81" i="2"/>
  <c r="AC81" i="2"/>
  <c r="AD81" i="2"/>
  <c r="AE81" i="2"/>
  <c r="X80" i="2"/>
  <c r="W80" i="2"/>
  <c r="Y80" i="2"/>
  <c r="Z80" i="2"/>
  <c r="AA80" i="2"/>
  <c r="AB80" i="2"/>
  <c r="AC80" i="2"/>
  <c r="AD80" i="2"/>
  <c r="AE80" i="2"/>
  <c r="X79" i="2"/>
  <c r="W79" i="2"/>
  <c r="Y79" i="2"/>
  <c r="Z79" i="2"/>
  <c r="AA79" i="2"/>
  <c r="AB79" i="2"/>
  <c r="AC79" i="2"/>
  <c r="AD79" i="2"/>
  <c r="AE79" i="2"/>
  <c r="X78" i="2"/>
  <c r="W78" i="2"/>
  <c r="Y78" i="2"/>
  <c r="Z78" i="2"/>
  <c r="AA78" i="2"/>
  <c r="AB78" i="2"/>
  <c r="AC78" i="2"/>
  <c r="AD78" i="2"/>
  <c r="AE78" i="2"/>
  <c r="X77" i="2"/>
  <c r="W77" i="2"/>
  <c r="Y77" i="2"/>
  <c r="Z77" i="2"/>
  <c r="AA77" i="2"/>
  <c r="AB77" i="2"/>
  <c r="AC77" i="2"/>
  <c r="AD77" i="2"/>
  <c r="AE77" i="2"/>
  <c r="X76" i="2"/>
  <c r="W76" i="2"/>
  <c r="Y76" i="2"/>
  <c r="Z76" i="2"/>
  <c r="AA76" i="2"/>
  <c r="AB76" i="2"/>
  <c r="AC76" i="2"/>
  <c r="AD76" i="2"/>
  <c r="AE76" i="2"/>
  <c r="X75" i="2"/>
  <c r="W75" i="2"/>
  <c r="Y75" i="2"/>
  <c r="Z75" i="2"/>
  <c r="AA75" i="2"/>
  <c r="AB75" i="2"/>
  <c r="AC75" i="2"/>
  <c r="AD75" i="2"/>
  <c r="AE75" i="2"/>
  <c r="X74" i="2"/>
  <c r="W74" i="2"/>
  <c r="Y74" i="2"/>
  <c r="Z74" i="2"/>
  <c r="AA74" i="2"/>
  <c r="AB74" i="2"/>
  <c r="AC74" i="2"/>
  <c r="AD74" i="2"/>
  <c r="AE74" i="2"/>
  <c r="X73" i="2"/>
  <c r="W73" i="2"/>
  <c r="Y73" i="2"/>
  <c r="Z73" i="2"/>
  <c r="AA73" i="2"/>
  <c r="AB73" i="2"/>
  <c r="AC73" i="2"/>
  <c r="AD73" i="2"/>
  <c r="AE73" i="2"/>
  <c r="X72" i="2"/>
  <c r="W72" i="2"/>
  <c r="Y72" i="2"/>
  <c r="Z72" i="2"/>
  <c r="AA72" i="2"/>
  <c r="AB72" i="2"/>
  <c r="AC72" i="2"/>
  <c r="AD72" i="2"/>
  <c r="AE72" i="2"/>
  <c r="X71" i="2"/>
  <c r="W71" i="2"/>
  <c r="Y71" i="2"/>
  <c r="Z71" i="2"/>
  <c r="AA71" i="2"/>
  <c r="AB71" i="2"/>
  <c r="AC71" i="2"/>
  <c r="AD71" i="2"/>
  <c r="AE71" i="2"/>
  <c r="X70" i="2"/>
  <c r="W70" i="2"/>
  <c r="Y70" i="2"/>
  <c r="Z70" i="2"/>
  <c r="AA70" i="2"/>
  <c r="AB70" i="2"/>
  <c r="AC70" i="2"/>
  <c r="AD70" i="2"/>
  <c r="AE70" i="2"/>
  <c r="X69" i="2"/>
  <c r="W69" i="2"/>
  <c r="Y69" i="2"/>
  <c r="Z69" i="2"/>
  <c r="AA69" i="2"/>
  <c r="AB69" i="2"/>
  <c r="AC69" i="2"/>
  <c r="AD69" i="2"/>
  <c r="AE69" i="2"/>
  <c r="X68" i="2"/>
  <c r="W68" i="2"/>
  <c r="Y68" i="2"/>
  <c r="Z68" i="2"/>
  <c r="AA68" i="2"/>
  <c r="AB68" i="2"/>
  <c r="AC68" i="2"/>
  <c r="AD68" i="2"/>
  <c r="AE68" i="2"/>
  <c r="X67" i="2"/>
  <c r="W67" i="2"/>
  <c r="Y67" i="2"/>
  <c r="Z67" i="2"/>
  <c r="AA67" i="2"/>
  <c r="AB67" i="2"/>
  <c r="AC67" i="2"/>
  <c r="AD67" i="2"/>
  <c r="AE67" i="2"/>
  <c r="X66" i="2"/>
  <c r="W66" i="2"/>
  <c r="Y66" i="2"/>
  <c r="Z66" i="2"/>
  <c r="AA66" i="2"/>
  <c r="AB66" i="2"/>
  <c r="AC66" i="2"/>
  <c r="AD66" i="2"/>
  <c r="AE66" i="2"/>
  <c r="X65" i="2"/>
  <c r="W65" i="2"/>
  <c r="Y65" i="2"/>
  <c r="Z65" i="2"/>
  <c r="AA65" i="2"/>
  <c r="AB65" i="2"/>
  <c r="AC65" i="2"/>
  <c r="AD65" i="2"/>
  <c r="AE65" i="2"/>
  <c r="X64" i="2"/>
  <c r="W64" i="2"/>
  <c r="Y64" i="2"/>
  <c r="Z64" i="2"/>
  <c r="AA64" i="2"/>
  <c r="AB64" i="2"/>
  <c r="AC64" i="2"/>
  <c r="AD64" i="2"/>
  <c r="AE64" i="2"/>
  <c r="X63" i="2"/>
  <c r="W63" i="2"/>
  <c r="Y63" i="2"/>
  <c r="Z63" i="2"/>
  <c r="AA63" i="2"/>
  <c r="AB63" i="2"/>
  <c r="AC63" i="2"/>
  <c r="AD63" i="2"/>
  <c r="AE63" i="2"/>
  <c r="X62" i="2"/>
  <c r="W62" i="2"/>
  <c r="Y62" i="2"/>
  <c r="Z62" i="2"/>
  <c r="AA62" i="2"/>
  <c r="AB62" i="2"/>
  <c r="AC62" i="2"/>
  <c r="AD62" i="2"/>
  <c r="AE62" i="2"/>
  <c r="X61" i="2"/>
  <c r="W61" i="2"/>
  <c r="Y61" i="2"/>
  <c r="Z61" i="2"/>
  <c r="AA61" i="2"/>
  <c r="AB61" i="2"/>
  <c r="AC61" i="2"/>
  <c r="AD61" i="2"/>
  <c r="AE61" i="2"/>
  <c r="X60" i="2"/>
  <c r="W60" i="2"/>
  <c r="Y60" i="2"/>
  <c r="Z60" i="2"/>
  <c r="AA60" i="2"/>
  <c r="AB60" i="2"/>
  <c r="AC60" i="2"/>
  <c r="AD60" i="2"/>
  <c r="AE60" i="2"/>
  <c r="X59" i="2"/>
  <c r="W59" i="2"/>
  <c r="Y59" i="2"/>
  <c r="Z59" i="2"/>
  <c r="AA59" i="2"/>
  <c r="AB59" i="2"/>
  <c r="AC59" i="2"/>
  <c r="AD59" i="2"/>
  <c r="AE59" i="2"/>
  <c r="X58" i="2"/>
  <c r="W58" i="2"/>
  <c r="Y58" i="2"/>
  <c r="Z58" i="2"/>
  <c r="AA58" i="2"/>
  <c r="AB58" i="2"/>
  <c r="AC58" i="2"/>
  <c r="AD58" i="2"/>
  <c r="AE58" i="2"/>
  <c r="X57" i="2"/>
  <c r="W57" i="2"/>
  <c r="Y57" i="2"/>
  <c r="Z57" i="2"/>
  <c r="AA57" i="2"/>
  <c r="AB57" i="2"/>
  <c r="AC57" i="2"/>
  <c r="AD57" i="2"/>
  <c r="AE57" i="2"/>
  <c r="X56" i="2"/>
  <c r="W56" i="2"/>
  <c r="Y56" i="2"/>
  <c r="Z56" i="2"/>
  <c r="AA56" i="2"/>
  <c r="AB56" i="2"/>
  <c r="AC56" i="2"/>
  <c r="AD56" i="2"/>
  <c r="AE56" i="2"/>
  <c r="X55" i="2"/>
  <c r="W55" i="2"/>
  <c r="Y55" i="2"/>
  <c r="Z55" i="2"/>
  <c r="AA55" i="2"/>
  <c r="AB55" i="2"/>
  <c r="AC55" i="2"/>
  <c r="AD55" i="2"/>
  <c r="AE55" i="2"/>
  <c r="X54" i="2"/>
  <c r="W54" i="2"/>
  <c r="Y54" i="2"/>
  <c r="Z54" i="2"/>
  <c r="AA54" i="2"/>
  <c r="AB54" i="2"/>
  <c r="AC54" i="2"/>
  <c r="AD54" i="2"/>
  <c r="AE54" i="2"/>
  <c r="X53" i="2"/>
  <c r="W53" i="2"/>
  <c r="Y53" i="2"/>
  <c r="Z53" i="2"/>
  <c r="AA53" i="2"/>
  <c r="AB53" i="2"/>
  <c r="AC53" i="2"/>
  <c r="AD53" i="2"/>
  <c r="AE53" i="2"/>
  <c r="X52" i="2"/>
  <c r="W52" i="2"/>
  <c r="Y52" i="2"/>
  <c r="Z52" i="2"/>
  <c r="AA52" i="2"/>
  <c r="AB52" i="2"/>
  <c r="AC52" i="2"/>
  <c r="AD52" i="2"/>
  <c r="AE52" i="2"/>
  <c r="X51" i="2"/>
  <c r="W51" i="2"/>
  <c r="Y51" i="2"/>
  <c r="Z51" i="2"/>
  <c r="AA51" i="2"/>
  <c r="AB51" i="2"/>
  <c r="AC51" i="2"/>
  <c r="AD51" i="2"/>
  <c r="AE51" i="2"/>
  <c r="X50" i="2"/>
  <c r="W50" i="2"/>
  <c r="Y50" i="2"/>
  <c r="Z50" i="2"/>
  <c r="AA50" i="2"/>
  <c r="AB50" i="2"/>
  <c r="AC50" i="2"/>
  <c r="AD50" i="2"/>
  <c r="AE50" i="2"/>
  <c r="X49" i="2"/>
  <c r="W49" i="2"/>
  <c r="Y49" i="2"/>
  <c r="Z49" i="2"/>
  <c r="AA49" i="2"/>
  <c r="AB49" i="2"/>
  <c r="AC49" i="2"/>
  <c r="AD49" i="2"/>
  <c r="AE49" i="2"/>
  <c r="X48" i="2"/>
  <c r="W48" i="2"/>
  <c r="Y48" i="2"/>
  <c r="Z48" i="2"/>
  <c r="AA48" i="2"/>
  <c r="AB48" i="2"/>
  <c r="AC48" i="2"/>
  <c r="AD48" i="2"/>
  <c r="AE48" i="2"/>
  <c r="X47" i="2"/>
  <c r="W47" i="2"/>
  <c r="Y47" i="2"/>
  <c r="Z47" i="2"/>
  <c r="AA47" i="2"/>
  <c r="AB47" i="2"/>
  <c r="AC47" i="2"/>
  <c r="AD47" i="2"/>
  <c r="AE47" i="2"/>
  <c r="X46" i="2"/>
  <c r="W46" i="2"/>
  <c r="Y46" i="2"/>
  <c r="Z46" i="2"/>
  <c r="AA46" i="2"/>
  <c r="AB46" i="2"/>
  <c r="AC46" i="2"/>
  <c r="AD46" i="2"/>
  <c r="AE46" i="2"/>
  <c r="X45" i="2"/>
  <c r="W45" i="2"/>
  <c r="Y45" i="2"/>
  <c r="Z45" i="2"/>
  <c r="AA45" i="2"/>
  <c r="AB45" i="2"/>
  <c r="AC45" i="2"/>
  <c r="AD45" i="2"/>
  <c r="AE45" i="2"/>
  <c r="X44" i="2"/>
  <c r="W44" i="2"/>
  <c r="Y44" i="2"/>
  <c r="Z44" i="2"/>
  <c r="AA44" i="2"/>
  <c r="AB44" i="2"/>
  <c r="AC44" i="2"/>
  <c r="AD44" i="2"/>
  <c r="AE44" i="2"/>
  <c r="X43" i="2"/>
  <c r="W43" i="2"/>
  <c r="Y43" i="2"/>
  <c r="Z43" i="2"/>
  <c r="AA43" i="2"/>
  <c r="AB43" i="2"/>
  <c r="AC43" i="2"/>
  <c r="AD43" i="2"/>
  <c r="AE43" i="2"/>
  <c r="X42" i="2"/>
  <c r="W42" i="2"/>
  <c r="Y42" i="2"/>
  <c r="Z42" i="2"/>
  <c r="AA42" i="2"/>
  <c r="AB42" i="2"/>
  <c r="AC42" i="2"/>
  <c r="AD42" i="2"/>
  <c r="AE42" i="2"/>
  <c r="X41" i="2"/>
  <c r="W41" i="2"/>
  <c r="Y41" i="2"/>
  <c r="Z41" i="2"/>
  <c r="AA41" i="2"/>
  <c r="AB41" i="2"/>
  <c r="AC41" i="2"/>
  <c r="AD41" i="2"/>
  <c r="AE41" i="2"/>
  <c r="X40" i="2"/>
  <c r="W40" i="2"/>
  <c r="Y40" i="2"/>
  <c r="Z40" i="2"/>
  <c r="AA40" i="2"/>
  <c r="AB40" i="2"/>
  <c r="AC40" i="2"/>
  <c r="AD40" i="2"/>
  <c r="AE40" i="2"/>
  <c r="X39" i="2"/>
  <c r="W39" i="2"/>
  <c r="Y39" i="2"/>
  <c r="Z39" i="2"/>
  <c r="AA39" i="2"/>
  <c r="AB39" i="2"/>
  <c r="AC39" i="2"/>
  <c r="AD39" i="2"/>
  <c r="AE39" i="2"/>
  <c r="X38" i="2"/>
  <c r="W38" i="2"/>
  <c r="Y38" i="2"/>
  <c r="Z38" i="2"/>
  <c r="AA38" i="2"/>
  <c r="AB38" i="2"/>
  <c r="AC38" i="2"/>
  <c r="AD38" i="2"/>
  <c r="AE38" i="2"/>
  <c r="X37" i="2"/>
  <c r="W37" i="2"/>
  <c r="Y37" i="2"/>
  <c r="Z37" i="2"/>
  <c r="AA37" i="2"/>
  <c r="AB37" i="2"/>
  <c r="AC37" i="2"/>
  <c r="AD37" i="2"/>
  <c r="AE37" i="2"/>
  <c r="X36" i="2"/>
  <c r="W36" i="2"/>
  <c r="Y36" i="2"/>
  <c r="Z36" i="2"/>
  <c r="AA36" i="2"/>
  <c r="AB36" i="2"/>
  <c r="AC36" i="2"/>
  <c r="AD36" i="2"/>
  <c r="AE36" i="2"/>
  <c r="X35" i="2"/>
  <c r="W35" i="2"/>
  <c r="Y35" i="2"/>
  <c r="Z35" i="2"/>
  <c r="AA35" i="2"/>
  <c r="AB35" i="2"/>
  <c r="AC35" i="2"/>
  <c r="AD35" i="2"/>
  <c r="AE35" i="2"/>
  <c r="X34" i="2"/>
  <c r="W34" i="2"/>
  <c r="Y34" i="2"/>
  <c r="Z34" i="2"/>
  <c r="AA34" i="2"/>
  <c r="AB34" i="2"/>
  <c r="AC34" i="2"/>
  <c r="AD34" i="2"/>
  <c r="AE34" i="2"/>
  <c r="X33" i="2"/>
  <c r="W33" i="2"/>
  <c r="Y33" i="2"/>
  <c r="Z33" i="2"/>
  <c r="AA33" i="2"/>
  <c r="AB33" i="2"/>
  <c r="AC33" i="2"/>
  <c r="AD33" i="2"/>
  <c r="AE33" i="2"/>
  <c r="X32" i="2"/>
  <c r="W32" i="2"/>
  <c r="Y32" i="2"/>
  <c r="Z32" i="2"/>
  <c r="AA32" i="2"/>
  <c r="AB32" i="2"/>
  <c r="AC32" i="2"/>
  <c r="AD32" i="2"/>
  <c r="AE32" i="2"/>
  <c r="X31" i="2"/>
  <c r="W31" i="2"/>
  <c r="Y31" i="2"/>
  <c r="Z31" i="2"/>
  <c r="AA31" i="2"/>
  <c r="AB31" i="2"/>
  <c r="AC31" i="2"/>
  <c r="AD31" i="2"/>
  <c r="AE31" i="2"/>
  <c r="X30" i="2"/>
  <c r="W30" i="2"/>
  <c r="Y30" i="2"/>
  <c r="Z30" i="2"/>
  <c r="AA30" i="2"/>
  <c r="AB30" i="2"/>
  <c r="AC30" i="2"/>
  <c r="AD30" i="2"/>
  <c r="AE30" i="2"/>
  <c r="X29" i="2"/>
  <c r="W29" i="2"/>
  <c r="Y29" i="2"/>
  <c r="Z29" i="2"/>
  <c r="AA29" i="2"/>
  <c r="AB29" i="2"/>
  <c r="AC29" i="2"/>
  <c r="AD29" i="2"/>
  <c r="AE29" i="2"/>
  <c r="X28" i="2"/>
  <c r="W28" i="2"/>
  <c r="Y28" i="2"/>
  <c r="Z28" i="2"/>
  <c r="AA28" i="2"/>
  <c r="AB28" i="2"/>
  <c r="AC28" i="2"/>
  <c r="AD28" i="2"/>
  <c r="AE28" i="2"/>
  <c r="X27" i="2"/>
  <c r="W27" i="2"/>
  <c r="Y27" i="2"/>
  <c r="Z27" i="2"/>
  <c r="AA27" i="2"/>
  <c r="AB27" i="2"/>
  <c r="AC27" i="2"/>
  <c r="AD27" i="2"/>
  <c r="AE27" i="2"/>
  <c r="X26" i="2"/>
  <c r="W26" i="2"/>
  <c r="Y26" i="2"/>
  <c r="Z26" i="2"/>
  <c r="AA26" i="2"/>
  <c r="AB26" i="2"/>
  <c r="AC26" i="2"/>
  <c r="AD26" i="2"/>
  <c r="AE26" i="2"/>
  <c r="X25" i="2"/>
  <c r="W25" i="2"/>
  <c r="Y25" i="2"/>
  <c r="Z25" i="2"/>
  <c r="AA25" i="2"/>
  <c r="AB25" i="2"/>
  <c r="AC25" i="2"/>
  <c r="AD25" i="2"/>
  <c r="AE25" i="2"/>
  <c r="X24" i="2"/>
  <c r="W24" i="2"/>
  <c r="Y24" i="2"/>
  <c r="Z24" i="2"/>
  <c r="AA24" i="2"/>
  <c r="AB24" i="2"/>
  <c r="AC24" i="2"/>
  <c r="AD24" i="2"/>
  <c r="AE24" i="2"/>
  <c r="X23" i="2"/>
  <c r="W23" i="2"/>
  <c r="Y23" i="2"/>
  <c r="Z23" i="2"/>
  <c r="AA23" i="2"/>
  <c r="AB23" i="2"/>
  <c r="AC23" i="2"/>
  <c r="AD23" i="2"/>
  <c r="AE23" i="2"/>
  <c r="X22" i="2"/>
  <c r="W22" i="2"/>
  <c r="Y22" i="2"/>
  <c r="Z22" i="2"/>
  <c r="AA22" i="2"/>
  <c r="AB22" i="2"/>
  <c r="AC22" i="2"/>
  <c r="AD22" i="2"/>
  <c r="AE22" i="2"/>
  <c r="X21" i="2"/>
  <c r="W21" i="2"/>
  <c r="Y21" i="2"/>
  <c r="Z21" i="2"/>
  <c r="AA21" i="2"/>
  <c r="AB21" i="2"/>
  <c r="AC21" i="2"/>
  <c r="AD21" i="2"/>
  <c r="AE21" i="2"/>
  <c r="X20" i="2"/>
  <c r="W20" i="2"/>
  <c r="Y20" i="2"/>
  <c r="Z20" i="2"/>
  <c r="AA20" i="2"/>
  <c r="AB20" i="2"/>
  <c r="AC20" i="2"/>
  <c r="AD20" i="2"/>
  <c r="AE20" i="2"/>
  <c r="X19" i="2"/>
  <c r="W19" i="2"/>
  <c r="Y19" i="2"/>
  <c r="Z19" i="2"/>
  <c r="AA19" i="2"/>
  <c r="AB19" i="2"/>
  <c r="AC19" i="2"/>
  <c r="AD19" i="2"/>
  <c r="AE19" i="2"/>
  <c r="X18" i="2"/>
  <c r="W18" i="2"/>
  <c r="Y18" i="2"/>
  <c r="Z18" i="2"/>
  <c r="AA18" i="2"/>
  <c r="AB18" i="2"/>
  <c r="AC18" i="2"/>
  <c r="AD18" i="2"/>
  <c r="AE18" i="2"/>
  <c r="X17" i="2"/>
  <c r="W17" i="2"/>
  <c r="Y17" i="2"/>
  <c r="Z17" i="2"/>
  <c r="AA17" i="2"/>
  <c r="AB17" i="2"/>
  <c r="AC17" i="2"/>
  <c r="AD17" i="2"/>
  <c r="AE17" i="2"/>
  <c r="X16" i="2"/>
  <c r="W16" i="2"/>
  <c r="Y16" i="2"/>
  <c r="Z16" i="2"/>
  <c r="AA16" i="2"/>
  <c r="AB16" i="2"/>
  <c r="AC16" i="2"/>
  <c r="AD16" i="2"/>
  <c r="AE16" i="2"/>
  <c r="X15" i="2"/>
  <c r="W15" i="2"/>
  <c r="Y15" i="2"/>
  <c r="Z15" i="2"/>
  <c r="AA15" i="2"/>
  <c r="AB15" i="2"/>
  <c r="AC15" i="2"/>
  <c r="AD15" i="2"/>
  <c r="AE15" i="2"/>
  <c r="X14" i="2"/>
  <c r="W14" i="2"/>
  <c r="Y14" i="2"/>
  <c r="Z14" i="2"/>
  <c r="AA14" i="2"/>
  <c r="AB14" i="2"/>
  <c r="AC14" i="2"/>
  <c r="AD14" i="2"/>
  <c r="AE14" i="2"/>
  <c r="X13" i="2"/>
  <c r="W13" i="2"/>
  <c r="Y13" i="2"/>
  <c r="Z13" i="2"/>
  <c r="AA13" i="2"/>
  <c r="AB13" i="2"/>
  <c r="AC13" i="2"/>
  <c r="AD13" i="2"/>
  <c r="AE13" i="2"/>
  <c r="X12" i="2"/>
  <c r="W12" i="2"/>
  <c r="Y12" i="2"/>
  <c r="Z12" i="2"/>
  <c r="AA12" i="2"/>
  <c r="AB12" i="2"/>
  <c r="AC12" i="2"/>
  <c r="AD12" i="2"/>
  <c r="AE12" i="2"/>
  <c r="X11" i="2"/>
  <c r="W11" i="2"/>
  <c r="Y11" i="2"/>
  <c r="Z11" i="2"/>
  <c r="AA11" i="2"/>
  <c r="AB11" i="2"/>
  <c r="AC11" i="2"/>
  <c r="AD11" i="2"/>
  <c r="AE11" i="2"/>
  <c r="X10" i="2"/>
  <c r="W10" i="2"/>
  <c r="Y10" i="2"/>
  <c r="Z10" i="2"/>
  <c r="AA10" i="2"/>
  <c r="AB10" i="2"/>
  <c r="AC10" i="2"/>
  <c r="AD10" i="2"/>
  <c r="AE10" i="2"/>
  <c r="X9" i="2"/>
  <c r="W9" i="2"/>
  <c r="Y9" i="2"/>
  <c r="Z9" i="2"/>
  <c r="AA9" i="2"/>
  <c r="AB9" i="2"/>
  <c r="AC9" i="2"/>
  <c r="AD9" i="2"/>
  <c r="AE9" i="2"/>
  <c r="X8" i="2"/>
  <c r="W8" i="2"/>
  <c r="Y8" i="2"/>
  <c r="Z8" i="2"/>
  <c r="AA8" i="2"/>
  <c r="AB8" i="2"/>
  <c r="AC8" i="2"/>
  <c r="AD8" i="2"/>
  <c r="AE8" i="2"/>
  <c r="X7" i="2"/>
  <c r="W7" i="2"/>
  <c r="Y7" i="2"/>
  <c r="Z7" i="2"/>
  <c r="AA7" i="2"/>
  <c r="AB7" i="2"/>
  <c r="AC7" i="2"/>
  <c r="AD7" i="2"/>
  <c r="AE7" i="2"/>
  <c r="X6" i="2"/>
  <c r="W6" i="2"/>
  <c r="Y6" i="2"/>
  <c r="Z6" i="2"/>
  <c r="AA6" i="2"/>
  <c r="AB6" i="2"/>
  <c r="AC6" i="2"/>
  <c r="AD6" i="2"/>
  <c r="AE6" i="2"/>
  <c r="X5" i="2"/>
  <c r="W5" i="2"/>
  <c r="Y5" i="2"/>
  <c r="Z5" i="2"/>
  <c r="AA5" i="2"/>
  <c r="AB5" i="2"/>
  <c r="AC5" i="2"/>
  <c r="AD5" i="2"/>
  <c r="AE5" i="2"/>
  <c r="X4" i="2"/>
  <c r="W4" i="2"/>
  <c r="Y4" i="2"/>
  <c r="Z4" i="2"/>
  <c r="AA4" i="2"/>
  <c r="AB4" i="2"/>
  <c r="AC4" i="2"/>
  <c r="AD4" i="2"/>
  <c r="AE4" i="2"/>
  <c r="M247" i="2"/>
  <c r="L247" i="2"/>
  <c r="N247" i="2"/>
  <c r="F247" i="2"/>
  <c r="M246" i="2"/>
  <c r="L246" i="2"/>
  <c r="N246" i="2"/>
  <c r="F246" i="2"/>
  <c r="M245" i="2"/>
  <c r="L245" i="2"/>
  <c r="N245" i="2"/>
  <c r="F245" i="2"/>
  <c r="M244" i="2"/>
  <c r="L244" i="2"/>
  <c r="N244" i="2"/>
  <c r="F244" i="2"/>
  <c r="M243" i="2"/>
  <c r="L243" i="2"/>
  <c r="N243" i="2"/>
  <c r="F243" i="2"/>
  <c r="M242" i="2"/>
  <c r="L242" i="2"/>
  <c r="N242" i="2"/>
  <c r="F242" i="2"/>
  <c r="M241" i="2"/>
  <c r="L241" i="2"/>
  <c r="N241" i="2"/>
  <c r="F241" i="2"/>
  <c r="M240" i="2"/>
  <c r="L240" i="2"/>
  <c r="N240" i="2"/>
  <c r="F240" i="2"/>
  <c r="M239" i="2"/>
  <c r="L239" i="2"/>
  <c r="N239" i="2"/>
  <c r="F239" i="2"/>
  <c r="M238" i="2"/>
  <c r="L238" i="2"/>
  <c r="N238" i="2"/>
  <c r="F238" i="2"/>
  <c r="M237" i="2"/>
  <c r="L237" i="2"/>
  <c r="N237" i="2"/>
  <c r="F237" i="2"/>
  <c r="M236" i="2"/>
  <c r="L236" i="2"/>
  <c r="N236" i="2"/>
  <c r="F236" i="2"/>
  <c r="M235" i="2"/>
  <c r="L235" i="2"/>
  <c r="N235" i="2"/>
  <c r="F235" i="2"/>
  <c r="M234" i="2"/>
  <c r="L234" i="2"/>
  <c r="N234" i="2"/>
  <c r="F234" i="2"/>
  <c r="M233" i="2"/>
  <c r="L233" i="2"/>
  <c r="N233" i="2"/>
  <c r="F233" i="2"/>
  <c r="M232" i="2"/>
  <c r="L232" i="2"/>
  <c r="N232" i="2"/>
  <c r="F232" i="2"/>
  <c r="M231" i="2"/>
  <c r="L231" i="2"/>
  <c r="N231" i="2"/>
  <c r="F231" i="2"/>
  <c r="M230" i="2"/>
  <c r="L230" i="2"/>
  <c r="N230" i="2"/>
  <c r="F230" i="2"/>
  <c r="M229" i="2"/>
  <c r="L229" i="2"/>
  <c r="N229" i="2"/>
  <c r="F229" i="2"/>
  <c r="M228" i="2"/>
  <c r="L228" i="2"/>
  <c r="N228" i="2"/>
  <c r="F228" i="2"/>
  <c r="M227" i="2"/>
  <c r="L227" i="2"/>
  <c r="N227" i="2"/>
  <c r="F227" i="2"/>
  <c r="M226" i="2"/>
  <c r="L226" i="2"/>
  <c r="N226" i="2"/>
  <c r="F226" i="2"/>
  <c r="M225" i="2"/>
  <c r="L225" i="2"/>
  <c r="N225" i="2"/>
  <c r="F225" i="2"/>
  <c r="M224" i="2"/>
  <c r="L224" i="2"/>
  <c r="N224" i="2"/>
  <c r="F224" i="2"/>
  <c r="M223" i="2"/>
  <c r="L223" i="2"/>
  <c r="N223" i="2"/>
  <c r="F223" i="2"/>
  <c r="M222" i="2"/>
  <c r="L222" i="2"/>
  <c r="N222" i="2"/>
  <c r="F222" i="2"/>
  <c r="M221" i="2"/>
  <c r="L221" i="2"/>
  <c r="N221" i="2"/>
  <c r="F221" i="2"/>
  <c r="M220" i="2"/>
  <c r="L220" i="2"/>
  <c r="N220" i="2"/>
  <c r="F220" i="2"/>
  <c r="M219" i="2"/>
  <c r="L219" i="2"/>
  <c r="N219" i="2"/>
  <c r="F219" i="2"/>
  <c r="M218" i="2"/>
  <c r="L218" i="2"/>
  <c r="N218" i="2"/>
  <c r="F218" i="2"/>
  <c r="M217" i="2"/>
  <c r="L217" i="2"/>
  <c r="N217" i="2"/>
  <c r="F217" i="2"/>
  <c r="M216" i="2"/>
  <c r="L216" i="2"/>
  <c r="N216" i="2"/>
  <c r="F216" i="2"/>
  <c r="M215" i="2"/>
  <c r="L215" i="2"/>
  <c r="N215" i="2"/>
  <c r="F215" i="2"/>
  <c r="M214" i="2"/>
  <c r="L214" i="2"/>
  <c r="N214" i="2"/>
  <c r="F214" i="2"/>
  <c r="M213" i="2"/>
  <c r="L213" i="2"/>
  <c r="N213" i="2"/>
  <c r="F213" i="2"/>
  <c r="M212" i="2"/>
  <c r="L212" i="2"/>
  <c r="N212" i="2"/>
  <c r="F212" i="2"/>
  <c r="M211" i="2"/>
  <c r="L211" i="2"/>
  <c r="N211" i="2"/>
  <c r="F211" i="2"/>
  <c r="M210" i="2"/>
  <c r="L210" i="2"/>
  <c r="N210" i="2"/>
  <c r="F210" i="2"/>
  <c r="M209" i="2"/>
  <c r="L209" i="2"/>
  <c r="N209" i="2"/>
  <c r="F209" i="2"/>
  <c r="M208" i="2"/>
  <c r="L208" i="2"/>
  <c r="N208" i="2"/>
  <c r="F208" i="2"/>
  <c r="M207" i="2"/>
  <c r="L207" i="2"/>
  <c r="N207" i="2"/>
  <c r="F207" i="2"/>
  <c r="M206" i="2"/>
  <c r="L206" i="2"/>
  <c r="N206" i="2"/>
  <c r="F206" i="2"/>
  <c r="M205" i="2"/>
  <c r="L205" i="2"/>
  <c r="N205" i="2"/>
  <c r="F205" i="2"/>
  <c r="M204" i="2"/>
  <c r="L204" i="2"/>
  <c r="N204" i="2"/>
  <c r="F204" i="2"/>
  <c r="M203" i="2"/>
  <c r="L203" i="2"/>
  <c r="N203" i="2"/>
  <c r="F203" i="2"/>
  <c r="M202" i="2"/>
  <c r="L202" i="2"/>
  <c r="N202" i="2"/>
  <c r="F202" i="2"/>
  <c r="M201" i="2"/>
  <c r="L201" i="2"/>
  <c r="N201" i="2"/>
  <c r="F201" i="2"/>
  <c r="M200" i="2"/>
  <c r="L200" i="2"/>
  <c r="N200" i="2"/>
  <c r="F200" i="2"/>
  <c r="M199" i="2"/>
  <c r="L199" i="2"/>
  <c r="N199" i="2"/>
  <c r="F199" i="2"/>
  <c r="M198" i="2"/>
  <c r="L198" i="2"/>
  <c r="N198" i="2"/>
  <c r="F198" i="2"/>
  <c r="M197" i="2"/>
  <c r="L197" i="2"/>
  <c r="N197" i="2"/>
  <c r="F197" i="2"/>
  <c r="M196" i="2"/>
  <c r="L196" i="2"/>
  <c r="N196" i="2"/>
  <c r="F196" i="2"/>
  <c r="M195" i="2"/>
  <c r="L195" i="2"/>
  <c r="N195" i="2"/>
  <c r="F195" i="2"/>
  <c r="M194" i="2"/>
  <c r="L194" i="2"/>
  <c r="N194" i="2"/>
  <c r="F194" i="2"/>
  <c r="M193" i="2"/>
  <c r="L193" i="2"/>
  <c r="N193" i="2"/>
  <c r="F193" i="2"/>
  <c r="M192" i="2"/>
  <c r="L192" i="2"/>
  <c r="N192" i="2"/>
  <c r="F192" i="2"/>
  <c r="M191" i="2"/>
  <c r="L191" i="2"/>
  <c r="N191" i="2"/>
  <c r="F191" i="2"/>
  <c r="M190" i="2"/>
  <c r="L190" i="2"/>
  <c r="N190" i="2"/>
  <c r="F190" i="2"/>
  <c r="M189" i="2"/>
  <c r="L189" i="2"/>
  <c r="N189" i="2"/>
  <c r="F189" i="2"/>
  <c r="M188" i="2"/>
  <c r="L188" i="2"/>
  <c r="N188" i="2"/>
  <c r="F188" i="2"/>
  <c r="M187" i="2"/>
  <c r="L187" i="2"/>
  <c r="N187" i="2"/>
  <c r="F187" i="2"/>
  <c r="M186" i="2"/>
  <c r="L186" i="2"/>
  <c r="N186" i="2"/>
  <c r="F186" i="2"/>
  <c r="M185" i="2"/>
  <c r="L185" i="2"/>
  <c r="N185" i="2"/>
  <c r="F185" i="2"/>
  <c r="M184" i="2"/>
  <c r="L184" i="2"/>
  <c r="N184" i="2"/>
  <c r="F184" i="2"/>
  <c r="M183" i="2"/>
  <c r="L183" i="2"/>
  <c r="N183" i="2"/>
  <c r="F183" i="2"/>
  <c r="M182" i="2"/>
  <c r="L182" i="2"/>
  <c r="N182" i="2"/>
  <c r="F182" i="2"/>
  <c r="M181" i="2"/>
  <c r="L181" i="2"/>
  <c r="N181" i="2"/>
  <c r="F181" i="2"/>
  <c r="M180" i="2"/>
  <c r="L180" i="2"/>
  <c r="N180" i="2"/>
  <c r="F180" i="2"/>
  <c r="M179" i="2"/>
  <c r="L179" i="2"/>
  <c r="N179" i="2"/>
  <c r="F179" i="2"/>
  <c r="M178" i="2"/>
  <c r="L178" i="2"/>
  <c r="N178" i="2"/>
  <c r="F178" i="2"/>
  <c r="M177" i="2"/>
  <c r="L177" i="2"/>
  <c r="N177" i="2"/>
  <c r="F177" i="2"/>
  <c r="M176" i="2"/>
  <c r="L176" i="2"/>
  <c r="N176" i="2"/>
  <c r="F176" i="2"/>
  <c r="M175" i="2"/>
  <c r="L175" i="2"/>
  <c r="N175" i="2"/>
  <c r="F175" i="2"/>
  <c r="M174" i="2"/>
  <c r="L174" i="2"/>
  <c r="N174" i="2"/>
  <c r="F174" i="2"/>
  <c r="M173" i="2"/>
  <c r="L173" i="2"/>
  <c r="N173" i="2"/>
  <c r="F173" i="2"/>
  <c r="M172" i="2"/>
  <c r="L172" i="2"/>
  <c r="N172" i="2"/>
  <c r="F172" i="2"/>
  <c r="M171" i="2"/>
  <c r="L171" i="2"/>
  <c r="N171" i="2"/>
  <c r="F171" i="2"/>
  <c r="M170" i="2"/>
  <c r="L170" i="2"/>
  <c r="N170" i="2"/>
  <c r="F170" i="2"/>
  <c r="M169" i="2"/>
  <c r="L169" i="2"/>
  <c r="N169" i="2"/>
  <c r="F169" i="2"/>
  <c r="M168" i="2"/>
  <c r="L168" i="2"/>
  <c r="N168" i="2"/>
  <c r="F168" i="2"/>
  <c r="M167" i="2"/>
  <c r="L167" i="2"/>
  <c r="N167" i="2"/>
  <c r="F167" i="2"/>
  <c r="M166" i="2"/>
  <c r="L166" i="2"/>
  <c r="N166" i="2"/>
  <c r="F166" i="2"/>
  <c r="M165" i="2"/>
  <c r="L165" i="2"/>
  <c r="N165" i="2"/>
  <c r="F165" i="2"/>
  <c r="M164" i="2"/>
  <c r="L164" i="2"/>
  <c r="N164" i="2"/>
  <c r="F164" i="2"/>
  <c r="M163" i="2"/>
  <c r="L163" i="2"/>
  <c r="N163" i="2"/>
  <c r="F163" i="2"/>
  <c r="M162" i="2"/>
  <c r="L162" i="2"/>
  <c r="N162" i="2"/>
  <c r="F162" i="2"/>
  <c r="M161" i="2"/>
  <c r="L161" i="2"/>
  <c r="N161" i="2"/>
  <c r="F161" i="2"/>
  <c r="M160" i="2"/>
  <c r="L160" i="2"/>
  <c r="N160" i="2"/>
  <c r="F160" i="2"/>
  <c r="M159" i="2"/>
  <c r="L159" i="2"/>
  <c r="N159" i="2"/>
  <c r="F159" i="2"/>
  <c r="M158" i="2"/>
  <c r="L158" i="2"/>
  <c r="N158" i="2"/>
  <c r="F158" i="2"/>
  <c r="M157" i="2"/>
  <c r="L157" i="2"/>
  <c r="N157" i="2"/>
  <c r="F157" i="2"/>
  <c r="M156" i="2"/>
  <c r="L156" i="2"/>
  <c r="N156" i="2"/>
  <c r="F156" i="2"/>
  <c r="M155" i="2"/>
  <c r="L155" i="2"/>
  <c r="N155" i="2"/>
  <c r="F155" i="2"/>
  <c r="M154" i="2"/>
  <c r="L154" i="2"/>
  <c r="N154" i="2"/>
  <c r="F154" i="2"/>
  <c r="M153" i="2"/>
  <c r="L153" i="2"/>
  <c r="N153" i="2"/>
  <c r="F153" i="2"/>
  <c r="M152" i="2"/>
  <c r="L152" i="2"/>
  <c r="N152" i="2"/>
  <c r="F152" i="2"/>
  <c r="M151" i="2"/>
  <c r="L151" i="2"/>
  <c r="N151" i="2"/>
  <c r="F151" i="2"/>
  <c r="M150" i="2"/>
  <c r="L150" i="2"/>
  <c r="N150" i="2"/>
  <c r="F150" i="2"/>
  <c r="M149" i="2"/>
  <c r="L149" i="2"/>
  <c r="N149" i="2"/>
  <c r="F149" i="2"/>
  <c r="M148" i="2"/>
  <c r="L148" i="2"/>
  <c r="N148" i="2"/>
  <c r="F148" i="2"/>
  <c r="M147" i="2"/>
  <c r="L147" i="2"/>
  <c r="N147" i="2"/>
  <c r="F147" i="2"/>
  <c r="M146" i="2"/>
  <c r="L146" i="2"/>
  <c r="N146" i="2"/>
  <c r="F146" i="2"/>
  <c r="M145" i="2"/>
  <c r="L145" i="2"/>
  <c r="N145" i="2"/>
  <c r="F145" i="2"/>
  <c r="M144" i="2"/>
  <c r="L144" i="2"/>
  <c r="N144" i="2"/>
  <c r="F144" i="2"/>
  <c r="M143" i="2"/>
  <c r="L143" i="2"/>
  <c r="N143" i="2"/>
  <c r="F143" i="2"/>
  <c r="M142" i="2"/>
  <c r="L142" i="2"/>
  <c r="N142" i="2"/>
  <c r="F142" i="2"/>
  <c r="M141" i="2"/>
  <c r="L141" i="2"/>
  <c r="N141" i="2"/>
  <c r="F141" i="2"/>
  <c r="M140" i="2"/>
  <c r="L140" i="2"/>
  <c r="N140" i="2"/>
  <c r="F140" i="2"/>
  <c r="M139" i="2"/>
  <c r="L139" i="2"/>
  <c r="N139" i="2"/>
  <c r="F139" i="2"/>
  <c r="M138" i="2"/>
  <c r="L138" i="2"/>
  <c r="N138" i="2"/>
  <c r="F138" i="2"/>
  <c r="M137" i="2"/>
  <c r="L137" i="2"/>
  <c r="N137" i="2"/>
  <c r="F137" i="2"/>
  <c r="M136" i="2"/>
  <c r="L136" i="2"/>
  <c r="N136" i="2"/>
  <c r="F136" i="2"/>
  <c r="M135" i="2"/>
  <c r="L135" i="2"/>
  <c r="N135" i="2"/>
  <c r="F135" i="2"/>
  <c r="M134" i="2"/>
  <c r="L134" i="2"/>
  <c r="N134" i="2"/>
  <c r="F134" i="2"/>
  <c r="M133" i="2"/>
  <c r="L133" i="2"/>
  <c r="N133" i="2"/>
  <c r="F133" i="2"/>
  <c r="M132" i="2"/>
  <c r="L132" i="2"/>
  <c r="N132" i="2"/>
  <c r="F132" i="2"/>
  <c r="M131" i="2"/>
  <c r="L131" i="2"/>
  <c r="N131" i="2"/>
  <c r="F131" i="2"/>
  <c r="M130" i="2"/>
  <c r="L130" i="2"/>
  <c r="N130" i="2"/>
  <c r="F130" i="2"/>
  <c r="M129" i="2"/>
  <c r="L129" i="2"/>
  <c r="N129" i="2"/>
  <c r="F129" i="2"/>
  <c r="M128" i="2"/>
  <c r="L128" i="2"/>
  <c r="N128" i="2"/>
  <c r="F128" i="2"/>
  <c r="M127" i="2"/>
  <c r="L127" i="2"/>
  <c r="N127" i="2"/>
  <c r="F127" i="2"/>
  <c r="M126" i="2"/>
  <c r="L126" i="2"/>
  <c r="N126" i="2"/>
  <c r="F126" i="2"/>
  <c r="M125" i="2"/>
  <c r="L125" i="2"/>
  <c r="N125" i="2"/>
  <c r="F125" i="2"/>
  <c r="M124" i="2"/>
  <c r="L124" i="2"/>
  <c r="N124" i="2"/>
  <c r="F124" i="2"/>
  <c r="M123" i="2"/>
  <c r="L123" i="2"/>
  <c r="N123" i="2"/>
  <c r="F123" i="2"/>
  <c r="M122" i="2"/>
  <c r="L122" i="2"/>
  <c r="N122" i="2"/>
  <c r="F122" i="2"/>
  <c r="M121" i="2"/>
  <c r="L121" i="2"/>
  <c r="N121" i="2"/>
  <c r="F121" i="2"/>
  <c r="M120" i="2"/>
  <c r="L120" i="2"/>
  <c r="N120" i="2"/>
  <c r="F120" i="2"/>
  <c r="M119" i="2"/>
  <c r="L119" i="2"/>
  <c r="N119" i="2"/>
  <c r="F119" i="2"/>
  <c r="M118" i="2"/>
  <c r="L118" i="2"/>
  <c r="N118" i="2"/>
  <c r="F118" i="2"/>
  <c r="M117" i="2"/>
  <c r="L117" i="2"/>
  <c r="N117" i="2"/>
  <c r="F117" i="2"/>
  <c r="M116" i="2"/>
  <c r="L116" i="2"/>
  <c r="N116" i="2"/>
  <c r="F116" i="2"/>
  <c r="M115" i="2"/>
  <c r="L115" i="2"/>
  <c r="N115" i="2"/>
  <c r="F115" i="2"/>
  <c r="M114" i="2"/>
  <c r="L114" i="2"/>
  <c r="N114" i="2"/>
  <c r="F114" i="2"/>
  <c r="M113" i="2"/>
  <c r="L113" i="2"/>
  <c r="N113" i="2"/>
  <c r="F113" i="2"/>
  <c r="M112" i="2"/>
  <c r="L112" i="2"/>
  <c r="N112" i="2"/>
  <c r="F112" i="2"/>
  <c r="M111" i="2"/>
  <c r="L111" i="2"/>
  <c r="N111" i="2"/>
  <c r="F111" i="2"/>
  <c r="M110" i="2"/>
  <c r="L110" i="2"/>
  <c r="N110" i="2"/>
  <c r="F110" i="2"/>
  <c r="M109" i="2"/>
  <c r="L109" i="2"/>
  <c r="N109" i="2"/>
  <c r="F109" i="2"/>
  <c r="M108" i="2"/>
  <c r="L108" i="2"/>
  <c r="N108" i="2"/>
  <c r="F108" i="2"/>
  <c r="M107" i="2"/>
  <c r="L107" i="2"/>
  <c r="N107" i="2"/>
  <c r="F107" i="2"/>
  <c r="M106" i="2"/>
  <c r="L106" i="2"/>
  <c r="N106" i="2"/>
  <c r="F106" i="2"/>
  <c r="M105" i="2"/>
  <c r="L105" i="2"/>
  <c r="N105" i="2"/>
  <c r="F105" i="2"/>
  <c r="M104" i="2"/>
  <c r="L104" i="2"/>
  <c r="N104" i="2"/>
  <c r="F104" i="2"/>
  <c r="M103" i="2"/>
  <c r="L103" i="2"/>
  <c r="N103" i="2"/>
  <c r="F103" i="2"/>
  <c r="M102" i="2"/>
  <c r="L102" i="2"/>
  <c r="N102" i="2"/>
  <c r="F102" i="2"/>
  <c r="M101" i="2"/>
  <c r="L101" i="2"/>
  <c r="N101" i="2"/>
  <c r="F101" i="2"/>
  <c r="M100" i="2"/>
  <c r="L100" i="2"/>
  <c r="N100" i="2"/>
  <c r="F100" i="2"/>
  <c r="M99" i="2"/>
  <c r="L99" i="2"/>
  <c r="N99" i="2"/>
  <c r="F99" i="2"/>
  <c r="M98" i="2"/>
  <c r="L98" i="2"/>
  <c r="N98" i="2"/>
  <c r="F98" i="2"/>
  <c r="M97" i="2"/>
  <c r="L97" i="2"/>
  <c r="N97" i="2"/>
  <c r="F97" i="2"/>
  <c r="M96" i="2"/>
  <c r="L96" i="2"/>
  <c r="N96" i="2"/>
  <c r="F96" i="2"/>
  <c r="M95" i="2"/>
  <c r="L95" i="2"/>
  <c r="N95" i="2"/>
  <c r="F95" i="2"/>
  <c r="M94" i="2"/>
  <c r="L94" i="2"/>
  <c r="N94" i="2"/>
  <c r="F94" i="2"/>
  <c r="M93" i="2"/>
  <c r="L93" i="2"/>
  <c r="N93" i="2"/>
  <c r="F93" i="2"/>
  <c r="M92" i="2"/>
  <c r="L92" i="2"/>
  <c r="N92" i="2"/>
  <c r="F92" i="2"/>
  <c r="M91" i="2"/>
  <c r="L91" i="2"/>
  <c r="N91" i="2"/>
  <c r="F91" i="2"/>
  <c r="M90" i="2"/>
  <c r="L90" i="2"/>
  <c r="N90" i="2"/>
  <c r="F90" i="2"/>
  <c r="M89" i="2"/>
  <c r="L89" i="2"/>
  <c r="N89" i="2"/>
  <c r="F89" i="2"/>
  <c r="M88" i="2"/>
  <c r="L88" i="2"/>
  <c r="N88" i="2"/>
  <c r="F88" i="2"/>
  <c r="M87" i="2"/>
  <c r="L87" i="2"/>
  <c r="N87" i="2"/>
  <c r="F87" i="2"/>
  <c r="M86" i="2"/>
  <c r="L86" i="2"/>
  <c r="N86" i="2"/>
  <c r="F86" i="2"/>
  <c r="M85" i="2"/>
  <c r="L85" i="2"/>
  <c r="N85" i="2"/>
  <c r="F85" i="2"/>
  <c r="M84" i="2"/>
  <c r="L84" i="2"/>
  <c r="N84" i="2"/>
  <c r="F84" i="2"/>
  <c r="M83" i="2"/>
  <c r="L83" i="2"/>
  <c r="N83" i="2"/>
  <c r="F83" i="2"/>
  <c r="M82" i="2"/>
  <c r="L82" i="2"/>
  <c r="N82" i="2"/>
  <c r="F82" i="2"/>
  <c r="M81" i="2"/>
  <c r="L81" i="2"/>
  <c r="N81" i="2"/>
  <c r="F81" i="2"/>
  <c r="M80" i="2"/>
  <c r="L80" i="2"/>
  <c r="N80" i="2"/>
  <c r="F80" i="2"/>
  <c r="M79" i="2"/>
  <c r="L79" i="2"/>
  <c r="N79" i="2"/>
  <c r="F79" i="2"/>
  <c r="M78" i="2"/>
  <c r="L78" i="2"/>
  <c r="N78" i="2"/>
  <c r="F78" i="2"/>
  <c r="M77" i="2"/>
  <c r="L77" i="2"/>
  <c r="N77" i="2"/>
  <c r="F77" i="2"/>
  <c r="M76" i="2"/>
  <c r="L76" i="2"/>
  <c r="N76" i="2"/>
  <c r="F76" i="2"/>
  <c r="M75" i="2"/>
  <c r="L75" i="2"/>
  <c r="N75" i="2"/>
  <c r="F75" i="2"/>
  <c r="M74" i="2"/>
  <c r="L74" i="2"/>
  <c r="N74" i="2"/>
  <c r="F74" i="2"/>
  <c r="M73" i="2"/>
  <c r="L73" i="2"/>
  <c r="N73" i="2"/>
  <c r="F73" i="2"/>
  <c r="M72" i="2"/>
  <c r="L72" i="2"/>
  <c r="N72" i="2"/>
  <c r="F72" i="2"/>
  <c r="M71" i="2"/>
  <c r="L71" i="2"/>
  <c r="N71" i="2"/>
  <c r="F71" i="2"/>
  <c r="M70" i="2"/>
  <c r="L70" i="2"/>
  <c r="N70" i="2"/>
  <c r="F70" i="2"/>
  <c r="M69" i="2"/>
  <c r="L69" i="2"/>
  <c r="N69" i="2"/>
  <c r="F69" i="2"/>
  <c r="M68" i="2"/>
  <c r="L68" i="2"/>
  <c r="N68" i="2"/>
  <c r="F68" i="2"/>
  <c r="M67" i="2"/>
  <c r="L67" i="2"/>
  <c r="N67" i="2"/>
  <c r="F67" i="2"/>
  <c r="M66" i="2"/>
  <c r="L66" i="2"/>
  <c r="N66" i="2"/>
  <c r="F66" i="2"/>
  <c r="M65" i="2"/>
  <c r="L65" i="2"/>
  <c r="N65" i="2"/>
  <c r="F65" i="2"/>
  <c r="M64" i="2"/>
  <c r="L64" i="2"/>
  <c r="N64" i="2"/>
  <c r="F64" i="2"/>
  <c r="M63" i="2"/>
  <c r="L63" i="2"/>
  <c r="N63" i="2"/>
  <c r="F63" i="2"/>
  <c r="M62" i="2"/>
  <c r="L62" i="2"/>
  <c r="N62" i="2"/>
  <c r="F62" i="2"/>
  <c r="M61" i="2"/>
  <c r="L61" i="2"/>
  <c r="N61" i="2"/>
  <c r="F61" i="2"/>
  <c r="M60" i="2"/>
  <c r="L60" i="2"/>
  <c r="N60" i="2"/>
  <c r="F60" i="2"/>
  <c r="M59" i="2"/>
  <c r="L59" i="2"/>
  <c r="N59" i="2"/>
  <c r="F59" i="2"/>
  <c r="M58" i="2"/>
  <c r="L58" i="2"/>
  <c r="N58" i="2"/>
  <c r="F58" i="2"/>
  <c r="M57" i="2"/>
  <c r="L57" i="2"/>
  <c r="N57" i="2"/>
  <c r="F57" i="2"/>
  <c r="M56" i="2"/>
  <c r="L56" i="2"/>
  <c r="N56" i="2"/>
  <c r="F56" i="2"/>
  <c r="M55" i="2"/>
  <c r="L55" i="2"/>
  <c r="N55" i="2"/>
  <c r="F55" i="2"/>
  <c r="M54" i="2"/>
  <c r="L54" i="2"/>
  <c r="N54" i="2"/>
  <c r="F54" i="2"/>
  <c r="M53" i="2"/>
  <c r="L53" i="2"/>
  <c r="N53" i="2"/>
  <c r="F53" i="2"/>
  <c r="M52" i="2"/>
  <c r="L52" i="2"/>
  <c r="N52" i="2"/>
  <c r="F52" i="2"/>
  <c r="M51" i="2"/>
  <c r="L51" i="2"/>
  <c r="N51" i="2"/>
  <c r="F51" i="2"/>
  <c r="M50" i="2"/>
  <c r="L50" i="2"/>
  <c r="N50" i="2"/>
  <c r="F50" i="2"/>
  <c r="M49" i="2"/>
  <c r="L49" i="2"/>
  <c r="N49" i="2"/>
  <c r="F49" i="2"/>
  <c r="M48" i="2"/>
  <c r="L48" i="2"/>
  <c r="N48" i="2"/>
  <c r="F48" i="2"/>
  <c r="M47" i="2"/>
  <c r="L47" i="2"/>
  <c r="N47" i="2"/>
  <c r="F47" i="2"/>
  <c r="M46" i="2"/>
  <c r="L46" i="2"/>
  <c r="N46" i="2"/>
  <c r="F46" i="2"/>
  <c r="M45" i="2"/>
  <c r="L45" i="2"/>
  <c r="N45" i="2"/>
  <c r="F45" i="2"/>
  <c r="M44" i="2"/>
  <c r="L44" i="2"/>
  <c r="N44" i="2"/>
  <c r="F44" i="2"/>
  <c r="M43" i="2"/>
  <c r="L43" i="2"/>
  <c r="N43" i="2"/>
  <c r="F43" i="2"/>
  <c r="M42" i="2"/>
  <c r="L42" i="2"/>
  <c r="N42" i="2"/>
  <c r="F42" i="2"/>
  <c r="M41" i="2"/>
  <c r="L41" i="2"/>
  <c r="N41" i="2"/>
  <c r="F41" i="2"/>
  <c r="M40" i="2"/>
  <c r="L40" i="2"/>
  <c r="N40" i="2"/>
  <c r="F40" i="2"/>
  <c r="M39" i="2"/>
  <c r="L39" i="2"/>
  <c r="N39" i="2"/>
  <c r="F39" i="2"/>
  <c r="M38" i="2"/>
  <c r="L38" i="2"/>
  <c r="N38" i="2"/>
  <c r="F38" i="2"/>
  <c r="M37" i="2"/>
  <c r="L37" i="2"/>
  <c r="N37" i="2"/>
  <c r="F37" i="2"/>
  <c r="M36" i="2"/>
  <c r="L36" i="2"/>
  <c r="N36" i="2"/>
  <c r="F36" i="2"/>
  <c r="M35" i="2"/>
  <c r="L35" i="2"/>
  <c r="N35" i="2"/>
  <c r="F35" i="2"/>
  <c r="M34" i="2"/>
  <c r="L34" i="2"/>
  <c r="N34" i="2"/>
  <c r="F34" i="2"/>
  <c r="M33" i="2"/>
  <c r="L33" i="2"/>
  <c r="N33" i="2"/>
  <c r="F33" i="2"/>
  <c r="M32" i="2"/>
  <c r="L32" i="2"/>
  <c r="N32" i="2"/>
  <c r="F32" i="2"/>
  <c r="M31" i="2"/>
  <c r="L31" i="2"/>
  <c r="N31" i="2"/>
  <c r="F31" i="2"/>
  <c r="M30" i="2"/>
  <c r="L30" i="2"/>
  <c r="N30" i="2"/>
  <c r="F30" i="2"/>
  <c r="M29" i="2"/>
  <c r="L29" i="2"/>
  <c r="N29" i="2"/>
  <c r="F29" i="2"/>
  <c r="M28" i="2"/>
  <c r="L28" i="2"/>
  <c r="N28" i="2"/>
  <c r="F28" i="2"/>
  <c r="M27" i="2"/>
  <c r="L27" i="2"/>
  <c r="N27" i="2"/>
  <c r="F27" i="2"/>
  <c r="M26" i="2"/>
  <c r="L26" i="2"/>
  <c r="N26" i="2"/>
  <c r="F26" i="2"/>
  <c r="M25" i="2"/>
  <c r="L25" i="2"/>
  <c r="N25" i="2"/>
  <c r="F25" i="2"/>
  <c r="M24" i="2"/>
  <c r="L24" i="2"/>
  <c r="N24" i="2"/>
  <c r="F24" i="2"/>
  <c r="M23" i="2"/>
  <c r="L23" i="2"/>
  <c r="N23" i="2"/>
  <c r="F23" i="2"/>
  <c r="M22" i="2"/>
  <c r="L22" i="2"/>
  <c r="N22" i="2"/>
  <c r="F22" i="2"/>
  <c r="M21" i="2"/>
  <c r="L21" i="2"/>
  <c r="N21" i="2"/>
  <c r="F21" i="2"/>
  <c r="M20" i="2"/>
  <c r="L20" i="2"/>
  <c r="N20" i="2"/>
  <c r="F20" i="2"/>
  <c r="M19" i="2"/>
  <c r="L19" i="2"/>
  <c r="N19" i="2"/>
  <c r="F19" i="2"/>
  <c r="M18" i="2"/>
  <c r="L18" i="2"/>
  <c r="N18" i="2"/>
  <c r="F18" i="2"/>
  <c r="M17" i="2"/>
  <c r="L17" i="2"/>
  <c r="N17" i="2"/>
  <c r="F17" i="2"/>
  <c r="M16" i="2"/>
  <c r="L16" i="2"/>
  <c r="N16" i="2"/>
  <c r="F16" i="2"/>
  <c r="M15" i="2"/>
  <c r="L15" i="2"/>
  <c r="N15" i="2"/>
  <c r="F15" i="2"/>
  <c r="M14" i="2"/>
  <c r="L14" i="2"/>
  <c r="N14" i="2"/>
  <c r="F14" i="2"/>
  <c r="M13" i="2"/>
  <c r="L13" i="2"/>
  <c r="N13" i="2"/>
  <c r="F13" i="2"/>
  <c r="M12" i="2"/>
  <c r="L12" i="2"/>
  <c r="N12" i="2"/>
  <c r="F12" i="2"/>
  <c r="M11" i="2"/>
  <c r="L11" i="2"/>
  <c r="N11" i="2"/>
  <c r="F11" i="2"/>
  <c r="M10" i="2"/>
  <c r="L10" i="2"/>
  <c r="N10" i="2"/>
  <c r="F10" i="2"/>
  <c r="M9" i="2"/>
  <c r="L9" i="2"/>
  <c r="N9" i="2"/>
  <c r="F9" i="2"/>
  <c r="M8" i="2"/>
  <c r="L8" i="2"/>
  <c r="N8" i="2"/>
  <c r="F8" i="2"/>
  <c r="M7" i="2"/>
  <c r="L7" i="2"/>
  <c r="N7" i="2"/>
  <c r="F7" i="2"/>
  <c r="M6" i="2"/>
  <c r="L6" i="2"/>
  <c r="N6" i="2"/>
  <c r="F6" i="2"/>
  <c r="M5" i="2"/>
  <c r="L5" i="2"/>
  <c r="N5" i="2"/>
  <c r="F5" i="2"/>
  <c r="M4" i="2"/>
  <c r="L4" i="2"/>
  <c r="N4" i="2"/>
  <c r="F4" i="2"/>
  <c r="S2" i="2"/>
  <c r="R2" i="2"/>
  <c r="K2" i="2"/>
  <c r="AD1" i="2"/>
</calcChain>
</file>

<file path=xl/sharedStrings.xml><?xml version="1.0" encoding="utf-8"?>
<sst xmlns="http://schemas.openxmlformats.org/spreadsheetml/2006/main" count="832" uniqueCount="405">
  <si>
    <t xml:space="preserve">key </t>
  </si>
  <si>
    <t>Inputs from Database</t>
  </si>
  <si>
    <t>Calculated Final Values</t>
  </si>
  <si>
    <t>Calculated Intermediate Values</t>
  </si>
  <si>
    <t>Range Given:</t>
  </si>
  <si>
    <t>Chart/Scatter Plot --- normalized values on x axis</t>
  </si>
  <si>
    <t>y axis values</t>
  </si>
  <si>
    <t xml:space="preserve">                       Normalized Data Best-fit Line Parameters:</t>
  </si>
  <si>
    <t xml:space="preserve">Slope Beta </t>
  </si>
  <si>
    <t>Y-Intercept Alpha</t>
  </si>
  <si>
    <t xml:space="preserve">                                                                                    Transaction Fees:</t>
  </si>
  <si>
    <t xml:space="preserve">Long Term (LT) </t>
  </si>
  <si>
    <t>=(Monthly Rent*12)*(LT Occupancy Rate))</t>
  </si>
  <si>
    <t>Short Term (ST)</t>
  </si>
  <si>
    <t>[(Range*(Example Rent  $ minus $ 10th)) / ($ 90th minus $ 10th)] + .1</t>
  </si>
  <si>
    <t xml:space="preserve">Repeat earlier column for convenience </t>
  </si>
  <si>
    <t xml:space="preserve">=365*(variable cell dollars per night)*(Model forecast occupancy rate) </t>
  </si>
  <si>
    <t xml:space="preserve">= (Revenues Before Transaction fees)*(1 minus transaction  fees) </t>
  </si>
  <si>
    <t>Repeat for Convenience</t>
  </si>
  <si>
    <t>Interim Result 1</t>
  </si>
  <si>
    <t>Interim Result 2</t>
  </si>
  <si>
    <t>Interim Result 3</t>
  </si>
  <si>
    <t>=[(Beta*Interim result 2)/(Interim result 1)) - Alpha] * [Interim result 3]</t>
  </si>
  <si>
    <t xml:space="preserve">If(Optimal $ Rent &gt; 10th Percentile $ Rent, Optimal rent, else 10th percentile Rent) </t>
  </si>
  <si>
    <t xml:space="preserve">' ((Correct $ rent) minus (Interim Result 2)) /  (Interim Result 1) </t>
  </si>
  <si>
    <t xml:space="preserve">=((Beta)*(Rent Normalized to Percentile) + Alpha) </t>
  </si>
  <si>
    <t xml:space="preserve">=(Forecast ST Revenues)*(1 minus transaction  fees) </t>
  </si>
  <si>
    <t xml:space="preserve">Watershed property ID </t>
  </si>
  <si>
    <t xml:space="preserve">location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</si>
  <si>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</si>
  <si>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</si>
  <si>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</si>
  <si>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</si>
  <si>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</si>
  <si>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 xml:space="preserve">ST Example $ Rent </t>
  </si>
  <si>
    <t>ST Example Occupancy Rate</t>
  </si>
  <si>
    <t>ST -  $ 10th percentile rent</t>
  </si>
  <si>
    <t>ST - $ 90th percentile rent</t>
  </si>
  <si>
    <t xml:space="preserve">$ 90th minus $ 10th </t>
  </si>
  <si>
    <t xml:space="preserve">Example $ Rent minus $ 10th </t>
  </si>
  <si>
    <t>ST Example Nightly Rent Normalized to Percentile</t>
  </si>
  <si>
    <t xml:space="preserve"> SOLVER  "Variable Cell" - Rent in Dollars per Night (ST) </t>
  </si>
  <si>
    <t xml:space="preserve">Dollars Normalized to Percentile </t>
  </si>
  <si>
    <t xml:space="preserve">Model forecast occupancy = (Beta*( Dollars Normalized to Percentile)) + Alpha </t>
  </si>
  <si>
    <t>SOLVER "Objective"-  Forecast ST Annual Revenues Before Transaction Fees</t>
  </si>
  <si>
    <t>Forecast ST Annual Revenues After Transaction Fees</t>
  </si>
  <si>
    <t xml:space="preserve">10th Percentile $ Rent </t>
  </si>
  <si>
    <t>1.25*($ 90th - $ 10th)</t>
  </si>
  <si>
    <t xml:space="preserve">$ 10th - (($ 90th - $ 10th)/8)) </t>
  </si>
  <si>
    <t>1.25*($ 90th - $ 10th)/2*beta</t>
  </si>
  <si>
    <t>Optimal Rent</t>
  </si>
  <si>
    <t xml:space="preserve">Correct Forecast Occupancy Rate </t>
  </si>
  <si>
    <t>Note: if "optimal rent" is less value in this column, use this value</t>
  </si>
  <si>
    <t xml:space="preserve">Three Interim Results Below are used to Calculate the Optimum Rent, using a method outside the scope of this course </t>
  </si>
  <si>
    <t xml:space="preserve">Use MS "If" statement  in this Column </t>
  </si>
  <si>
    <t xml:space="preserve">=(Correct Nightly $ Rent)*(Forecast Occupancy Rate)*365 </t>
  </si>
  <si>
    <t>Repeat Column for Convenience</t>
  </si>
  <si>
    <t>= (ST Annual Revenues After Transaction fees) minus (LT Annual Revenues)</t>
  </si>
  <si>
    <t>= (forecast occupancy rate)*(365/Ave length of stay)*(Variable cost per guest visit)</t>
  </si>
  <si>
    <t>=-(Capital Expenditure) - Utilities - (Variable Costs)</t>
  </si>
  <si>
    <t>=-Utilities - (variable costs) - Repairs and Replacements</t>
  </si>
  <si>
    <t xml:space="preserve">=-(( Capital Expenditure)/(Depreciation period - Years)) - Utilities - (Variable Costs) </t>
  </si>
  <si>
    <t xml:space="preserve">=-(( Capital Expenditure)/(Depreciation period - Years)) - Utilities - (Variable Costs) - (repairs and replacements) </t>
  </si>
  <si>
    <t xml:space="preserve">=(change in gross rental revenue) + (New Cash Out, Conversion Year) </t>
  </si>
  <si>
    <t xml:space="preserve">=(change in gross rental revenue) + (New Cash Out,-each year therafter) </t>
  </si>
  <si>
    <t xml:space="preserve">=(change in gross rental revenue) + (New Change in Profits, Conversion Year) </t>
  </si>
  <si>
    <t xml:space="preserve">= (change in gross rental revenue) + (new change in Profits, each year thereafter) </t>
  </si>
  <si>
    <t>Correct Nightly $ Rent, given constraint that rent must be &gt;= 10th percentile</t>
  </si>
  <si>
    <t>Correct Nightly Rent Normalized to Percentile</t>
  </si>
  <si>
    <t>Forecast ST Annual Revenues Before Transaction Fees</t>
  </si>
  <si>
    <t>Change in Gross Rental Revenue</t>
  </si>
  <si>
    <t>Variable Costs - Conversion Year and After</t>
  </si>
  <si>
    <t xml:space="preserve">New Cash Out,  Conversion year </t>
  </si>
  <si>
    <t>New Cash Out - each year thereafter</t>
  </si>
  <si>
    <t>New Change in Profits, Conversion Year</t>
  </si>
  <si>
    <t>New Change in Profits, Each Year Thereafter</t>
  </si>
  <si>
    <t xml:space="preserve">Net Forecast Change in Cash Flow, Conversion Year </t>
  </si>
  <si>
    <t xml:space="preserve">Net Change in Cash Flow, Each Year Thereafter (for next 4 years) </t>
  </si>
  <si>
    <t>Net Change in Profits, Conversion year</t>
  </si>
  <si>
    <t xml:space="preserve">Net Change in Profits, each year thereafter (for next 4 years) </t>
  </si>
  <si>
    <t>FINANCIAL ASSUMPTIONS</t>
  </si>
  <si>
    <t>Capital Expenditure (conversion year only)</t>
  </si>
  <si>
    <t>Depreciation Period (years)</t>
  </si>
  <si>
    <t>Fixed Costs</t>
  </si>
  <si>
    <t xml:space="preserve">        Utilities (every year)</t>
  </si>
  <si>
    <t xml:space="preserve">       Repairs and replacements</t>
  </si>
  <si>
    <t xml:space="preserve">                conversion year only </t>
  </si>
  <si>
    <t xml:space="preserve">                each year thereafter</t>
  </si>
  <si>
    <t>Variable Costs (per guest visit)</t>
  </si>
  <si>
    <t>Average Length of Guest Stay (days)</t>
  </si>
  <si>
    <t>Transaction fees</t>
  </si>
  <si>
    <t>Net Change in Profitability Threshold (Year after conversion year)</t>
  </si>
  <si>
    <t xml:space="preserve">Note: After Completing this entire Spreadsheet and the next  </t>
  </si>
  <si>
    <t xml:space="preserve">Copy this spredsheet to a new workbook. Then Change the transaction </t>
  </si>
  <si>
    <t xml:space="preserve">fees from 30% to 40%.Then sort by profitability again. </t>
  </si>
  <si>
    <t xml:space="preserve"> How many properties now reach the $6,000 profitability threshold </t>
  </si>
  <si>
    <t>in the year after the conversion year?</t>
  </si>
  <si>
    <t>W1</t>
  </si>
  <si>
    <t>L9531</t>
  </si>
  <si>
    <t>apartment</t>
  </si>
  <si>
    <t>W10</t>
  </si>
  <si>
    <t>L9533</t>
  </si>
  <si>
    <t>W100</t>
  </si>
  <si>
    <t>L1944</t>
  </si>
  <si>
    <t>W101</t>
  </si>
  <si>
    <t>L15257</t>
  </si>
  <si>
    <t>W102</t>
  </si>
  <si>
    <t>W103</t>
  </si>
  <si>
    <t>house</t>
  </si>
  <si>
    <t>W104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</si>
  <si>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</si>
  <si>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</si>
  <si>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</si>
  <si>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</si>
  <si>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</si>
  <si>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</si>
  <si>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</si>
  <si>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</si>
  <si>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</si>
  <si>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</si>
  <si>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</si>
  <si>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</si>
  <si>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</si>
  <si>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</si>
  <si>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</si>
  <si>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</si>
  <si>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</si>
  <si>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</si>
  <si>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</si>
  <si>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</si>
  <si>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</si>
  <si>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</si>
  <si>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</si>
  <si>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</si>
  <si>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</si>
  <si>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</si>
  <si>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</si>
  <si>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</si>
  <si>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</si>
  <si>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</si>
  <si>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</si>
  <si>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</si>
  <si>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</si>
  <si>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</si>
  <si>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</si>
  <si>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</si>
  <si>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</si>
  <si>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</si>
  <si>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</si>
  <si>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</si>
  <si>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</si>
  <si>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</si>
  <si>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</si>
  <si>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</si>
  <si>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</si>
  <si>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</si>
  <si>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</si>
  <si>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</si>
  <si>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</si>
  <si>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</si>
  <si>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</si>
  <si>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</si>
  <si>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</si>
  <si>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</si>
  <si>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</si>
  <si>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</si>
  <si>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</si>
  <si>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</si>
  <si>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</si>
  <si>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</si>
  <si>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</si>
  <si>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</si>
  <si>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</si>
  <si>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</si>
  <si>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</si>
  <si>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</si>
  <si>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</si>
  <si>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</si>
  <si>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</si>
  <si>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</si>
  <si>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</si>
  <si>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</si>
  <si>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</si>
  <si>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</si>
  <si>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</si>
  <si>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</si>
  <si>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</si>
  <si>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</si>
  <si>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</si>
  <si>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</si>
  <si>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</si>
  <si>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</si>
  <si>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</si>
  <si>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</si>
  <si>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</si>
  <si>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</si>
  <si>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</si>
  <si>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</si>
  <si>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</si>
  <si>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W17</t>
  </si>
  <si>
    <t>L4761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</si>
  <si>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</si>
  <si>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</si>
  <si>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</si>
  <si>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</si>
  <si>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</si>
  <si>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</si>
  <si>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</si>
  <si>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</si>
  <si>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</si>
  <si>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</si>
  <si>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</si>
  <si>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</si>
  <si>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</si>
  <si>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</si>
  <si>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</si>
  <si>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</si>
  <si>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</si>
  <si>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</si>
  <si>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</si>
  <si>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</si>
  <si>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</si>
  <si>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W186</t>
  </si>
  <si>
    <t>W187</t>
  </si>
  <si>
    <t>W188</t>
  </si>
  <si>
    <t>W189</t>
  </si>
  <si>
    <t>L1883</t>
  </si>
  <si>
    <t>W19</t>
  </si>
  <si>
    <t>W190</t>
  </si>
  <si>
    <t>W191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</si>
  <si>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</si>
  <si>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</si>
  <si>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</si>
  <si>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</si>
  <si>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</si>
  <si>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</si>
  <si>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</si>
  <si>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</si>
  <si>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</si>
  <si>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</si>
  <si>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</si>
  <si>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</si>
  <si>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</si>
  <si>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</si>
  <si>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</si>
  <si>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</si>
  <si>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</si>
  <si>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</si>
  <si>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</si>
  <si>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</si>
  <si>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</si>
  <si>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</si>
  <si>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</si>
  <si>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</si>
  <si>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</si>
  <si>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</si>
  <si>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</si>
  <si>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</si>
  <si>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</si>
  <si>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W212</t>
  </si>
  <si>
    <t>W213</t>
  </si>
  <si>
    <t>L12264</t>
  </si>
  <si>
    <t>W214</t>
  </si>
  <si>
    <t>W215</t>
  </si>
  <si>
    <t>W216</t>
  </si>
  <si>
    <t>W217</t>
  </si>
  <si>
    <t>L16888</t>
  </si>
  <si>
    <t>W218</t>
  </si>
  <si>
    <t>W219</t>
  </si>
  <si>
    <t>W22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</si>
  <si>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</si>
  <si>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</si>
  <si>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</si>
  <si>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</si>
  <si>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</si>
  <si>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</si>
  <si>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</si>
  <si>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</si>
  <si>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</si>
  <si>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</si>
  <si>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</si>
  <si>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</si>
  <si>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</si>
  <si>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</t>
  </si>
  <si>
    <t>W230</t>
  </si>
  <si>
    <t>W231</t>
  </si>
  <si>
    <t>W232</t>
  </si>
  <si>
    <t>W233</t>
  </si>
  <si>
    <t>L14416</t>
  </si>
  <si>
    <t>W234</t>
  </si>
  <si>
    <t>W235</t>
  </si>
  <si>
    <t>W236</t>
  </si>
  <si>
    <t>W237</t>
  </si>
  <si>
    <t>L14418</t>
  </si>
  <si>
    <t>W238</t>
  </si>
  <si>
    <t>W239</t>
  </si>
  <si>
    <t>W24</t>
  </si>
  <si>
    <t>W240</t>
  </si>
  <si>
    <t>W241</t>
  </si>
  <si>
    <t>L14419</t>
  </si>
  <si>
    <t>W242</t>
  </si>
  <si>
    <t>W243</t>
  </si>
  <si>
    <t>W244</t>
  </si>
  <si>
    <t>W25</t>
  </si>
  <si>
    <t>L4770</t>
  </si>
  <si>
    <t>W26</t>
  </si>
  <si>
    <t>W27</t>
  </si>
  <si>
    <t>W28</t>
  </si>
  <si>
    <t>W29</t>
  </si>
  <si>
    <t>L4794</t>
  </si>
  <si>
    <t>W3</t>
  </si>
  <si>
    <t>W30</t>
  </si>
  <si>
    <t>W31</t>
  </si>
  <si>
    <t>W32</t>
  </si>
  <si>
    <t>W33</t>
  </si>
  <si>
    <t>L4804</t>
  </si>
  <si>
    <t>W34</t>
  </si>
  <si>
    <t>W35</t>
  </si>
  <si>
    <t>W36</t>
  </si>
  <si>
    <t>W37</t>
  </si>
  <si>
    <t>L11419</t>
  </si>
  <si>
    <t>W38</t>
  </si>
  <si>
    <t>W39</t>
  </si>
  <si>
    <t>L11421</t>
  </si>
  <si>
    <t>W4</t>
  </si>
  <si>
    <t>W40</t>
  </si>
  <si>
    <t>W41</t>
  </si>
  <si>
    <t>W42</t>
  </si>
  <si>
    <t>W43</t>
  </si>
  <si>
    <t>L11427</t>
  </si>
  <si>
    <t>W44</t>
  </si>
  <si>
    <t>W45</t>
  </si>
  <si>
    <t>L11431</t>
  </si>
  <si>
    <t>W46</t>
  </si>
  <si>
    <t>W47</t>
  </si>
  <si>
    <t>W48</t>
  </si>
  <si>
    <t>W49</t>
  </si>
  <si>
    <t>L11434</t>
  </si>
  <si>
    <t>W5</t>
  </si>
  <si>
    <t>L9532</t>
  </si>
  <si>
    <t>W50</t>
  </si>
  <si>
    <t>W51</t>
  </si>
  <si>
    <t>W52</t>
  </si>
  <si>
    <t>W53</t>
  </si>
  <si>
    <t>L11480</t>
  </si>
  <si>
    <t>W54</t>
  </si>
  <si>
    <t>W55</t>
  </si>
  <si>
    <t>W56</t>
  </si>
  <si>
    <t>W57</t>
  </si>
  <si>
    <t>L11495</t>
  </si>
  <si>
    <t>W58</t>
  </si>
  <si>
    <t>W59</t>
  </si>
  <si>
    <t>W6</t>
  </si>
  <si>
    <t>W60</t>
  </si>
  <si>
    <t>W61</t>
  </si>
  <si>
    <t>L1734</t>
  </si>
  <si>
    <t>W62</t>
  </si>
  <si>
    <t>W63</t>
  </si>
  <si>
    <t>W64</t>
  </si>
  <si>
    <t>W65</t>
  </si>
  <si>
    <t>L1735</t>
  </si>
  <si>
    <t>W66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</si>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</sst>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9C6500"/>
      <name val="Calibri"/>
      <scheme val="minor"/>
    </font>
    <font>
      <b/>
      <sz val="12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2">
    <xf numFmtId="0" fontId="0" fillId="0" borderId="0" xfId="0"/>
    <xf numFmtId="0" fontId="5" fillId="0" borderId="2" xfId="0" applyFont="1" applyBorder="1"/>
    <xf numFmtId="0" fontId="1" fillId="2" borderId="2" xfId="1" applyBorder="1"/>
    <xf numFmtId="0" fontId="2" fillId="3" borderId="2" xfId="2" applyBorder="1"/>
    <xf numFmtId="0" fontId="0" fillId="0" borderId="3" xfId="0" applyBorder="1"/>
    <xf numFmtId="0" fontId="4" fillId="0" borderId="4" xfId="0" applyFont="1" applyBorder="1"/>
    <xf numFmtId="0" fontId="4" fillId="0" borderId="0" xfId="0" quotePrefix="1" applyFont="1" applyFill="1" applyBorder="1"/>
    <xf numFmtId="0" fontId="4" fillId="0" borderId="0" xfId="0" applyFont="1" applyFill="1" applyBorder="1"/>
    <xf numFmtId="9" fontId="4" fillId="0" borderId="4" xfId="0" applyNumberFormat="1" applyFont="1" applyBorder="1"/>
    <xf numFmtId="0" fontId="3" fillId="4" borderId="1" xfId="3"/>
    <xf numFmtId="0" fontId="4" fillId="0" borderId="0" xfId="0" quotePrefix="1" applyFont="1" applyBorder="1"/>
    <xf numFmtId="0" fontId="4" fillId="0" borderId="5" xfId="0" applyFont="1" applyBorder="1"/>
    <xf numFmtId="0" fontId="0" fillId="0" borderId="4" xfId="0" applyBorder="1"/>
    <xf numFmtId="0" fontId="0" fillId="0" borderId="3" xfId="0" quotePrefix="1" applyBorder="1"/>
    <xf numFmtId="0" fontId="4" fillId="0" borderId="7" xfId="0" applyFont="1" applyBorder="1"/>
    <xf numFmtId="0" fontId="2" fillId="3" borderId="5" xfId="2" quotePrefix="1" applyBorder="1"/>
    <xf numFmtId="0" fontId="1" fillId="2" borderId="8" xfId="1" quotePrefix="1" applyBorder="1"/>
    <xf numFmtId="0" fontId="0" fillId="0" borderId="5" xfId="0" applyBorder="1"/>
    <xf numFmtId="0" fontId="2" fillId="3" borderId="6" xfId="2" applyBorder="1"/>
    <xf numFmtId="0" fontId="2" fillId="3" borderId="5" xfId="2" applyBorder="1"/>
    <xf numFmtId="0" fontId="2" fillId="3" borderId="8" xfId="2" quotePrefix="1" applyBorder="1"/>
    <xf numFmtId="0" fontId="2" fillId="3" borderId="9" xfId="2" quotePrefix="1" applyBorder="1"/>
    <xf numFmtId="0" fontId="1" fillId="2" borderId="5" xfId="1" quotePrefix="1" applyBorder="1"/>
    <xf numFmtId="0" fontId="0" fillId="0" borderId="0" xfId="0" applyBorder="1"/>
    <xf numFmtId="0" fontId="5" fillId="0" borderId="7" xfId="0" applyFont="1" applyBorder="1"/>
    <xf numFmtId="0" fontId="1" fillId="2" borderId="2" xfId="1" applyFont="1" applyBorder="1"/>
    <xf numFmtId="0" fontId="5" fillId="0" borderId="10" xfId="0" applyFont="1" applyBorder="1"/>
    <xf numFmtId="0" fontId="2" fillId="3" borderId="11" xfId="2" applyBorder="1"/>
    <xf numFmtId="0" fontId="2" fillId="3" borderId="7" xfId="2" applyBorder="1"/>
    <xf numFmtId="0" fontId="2" fillId="3" borderId="12" xfId="2" applyBorder="1"/>
    <xf numFmtId="0" fontId="1" fillId="2" borderId="14" xfId="1" applyBorder="1"/>
    <xf numFmtId="0" fontId="0" fillId="0" borderId="12" xfId="0" applyBorder="1"/>
    <xf numFmtId="0" fontId="2" fillId="3" borderId="13" xfId="2" applyBorder="1"/>
    <xf numFmtId="2" fontId="2" fillId="3" borderId="12" xfId="2" applyNumberFormat="1" applyBorder="1"/>
    <xf numFmtId="0" fontId="6" fillId="3" borderId="12" xfId="2" applyFont="1" applyBorder="1"/>
    <xf numFmtId="0" fontId="6" fillId="3" borderId="14" xfId="2" applyFont="1" applyBorder="1"/>
    <xf numFmtId="0" fontId="6" fillId="3" borderId="12" xfId="2" quotePrefix="1" applyFont="1" applyBorder="1"/>
    <xf numFmtId="0" fontId="6" fillId="3" borderId="15" xfId="2" applyFont="1" applyBorder="1"/>
    <xf numFmtId="0" fontId="7" fillId="2" borderId="12" xfId="1" applyFont="1" applyBorder="1"/>
    <xf numFmtId="0" fontId="0" fillId="0" borderId="7" xfId="0" applyBorder="1"/>
    <xf numFmtId="0" fontId="1" fillId="2" borderId="9" xfId="1" applyBorder="1"/>
    <xf numFmtId="0" fontId="5" fillId="0" borderId="5" xfId="0" applyFont="1" applyBorder="1"/>
    <xf numFmtId="0" fontId="4" fillId="0" borderId="2" xfId="0" quotePrefix="1" applyFont="1" applyFill="1" applyBorder="1"/>
    <xf numFmtId="0" fontId="4" fillId="0" borderId="11" xfId="0" applyFont="1" applyBorder="1"/>
    <xf numFmtId="0" fontId="4" fillId="0" borderId="10" xfId="0" quotePrefix="1" applyFont="1" applyBorder="1"/>
    <xf numFmtId="0" fontId="1" fillId="2" borderId="16" xfId="1" applyBorder="1"/>
    <xf numFmtId="0" fontId="5" fillId="0" borderId="3" xfId="0" applyFont="1" applyBorder="1"/>
    <xf numFmtId="0" fontId="5" fillId="0" borderId="9" xfId="0" applyFont="1" applyBorder="1"/>
    <xf numFmtId="0" fontId="1" fillId="2" borderId="5" xfId="1" quotePrefix="1" applyFont="1" applyBorder="1"/>
    <xf numFmtId="0" fontId="1" fillId="2" borderId="15" xfId="1" applyBorder="1"/>
    <xf numFmtId="0" fontId="5" fillId="0" borderId="12" xfId="0" applyFont="1" applyBorder="1"/>
    <xf numFmtId="0" fontId="5" fillId="0" borderId="15" xfId="0" applyFont="1" applyBorder="1"/>
    <xf numFmtId="0" fontId="4" fillId="0" borderId="2" xfId="0" applyFont="1" applyBorder="1"/>
    <xf numFmtId="0" fontId="2" fillId="3" borderId="3" xfId="2" applyBorder="1"/>
    <xf numFmtId="6" fontId="0" fillId="0" borderId="3" xfId="0" applyNumberFormat="1" applyBorder="1"/>
    <xf numFmtId="38" fontId="0" fillId="0" borderId="12" xfId="0" applyNumberFormat="1" applyBorder="1"/>
    <xf numFmtId="6" fontId="0" fillId="0" borderId="12" xfId="0" applyNumberFormat="1" applyBorder="1"/>
    <xf numFmtId="9" fontId="0" fillId="0" borderId="12" xfId="0" applyNumberFormat="1" applyBorder="1"/>
    <xf numFmtId="0" fontId="3" fillId="4" borderId="5" xfId="3" applyBorder="1"/>
    <xf numFmtId="0" fontId="3" fillId="4" borderId="3" xfId="3" applyBorder="1"/>
    <xf numFmtId="0" fontId="3" fillId="4" borderId="12" xfId="3" applyBorder="1"/>
    <xf numFmtId="164" fontId="0" fillId="0" borderId="0" xfId="0" applyNumberForma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47"/>
  <sheetViews>
    <sheetView tabSelected="1" workbookViewId="0">
      <pane xSplit="1" ySplit="3" topLeftCell="AI4" activePane="bottomRight" state="frozen"/>
      <selection pane="topRight" activeCell="B1" sqref="B1"/>
      <selection pane="bottomLeft" activeCell="A4" sqref="A4"/>
      <selection pane="bottomRight" activeCell="AL4" sqref="AL4"/>
    </sheetView>
  </sheetViews>
  <sheetFormatPr baseColWidth="10" defaultRowHeight="16" x14ac:dyDescent="0.2"/>
  <cols>
    <col min="1" max="1" width="22.1640625" customWidth="1"/>
    <col min="3" max="3" width="31.1640625" customWidth="1"/>
    <col min="4" max="4" width="26.1640625" customWidth="1"/>
    <col min="5" max="5" width="26.5" customWidth="1"/>
    <col min="6" max="6" width="18.1640625" customWidth="1"/>
    <col min="7" max="7" width="39.1640625" style="4" customWidth="1"/>
    <col min="8" max="8" width="21.5" customWidth="1"/>
    <col min="9" max="9" width="25.6640625" customWidth="1"/>
    <col min="10" max="10" width="28" customWidth="1"/>
    <col min="11" max="11" width="27.83203125" style="12" customWidth="1"/>
    <col min="12" max="12" width="18.5" customWidth="1"/>
    <col min="13" max="13" width="27.6640625" customWidth="1"/>
    <col min="14" max="14" width="62.33203125" customWidth="1"/>
    <col min="15" max="15" width="35.33203125" style="12" customWidth="1"/>
    <col min="16" max="17" width="47.5" hidden="1" customWidth="1"/>
    <col min="18" max="18" width="35" hidden="1" customWidth="1"/>
    <col min="19" max="19" width="77.33203125" hidden="1" customWidth="1"/>
    <col min="20" max="20" width="64.33203125" hidden="1" customWidth="1"/>
    <col min="21" max="21" width="56.1640625" style="12" hidden="1" customWidth="1"/>
    <col min="22" max="22" width="54.1640625" style="4" customWidth="1"/>
    <col min="23" max="23" width="28.83203125" customWidth="1"/>
    <col min="24" max="24" width="27.33203125" customWidth="1"/>
    <col min="25" max="25" width="26.1640625" customWidth="1"/>
    <col min="26" max="26" width="61.5" customWidth="1"/>
    <col min="27" max="27" width="69.33203125" customWidth="1"/>
    <col min="28" max="28" width="52.33203125" customWidth="1"/>
    <col min="29" max="29" width="42.5" customWidth="1"/>
    <col min="30" max="30" width="49.1640625" customWidth="1"/>
    <col min="31" max="31" width="46.6640625" style="12" customWidth="1"/>
    <col min="32" max="32" width="28" customWidth="1"/>
    <col min="33" max="33" width="70.83203125" customWidth="1"/>
    <col min="34" max="34" width="59.1640625" style="4" customWidth="1"/>
    <col min="35" max="35" width="70" customWidth="1"/>
    <col min="36" max="36" width="47.33203125" customWidth="1"/>
    <col min="37" max="37" width="51.6640625" customWidth="1"/>
    <col min="38" max="38" width="69" customWidth="1"/>
    <col min="39" max="39" width="99.33203125" customWidth="1"/>
    <col min="40" max="40" width="63.33203125" customWidth="1"/>
    <col min="41" max="41" width="67" customWidth="1"/>
    <col min="42" max="42" width="65.5" customWidth="1"/>
    <col min="43" max="43" width="73" customWidth="1"/>
  </cols>
  <sheetData>
    <row r="1" spans="1:97" x14ac:dyDescent="0.2">
      <c r="B1" t="s">
        <v>0</v>
      </c>
      <c r="C1" s="1" t="s">
        <v>1</v>
      </c>
      <c r="D1" s="2" t="s">
        <v>2</v>
      </c>
      <c r="E1" s="3" t="s">
        <v>3</v>
      </c>
      <c r="K1" s="5" t="s">
        <v>4</v>
      </c>
      <c r="N1" s="40" t="s">
        <v>5</v>
      </c>
      <c r="O1" s="41" t="s">
        <v>6</v>
      </c>
      <c r="Q1" s="42" t="s">
        <v>7</v>
      </c>
      <c r="R1" s="7" t="s">
        <v>8</v>
      </c>
      <c r="S1" s="7" t="s">
        <v>9</v>
      </c>
      <c r="T1" s="6" t="s">
        <v>10</v>
      </c>
      <c r="U1" s="8">
        <v>0.3</v>
      </c>
      <c r="V1" s="9" t="s">
        <v>52</v>
      </c>
      <c r="W1" s="43" t="s">
        <v>53</v>
      </c>
      <c r="X1" s="14"/>
      <c r="Y1" s="14"/>
      <c r="Z1" s="44"/>
      <c r="AA1" s="10" t="s">
        <v>54</v>
      </c>
      <c r="AB1" s="10"/>
      <c r="AC1" s="10"/>
      <c r="AD1" s="11">
        <f>(0.1*R2) +S2</f>
        <v>0.77146000000000003</v>
      </c>
      <c r="AH1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</row>
    <row r="2" spans="1:97" x14ac:dyDescent="0.2">
      <c r="E2" t="s">
        <v>11</v>
      </c>
      <c r="F2">
        <v>0.97299999999999998</v>
      </c>
      <c r="G2" s="13" t="s">
        <v>12</v>
      </c>
      <c r="H2" t="s">
        <v>13</v>
      </c>
      <c r="K2" s="5">
        <f>0.9-0.1</f>
        <v>0.8</v>
      </c>
      <c r="N2" s="45" t="s">
        <v>14</v>
      </c>
      <c r="O2" s="46" t="s">
        <v>15</v>
      </c>
      <c r="R2" s="14">
        <f>-0.7914</f>
        <v>-0.79139999999999999</v>
      </c>
      <c r="S2" s="14">
        <f>0.8506</f>
        <v>0.85060000000000002</v>
      </c>
      <c r="T2" s="15" t="s">
        <v>16</v>
      </c>
      <c r="U2" s="16" t="s">
        <v>17</v>
      </c>
      <c r="V2" s="17" t="s">
        <v>18</v>
      </c>
      <c r="W2" s="18" t="s">
        <v>19</v>
      </c>
      <c r="X2" s="19" t="s">
        <v>20</v>
      </c>
      <c r="Y2" s="19" t="s">
        <v>21</v>
      </c>
      <c r="Z2" s="15" t="s">
        <v>22</v>
      </c>
      <c r="AA2" s="15" t="s">
        <v>23</v>
      </c>
      <c r="AB2" s="20" t="s">
        <v>24</v>
      </c>
      <c r="AC2" s="15" t="s">
        <v>25</v>
      </c>
      <c r="AD2" s="21" t="s">
        <v>55</v>
      </c>
      <c r="AE2" s="22" t="s">
        <v>26</v>
      </c>
      <c r="AF2" s="47" t="s">
        <v>56</v>
      </c>
      <c r="AG2" s="15" t="s">
        <v>57</v>
      </c>
      <c r="AH2"/>
      <c r="AI2" s="15" t="s">
        <v>58</v>
      </c>
      <c r="AJ2" s="15" t="s">
        <v>59</v>
      </c>
      <c r="AK2" s="15" t="s">
        <v>60</v>
      </c>
      <c r="AL2" s="15" t="s">
        <v>61</v>
      </c>
      <c r="AM2" s="15" t="s">
        <v>62</v>
      </c>
      <c r="AN2" s="48" t="s">
        <v>63</v>
      </c>
      <c r="AO2" s="48" t="s">
        <v>64</v>
      </c>
      <c r="AP2" s="48" t="s">
        <v>65</v>
      </c>
      <c r="AQ2" s="48" t="s">
        <v>66</v>
      </c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</row>
    <row r="3" spans="1:97" s="39" customFormat="1" x14ac:dyDescent="0.2">
      <c r="A3" s="24" t="s">
        <v>27</v>
      </c>
      <c r="B3" s="24" t="s">
        <v>28</v>
      </c>
      <c r="C3" s="24" t="s">
        <v>29</v>
      </c>
      <c r="D3" s="24" t="s">
        <v>30</v>
      </c>
      <c r="E3" s="24" t="s">
        <v>31</v>
      </c>
      <c r="F3" s="24" t="s">
        <v>32</v>
      </c>
      <c r="G3" s="25" t="s">
        <v>33</v>
      </c>
      <c r="H3" s="24" t="s">
        <v>34</v>
      </c>
      <c r="I3" s="24" t="s">
        <v>35</v>
      </c>
      <c r="J3" s="24" t="s">
        <v>36</v>
      </c>
      <c r="K3" s="26" t="s">
        <v>37</v>
      </c>
      <c r="L3" s="3" t="s">
        <v>38</v>
      </c>
      <c r="M3" s="27" t="s">
        <v>39</v>
      </c>
      <c r="N3" s="49" t="s">
        <v>40</v>
      </c>
      <c r="O3" s="50" t="s">
        <v>35</v>
      </c>
      <c r="P3" s="28" t="s">
        <v>41</v>
      </c>
      <c r="Q3" s="28"/>
      <c r="R3" s="28" t="s">
        <v>42</v>
      </c>
      <c r="S3" s="28" t="s">
        <v>43</v>
      </c>
      <c r="T3" s="29" t="s">
        <v>44</v>
      </c>
      <c r="U3" s="30" t="s">
        <v>45</v>
      </c>
      <c r="V3" s="31" t="s">
        <v>46</v>
      </c>
      <c r="W3" s="32" t="s">
        <v>47</v>
      </c>
      <c r="X3" s="29" t="s">
        <v>48</v>
      </c>
      <c r="Y3" s="33" t="s">
        <v>49</v>
      </c>
      <c r="Z3" s="34" t="s">
        <v>50</v>
      </c>
      <c r="AA3" s="34" t="s">
        <v>67</v>
      </c>
      <c r="AB3" s="35" t="s">
        <v>68</v>
      </c>
      <c r="AC3" s="36" t="s">
        <v>51</v>
      </c>
      <c r="AD3" s="37" t="s">
        <v>69</v>
      </c>
      <c r="AE3" s="38" t="s">
        <v>45</v>
      </c>
      <c r="AF3" s="51" t="s">
        <v>33</v>
      </c>
      <c r="AG3" s="34" t="s">
        <v>70</v>
      </c>
      <c r="AH3"/>
      <c r="AI3" s="34" t="s">
        <v>71</v>
      </c>
      <c r="AJ3" s="34" t="s">
        <v>72</v>
      </c>
      <c r="AK3" s="34" t="s">
        <v>73</v>
      </c>
      <c r="AL3" s="34" t="s">
        <v>74</v>
      </c>
      <c r="AM3" s="34" t="s">
        <v>75</v>
      </c>
      <c r="AN3" s="38" t="s">
        <v>76</v>
      </c>
      <c r="AO3" s="38" t="s">
        <v>77</v>
      </c>
      <c r="AP3" s="38" t="s">
        <v>78</v>
      </c>
      <c r="AQ3" s="38" t="s">
        <v>79</v>
      </c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</row>
    <row r="4" spans="1:97" x14ac:dyDescent="0.2">
      <c r="A4" t="s">
        <v>97</v>
      </c>
      <c r="B4" t="s">
        <v>98</v>
      </c>
      <c r="C4" t="s">
        <v>99</v>
      </c>
      <c r="D4">
        <v>2</v>
      </c>
      <c r="E4">
        <v>1060</v>
      </c>
      <c r="F4" s="61">
        <f>36/37</f>
        <v>0.97297297297297303</v>
      </c>
      <c r="G4" s="4">
        <f>E4*F4*12</f>
        <v>12376.216216216217</v>
      </c>
      <c r="H4">
        <v>148</v>
      </c>
      <c r="I4">
        <v>0.16159999999999999</v>
      </c>
      <c r="J4">
        <v>114</v>
      </c>
      <c r="K4">
        <v>153</v>
      </c>
      <c r="L4">
        <f>K4-J4</f>
        <v>39</v>
      </c>
      <c r="M4">
        <f>H4-J4</f>
        <v>34</v>
      </c>
      <c r="N4">
        <f>0.8*(M4/L4)+0.1</f>
        <v>0.79743589743589749</v>
      </c>
      <c r="O4">
        <v>0.16159999999999999</v>
      </c>
      <c r="V4">
        <v>114</v>
      </c>
      <c r="W4">
        <f>1.25*(K4-J4)</f>
        <v>48.75</v>
      </c>
      <c r="X4">
        <f>J4-(K4-J4)/8</f>
        <v>109.125</v>
      </c>
      <c r="Y4">
        <f>1.25*(K4-J4)/(2*(-0.7914))</f>
        <v>-30.799848369977255</v>
      </c>
      <c r="Z4">
        <f>((-0.7914*X4)/W4-0.8506)*Y4</f>
        <v>80.760851023502653</v>
      </c>
      <c r="AA4">
        <f>IF(Z4&gt;V4,Z4,V4)</f>
        <v>114</v>
      </c>
      <c r="AB4">
        <f>(AA4-X4)/W4</f>
        <v>0.1</v>
      </c>
      <c r="AC4">
        <f>-0.7914*AB4+0.8506</f>
        <v>0.77146000000000003</v>
      </c>
      <c r="AD4">
        <f>AA4*AC4*365</f>
        <v>32100.450600000004</v>
      </c>
      <c r="AE4" s="12">
        <f>AD4*0.7</f>
        <v>22470.315420000003</v>
      </c>
      <c r="AF4">
        <v>12376.216216216217</v>
      </c>
      <c r="AG4">
        <f>AE4-AF4</f>
        <v>10094.099203783786</v>
      </c>
      <c r="AH4" s="52" t="s">
        <v>80</v>
      </c>
      <c r="AI4">
        <f>AC4*365/3*100</f>
        <v>9386.0966666666664</v>
      </c>
      <c r="AJ4">
        <f>-30000-3600-AI4</f>
        <v>-42986.096666666665</v>
      </c>
      <c r="AK4">
        <f>-3600-AI4-6000</f>
        <v>-18986.096666666665</v>
      </c>
      <c r="AL4" s="23">
        <f>-(30000/5-3600-AI4)</f>
        <v>6986.0966666666664</v>
      </c>
      <c r="AM4" s="23">
        <f>-(30000/5-3600-AI4-6000)</f>
        <v>12986.096666666666</v>
      </c>
      <c r="AN4" s="23">
        <f>AL4+AJ4</f>
        <v>-36000</v>
      </c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</row>
    <row r="5" spans="1:97" x14ac:dyDescent="0.2">
      <c r="A5" t="s">
        <v>100</v>
      </c>
      <c r="B5" t="s">
        <v>101</v>
      </c>
      <c r="C5" t="s">
        <v>99</v>
      </c>
      <c r="D5">
        <v>2</v>
      </c>
      <c r="E5">
        <v>1200</v>
      </c>
      <c r="F5" s="61">
        <f t="shared" ref="F5:F68" si="0">36/37</f>
        <v>0.97297297297297303</v>
      </c>
      <c r="G5" s="4">
        <f t="shared" ref="G5:G68" si="1">E5*F5*12</f>
        <v>14010.810810810814</v>
      </c>
      <c r="H5">
        <v>133</v>
      </c>
      <c r="I5">
        <v>0.34789999999999999</v>
      </c>
      <c r="J5">
        <v>111</v>
      </c>
      <c r="K5">
        <v>149</v>
      </c>
      <c r="L5">
        <f t="shared" ref="L5:L68" si="2">K5-J5</f>
        <v>38</v>
      </c>
      <c r="M5">
        <f t="shared" ref="M5:M68" si="3">H5-J5</f>
        <v>22</v>
      </c>
      <c r="N5">
        <f t="shared" ref="N5:N68" si="4">0.8*(M5/L5)+0.1</f>
        <v>0.56315789473684219</v>
      </c>
      <c r="O5">
        <v>0.34789999999999999</v>
      </c>
      <c r="V5">
        <v>111</v>
      </c>
      <c r="W5">
        <f t="shared" ref="W5:W68" si="5">1.25*(K5-J5)</f>
        <v>47.5</v>
      </c>
      <c r="X5">
        <f t="shared" ref="X5:X68" si="6">J5-(K5-J5)/8</f>
        <v>106.25</v>
      </c>
      <c r="Y5">
        <f t="shared" ref="Y5:Y68" si="7">1.25*(K5-J5)/(2*(-0.7914))</f>
        <v>-30.010108668182966</v>
      </c>
      <c r="Z5">
        <f t="shared" ref="Z5:Z68" si="8">((-0.7914*X5)/W5-0.8506)*Y5</f>
        <v>78.651598433156423</v>
      </c>
      <c r="AA5">
        <f t="shared" ref="AA5:AA68" si="9">IF(Z5&gt;V5,Z5,V5)</f>
        <v>111</v>
      </c>
      <c r="AB5">
        <f t="shared" ref="AB5:AB68" si="10">(AA5-X5)/W5</f>
        <v>0.1</v>
      </c>
      <c r="AC5">
        <f t="shared" ref="AC5:AC68" si="11">-0.7914*AB5+0.8506</f>
        <v>0.77146000000000003</v>
      </c>
      <c r="AD5">
        <f t="shared" ref="AD5:AD68" si="12">AA5*AC5*365</f>
        <v>31255.701900000004</v>
      </c>
      <c r="AE5" s="12">
        <f t="shared" ref="AE5:AE68" si="13">AD5*0.7</f>
        <v>21878.991330000001</v>
      </c>
      <c r="AF5">
        <v>14010.810810810814</v>
      </c>
      <c r="AG5">
        <f t="shared" ref="AG5:AG68" si="14">AE5-AF5</f>
        <v>7868.1805191891872</v>
      </c>
      <c r="AH5" s="53"/>
      <c r="AI5">
        <f t="shared" ref="AI5:AI68" si="15">AC5*365/3*100</f>
        <v>9386.0966666666664</v>
      </c>
      <c r="AJ5">
        <f t="shared" ref="AJ5:AJ68" si="16">-30000-3600-AI5</f>
        <v>-42986.096666666665</v>
      </c>
      <c r="AK5">
        <f t="shared" ref="AK5:AK68" si="17">-3600-AI5-6000</f>
        <v>-18986.096666666665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</row>
    <row r="6" spans="1:97" x14ac:dyDescent="0.2">
      <c r="A6" t="s">
        <v>102</v>
      </c>
      <c r="B6" t="s">
        <v>103</v>
      </c>
      <c r="C6" t="s">
        <v>99</v>
      </c>
      <c r="D6">
        <v>1</v>
      </c>
      <c r="E6">
        <v>3300</v>
      </c>
      <c r="F6" s="61">
        <f t="shared" si="0"/>
        <v>0.97297297297297303</v>
      </c>
      <c r="G6" s="4">
        <f t="shared" si="1"/>
        <v>38529.729729729734</v>
      </c>
      <c r="H6">
        <v>372</v>
      </c>
      <c r="I6">
        <v>0.39729999999999999</v>
      </c>
      <c r="J6">
        <v>108</v>
      </c>
      <c r="K6">
        <v>610</v>
      </c>
      <c r="L6">
        <f t="shared" si="2"/>
        <v>502</v>
      </c>
      <c r="M6">
        <f t="shared" si="3"/>
        <v>264</v>
      </c>
      <c r="N6">
        <f t="shared" si="4"/>
        <v>0.52071713147410359</v>
      </c>
      <c r="O6">
        <v>0.39729999999999999</v>
      </c>
      <c r="V6">
        <v>108</v>
      </c>
      <c r="W6">
        <f t="shared" si="5"/>
        <v>627.5</v>
      </c>
      <c r="X6">
        <f t="shared" si="6"/>
        <v>45.25</v>
      </c>
      <c r="Y6">
        <f t="shared" si="7"/>
        <v>-396.44933030073287</v>
      </c>
      <c r="Z6">
        <f t="shared" si="8"/>
        <v>359.84480035380341</v>
      </c>
      <c r="AA6">
        <f t="shared" si="9"/>
        <v>359.84480035380341</v>
      </c>
      <c r="AB6">
        <f t="shared" si="10"/>
        <v>0.50134629538454722</v>
      </c>
      <c r="AC6">
        <f t="shared" si="11"/>
        <v>0.45383454183266936</v>
      </c>
      <c r="AD6">
        <f t="shared" si="12"/>
        <v>59608.150036294406</v>
      </c>
      <c r="AE6" s="12">
        <f t="shared" si="13"/>
        <v>41725.705025406081</v>
      </c>
      <c r="AF6">
        <v>38529.729729729734</v>
      </c>
      <c r="AG6">
        <f t="shared" si="14"/>
        <v>3195.9752956763477</v>
      </c>
      <c r="AH6" s="17" t="s">
        <v>81</v>
      </c>
      <c r="AI6">
        <f t="shared" si="15"/>
        <v>5521.6535922974772</v>
      </c>
      <c r="AJ6">
        <f t="shared" si="16"/>
        <v>-39121.65359229748</v>
      </c>
      <c r="AK6">
        <f t="shared" si="17"/>
        <v>-15121.653592297476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</row>
    <row r="7" spans="1:97" x14ac:dyDescent="0.2">
      <c r="A7" t="s">
        <v>104</v>
      </c>
      <c r="B7" t="s">
        <v>105</v>
      </c>
      <c r="C7" t="s">
        <v>99</v>
      </c>
      <c r="D7">
        <v>1</v>
      </c>
      <c r="E7">
        <v>1400</v>
      </c>
      <c r="F7" s="61">
        <f t="shared" si="0"/>
        <v>0.97297297297297303</v>
      </c>
      <c r="G7" s="4">
        <f t="shared" si="1"/>
        <v>16345.945945945947</v>
      </c>
      <c r="H7">
        <v>302</v>
      </c>
      <c r="I7">
        <v>0.3644</v>
      </c>
      <c r="J7">
        <v>178</v>
      </c>
      <c r="K7">
        <v>533</v>
      </c>
      <c r="L7">
        <f t="shared" si="2"/>
        <v>355</v>
      </c>
      <c r="M7">
        <f t="shared" si="3"/>
        <v>124</v>
      </c>
      <c r="N7">
        <f t="shared" si="4"/>
        <v>0.37943661971830989</v>
      </c>
      <c r="O7">
        <v>0.3644</v>
      </c>
      <c r="V7">
        <v>178</v>
      </c>
      <c r="W7">
        <f t="shared" si="5"/>
        <v>443.75</v>
      </c>
      <c r="X7">
        <f t="shared" si="6"/>
        <v>133.625</v>
      </c>
      <c r="Y7">
        <f t="shared" si="7"/>
        <v>-280.35759413697247</v>
      </c>
      <c r="Z7">
        <f t="shared" si="8"/>
        <v>305.2846695729088</v>
      </c>
      <c r="AA7">
        <f t="shared" si="9"/>
        <v>305.2846695729088</v>
      </c>
      <c r="AB7">
        <f t="shared" si="10"/>
        <v>0.38683869199528742</v>
      </c>
      <c r="AC7">
        <f t="shared" si="11"/>
        <v>0.54445585915492956</v>
      </c>
      <c r="AD7">
        <f t="shared" si="12"/>
        <v>60668.1198765886</v>
      </c>
      <c r="AE7" s="12">
        <f t="shared" si="13"/>
        <v>42467.683913612018</v>
      </c>
      <c r="AF7">
        <v>16345.945945945947</v>
      </c>
      <c r="AG7">
        <f t="shared" si="14"/>
        <v>26121.737967666071</v>
      </c>
      <c r="AH7" s="54">
        <v>30000</v>
      </c>
      <c r="AI7">
        <f t="shared" si="15"/>
        <v>6624.212953051644</v>
      </c>
      <c r="AJ7">
        <f t="shared" si="16"/>
        <v>-40224.212953051647</v>
      </c>
      <c r="AK7">
        <f t="shared" si="17"/>
        <v>-16224.212953051643</v>
      </c>
    </row>
    <row r="8" spans="1:97" x14ac:dyDescent="0.2">
      <c r="A8" t="s">
        <v>106</v>
      </c>
      <c r="B8" t="s">
        <v>105</v>
      </c>
      <c r="C8" t="s">
        <v>99</v>
      </c>
      <c r="D8">
        <v>2</v>
      </c>
      <c r="E8">
        <v>2000</v>
      </c>
      <c r="F8" s="61">
        <f t="shared" si="0"/>
        <v>0.97297297297297303</v>
      </c>
      <c r="G8" s="4">
        <f t="shared" si="1"/>
        <v>23351.351351351354</v>
      </c>
      <c r="H8">
        <v>429</v>
      </c>
      <c r="I8">
        <v>0.41099999999999998</v>
      </c>
      <c r="J8">
        <v>221</v>
      </c>
      <c r="K8">
        <v>617</v>
      </c>
      <c r="L8">
        <f t="shared" si="2"/>
        <v>396</v>
      </c>
      <c r="M8">
        <f t="shared" si="3"/>
        <v>208</v>
      </c>
      <c r="N8">
        <f t="shared" si="4"/>
        <v>0.52020202020202022</v>
      </c>
      <c r="O8">
        <v>0.41099999999999998</v>
      </c>
      <c r="V8">
        <v>221</v>
      </c>
      <c r="W8">
        <f t="shared" si="5"/>
        <v>495</v>
      </c>
      <c r="X8">
        <f t="shared" si="6"/>
        <v>171.5</v>
      </c>
      <c r="Y8">
        <f t="shared" si="7"/>
        <v>-312.73692191053829</v>
      </c>
      <c r="Z8">
        <f t="shared" si="8"/>
        <v>351.76402577710388</v>
      </c>
      <c r="AA8">
        <f t="shared" si="9"/>
        <v>351.76402577710388</v>
      </c>
      <c r="AB8">
        <f t="shared" si="10"/>
        <v>0.36416974904465432</v>
      </c>
      <c r="AC8">
        <f t="shared" si="11"/>
        <v>0.56239606060606062</v>
      </c>
      <c r="AD8">
        <f t="shared" si="12"/>
        <v>72208.206361389777</v>
      </c>
      <c r="AE8" s="12">
        <f t="shared" si="13"/>
        <v>50545.744452972838</v>
      </c>
      <c r="AF8">
        <v>23351.351351351354</v>
      </c>
      <c r="AG8">
        <f t="shared" si="14"/>
        <v>27194.393101621485</v>
      </c>
      <c r="AH8" s="54" t="s">
        <v>82</v>
      </c>
      <c r="AI8">
        <f t="shared" si="15"/>
        <v>6842.4854040404043</v>
      </c>
      <c r="AJ8">
        <f t="shared" si="16"/>
        <v>-40442.485404040402</v>
      </c>
      <c r="AK8">
        <f t="shared" si="17"/>
        <v>-16442.485404040402</v>
      </c>
    </row>
    <row r="9" spans="1:97" x14ac:dyDescent="0.2">
      <c r="A9" t="s">
        <v>107</v>
      </c>
      <c r="B9" t="s">
        <v>105</v>
      </c>
      <c r="C9" t="s">
        <v>108</v>
      </c>
      <c r="D9">
        <v>1</v>
      </c>
      <c r="E9">
        <v>1600</v>
      </c>
      <c r="F9" s="61">
        <f t="shared" si="0"/>
        <v>0.97297297297297303</v>
      </c>
      <c r="G9" s="4">
        <f t="shared" si="1"/>
        <v>18681.081081081084</v>
      </c>
      <c r="H9">
        <v>380</v>
      </c>
      <c r="I9">
        <v>0.41099999999999998</v>
      </c>
      <c r="J9">
        <v>202</v>
      </c>
      <c r="K9">
        <v>646</v>
      </c>
      <c r="L9">
        <f t="shared" si="2"/>
        <v>444</v>
      </c>
      <c r="M9">
        <f t="shared" si="3"/>
        <v>178</v>
      </c>
      <c r="N9">
        <f t="shared" si="4"/>
        <v>0.42072072072072075</v>
      </c>
      <c r="O9">
        <v>0.41099999999999998</v>
      </c>
      <c r="V9">
        <v>202</v>
      </c>
      <c r="W9">
        <f t="shared" si="5"/>
        <v>555</v>
      </c>
      <c r="X9">
        <f t="shared" si="6"/>
        <v>146.5</v>
      </c>
      <c r="Y9">
        <f t="shared" si="7"/>
        <v>-350.64442759666412</v>
      </c>
      <c r="Z9">
        <f t="shared" si="8"/>
        <v>371.50815011372248</v>
      </c>
      <c r="AA9">
        <f t="shared" si="9"/>
        <v>371.50815011372248</v>
      </c>
      <c r="AB9">
        <f t="shared" si="10"/>
        <v>0.40542009029499548</v>
      </c>
      <c r="AC9">
        <f t="shared" si="11"/>
        <v>0.5297505405405406</v>
      </c>
      <c r="AD9">
        <f t="shared" si="12"/>
        <v>71834.424818355692</v>
      </c>
      <c r="AE9" s="12">
        <f t="shared" si="13"/>
        <v>50284.097372848984</v>
      </c>
      <c r="AF9">
        <v>18681.081081081084</v>
      </c>
      <c r="AG9">
        <f t="shared" si="14"/>
        <v>31603.016291767901</v>
      </c>
      <c r="AH9" s="55">
        <v>5</v>
      </c>
      <c r="AI9">
        <f t="shared" si="15"/>
        <v>6445.2982432432445</v>
      </c>
      <c r="AJ9">
        <f t="shared" si="16"/>
        <v>-40045.298243243247</v>
      </c>
      <c r="AK9">
        <f t="shared" si="17"/>
        <v>-16045.298243243244</v>
      </c>
    </row>
    <row r="10" spans="1:97" x14ac:dyDescent="0.2">
      <c r="A10" t="s">
        <v>109</v>
      </c>
      <c r="B10" t="s">
        <v>105</v>
      </c>
      <c r="C10" t="s">
        <v>108</v>
      </c>
      <c r="D10">
        <v>2</v>
      </c>
      <c r="E10">
        <v>2800</v>
      </c>
      <c r="F10" s="61">
        <f t="shared" si="0"/>
        <v>0.97297297297297303</v>
      </c>
      <c r="G10" s="4">
        <f t="shared" si="1"/>
        <v>32691.891891891893</v>
      </c>
      <c r="H10">
        <v>374</v>
      </c>
      <c r="I10">
        <v>0.52600000000000002</v>
      </c>
      <c r="J10">
        <v>197</v>
      </c>
      <c r="K10">
        <v>639</v>
      </c>
      <c r="L10">
        <f t="shared" si="2"/>
        <v>442</v>
      </c>
      <c r="M10">
        <f t="shared" si="3"/>
        <v>177</v>
      </c>
      <c r="N10">
        <f t="shared" si="4"/>
        <v>0.42036199095022631</v>
      </c>
      <c r="O10">
        <v>0.52600000000000002</v>
      </c>
      <c r="V10">
        <v>197</v>
      </c>
      <c r="W10">
        <f t="shared" si="5"/>
        <v>552.5</v>
      </c>
      <c r="X10">
        <f t="shared" si="6"/>
        <v>141.75</v>
      </c>
      <c r="Y10">
        <f t="shared" si="7"/>
        <v>-349.06494819307557</v>
      </c>
      <c r="Z10">
        <f t="shared" si="8"/>
        <v>367.78964493303005</v>
      </c>
      <c r="AA10">
        <f t="shared" si="9"/>
        <v>367.78964493303005</v>
      </c>
      <c r="AB10">
        <f t="shared" si="10"/>
        <v>0.40912152929055212</v>
      </c>
      <c r="AC10">
        <f t="shared" si="11"/>
        <v>0.526821221719457</v>
      </c>
      <c r="AD10">
        <f t="shared" si="12"/>
        <v>70722.177378975233</v>
      </c>
      <c r="AE10" s="12">
        <f t="shared" si="13"/>
        <v>49505.524165282659</v>
      </c>
      <c r="AF10">
        <v>32691.891891891893</v>
      </c>
      <c r="AG10">
        <f t="shared" si="14"/>
        <v>16813.632273390765</v>
      </c>
      <c r="AH10" s="53"/>
      <c r="AI10">
        <f t="shared" si="15"/>
        <v>6409.6581975867266</v>
      </c>
      <c r="AJ10">
        <f t="shared" si="16"/>
        <v>-40009.65819758673</v>
      </c>
      <c r="AK10">
        <f t="shared" si="17"/>
        <v>-16009.658197586727</v>
      </c>
    </row>
    <row r="11" spans="1:97" x14ac:dyDescent="0.2">
      <c r="A11" t="s">
        <v>110</v>
      </c>
      <c r="B11" t="s">
        <v>111</v>
      </c>
      <c r="C11" t="s">
        <v>99</v>
      </c>
      <c r="D11">
        <v>1</v>
      </c>
      <c r="E11">
        <v>1100</v>
      </c>
      <c r="F11" s="61">
        <f t="shared" si="0"/>
        <v>0.97297297297297303</v>
      </c>
      <c r="G11" s="4">
        <f t="shared" si="1"/>
        <v>12843.243243243245</v>
      </c>
      <c r="H11">
        <v>386</v>
      </c>
      <c r="I11">
        <v>0.43290000000000001</v>
      </c>
      <c r="J11">
        <v>114</v>
      </c>
      <c r="K11">
        <v>477</v>
      </c>
      <c r="L11">
        <f t="shared" si="2"/>
        <v>363</v>
      </c>
      <c r="M11">
        <f t="shared" si="3"/>
        <v>272</v>
      </c>
      <c r="N11">
        <f t="shared" si="4"/>
        <v>0.69944903581267215</v>
      </c>
      <c r="O11">
        <v>0.43290000000000001</v>
      </c>
      <c r="V11">
        <v>114</v>
      </c>
      <c r="W11">
        <f t="shared" si="5"/>
        <v>453.75</v>
      </c>
      <c r="X11">
        <f t="shared" si="6"/>
        <v>68.625</v>
      </c>
      <c r="Y11">
        <f t="shared" si="7"/>
        <v>-286.67551175132678</v>
      </c>
      <c r="Z11">
        <f t="shared" si="8"/>
        <v>278.15869029567858</v>
      </c>
      <c r="AA11">
        <f t="shared" si="9"/>
        <v>278.15869029567858</v>
      </c>
      <c r="AB11">
        <f t="shared" si="10"/>
        <v>0.46178223756623377</v>
      </c>
      <c r="AC11">
        <f t="shared" si="11"/>
        <v>0.48514553719008263</v>
      </c>
      <c r="AD11">
        <f t="shared" si="12"/>
        <v>49255.818238069187</v>
      </c>
      <c r="AE11" s="12">
        <f t="shared" si="13"/>
        <v>34479.072766648431</v>
      </c>
      <c r="AF11">
        <v>12843.243243243245</v>
      </c>
      <c r="AG11">
        <f t="shared" si="14"/>
        <v>21635.829523405184</v>
      </c>
      <c r="AH11" s="17" t="s">
        <v>83</v>
      </c>
      <c r="AI11">
        <f t="shared" si="15"/>
        <v>5902.604035812672</v>
      </c>
      <c r="AJ11">
        <f t="shared" si="16"/>
        <v>-39502.60403581267</v>
      </c>
      <c r="AK11">
        <f t="shared" si="17"/>
        <v>-15502.604035812672</v>
      </c>
    </row>
    <row r="12" spans="1:97" x14ac:dyDescent="0.2">
      <c r="A12" t="s">
        <v>112</v>
      </c>
      <c r="B12" t="s">
        <v>111</v>
      </c>
      <c r="C12" t="s">
        <v>99</v>
      </c>
      <c r="D12">
        <v>2</v>
      </c>
      <c r="E12">
        <v>1900</v>
      </c>
      <c r="F12" s="61">
        <f t="shared" si="0"/>
        <v>0.97297297297297303</v>
      </c>
      <c r="G12" s="4">
        <f t="shared" si="1"/>
        <v>22183.783783783787</v>
      </c>
      <c r="H12">
        <v>212</v>
      </c>
      <c r="I12">
        <v>0.69589999999999996</v>
      </c>
      <c r="J12">
        <v>80</v>
      </c>
      <c r="K12">
        <v>583</v>
      </c>
      <c r="L12">
        <f t="shared" si="2"/>
        <v>503</v>
      </c>
      <c r="M12">
        <f t="shared" si="3"/>
        <v>132</v>
      </c>
      <c r="N12">
        <f t="shared" si="4"/>
        <v>0.30994035785288276</v>
      </c>
      <c r="O12">
        <v>0.69589999999999996</v>
      </c>
      <c r="V12">
        <v>80</v>
      </c>
      <c r="W12">
        <f t="shared" si="5"/>
        <v>628.75</v>
      </c>
      <c r="X12">
        <f t="shared" si="6"/>
        <v>17.125</v>
      </c>
      <c r="Y12">
        <f t="shared" si="7"/>
        <v>-397.23907000252717</v>
      </c>
      <c r="Z12">
        <f t="shared" si="8"/>
        <v>346.45405294414962</v>
      </c>
      <c r="AA12">
        <f t="shared" si="9"/>
        <v>346.45405294414962</v>
      </c>
      <c r="AB12">
        <f t="shared" si="10"/>
        <v>0.52378378201852827</v>
      </c>
      <c r="AC12">
        <f t="shared" si="11"/>
        <v>0.43607751491053676</v>
      </c>
      <c r="AD12">
        <f t="shared" si="12"/>
        <v>55144.50019007743</v>
      </c>
      <c r="AE12" s="12">
        <f t="shared" si="13"/>
        <v>38601.150133054201</v>
      </c>
      <c r="AF12">
        <v>22183.783783783787</v>
      </c>
      <c r="AG12">
        <f t="shared" si="14"/>
        <v>16417.366349270415</v>
      </c>
      <c r="AH12" s="13" t="s">
        <v>84</v>
      </c>
      <c r="AI12">
        <f t="shared" si="15"/>
        <v>5305.6097647448642</v>
      </c>
      <c r="AJ12">
        <f t="shared" si="16"/>
        <v>-38905.609764744862</v>
      </c>
      <c r="AK12">
        <f t="shared" si="17"/>
        <v>-14905.609764744864</v>
      </c>
    </row>
    <row r="13" spans="1:97" x14ac:dyDescent="0.2">
      <c r="A13" t="s">
        <v>113</v>
      </c>
      <c r="B13" t="s">
        <v>111</v>
      </c>
      <c r="C13" t="s">
        <v>108</v>
      </c>
      <c r="D13">
        <v>1</v>
      </c>
      <c r="E13">
        <v>1800</v>
      </c>
      <c r="F13" s="61">
        <f t="shared" si="0"/>
        <v>0.97297297297297303</v>
      </c>
      <c r="G13" s="4">
        <f t="shared" si="1"/>
        <v>21016.216216216217</v>
      </c>
      <c r="H13">
        <v>969</v>
      </c>
      <c r="I13">
        <v>0.1096</v>
      </c>
      <c r="J13">
        <v>239</v>
      </c>
      <c r="K13">
        <v>1431</v>
      </c>
      <c r="L13">
        <f t="shared" si="2"/>
        <v>1192</v>
      </c>
      <c r="M13">
        <f t="shared" si="3"/>
        <v>730</v>
      </c>
      <c r="N13">
        <f t="shared" si="4"/>
        <v>0.58993288590604032</v>
      </c>
      <c r="O13">
        <v>0.1096</v>
      </c>
      <c r="V13">
        <v>239</v>
      </c>
      <c r="W13">
        <f t="shared" si="5"/>
        <v>1490</v>
      </c>
      <c r="X13">
        <f t="shared" si="6"/>
        <v>90</v>
      </c>
      <c r="Y13">
        <f t="shared" si="7"/>
        <v>-941.36972453879207</v>
      </c>
      <c r="Z13">
        <f t="shared" si="8"/>
        <v>845.72908769269657</v>
      </c>
      <c r="AA13">
        <f t="shared" si="9"/>
        <v>845.72908769269657</v>
      </c>
      <c r="AB13">
        <f t="shared" si="10"/>
        <v>0.50720072999509835</v>
      </c>
      <c r="AC13">
        <f t="shared" si="11"/>
        <v>0.44920134228187919</v>
      </c>
      <c r="AD13">
        <f t="shared" si="12"/>
        <v>138664.46411041176</v>
      </c>
      <c r="AE13" s="12">
        <f t="shared" si="13"/>
        <v>97065.124877288225</v>
      </c>
      <c r="AF13">
        <v>21016.216216216217</v>
      </c>
      <c r="AG13">
        <f t="shared" si="14"/>
        <v>76048.908661072011</v>
      </c>
      <c r="AH13" s="54">
        <v>3600</v>
      </c>
      <c r="AI13">
        <f t="shared" si="15"/>
        <v>5465.2829977628635</v>
      </c>
      <c r="AJ13">
        <f t="shared" si="16"/>
        <v>-39065.282997762864</v>
      </c>
      <c r="AK13">
        <f t="shared" si="17"/>
        <v>-15065.282997762864</v>
      </c>
    </row>
    <row r="14" spans="1:97" x14ac:dyDescent="0.2">
      <c r="A14" t="s">
        <v>114</v>
      </c>
      <c r="B14" t="s">
        <v>111</v>
      </c>
      <c r="C14" t="s">
        <v>108</v>
      </c>
      <c r="D14">
        <v>2</v>
      </c>
      <c r="E14">
        <v>3200</v>
      </c>
      <c r="F14" s="61">
        <f t="shared" si="0"/>
        <v>0.97297297297297303</v>
      </c>
      <c r="G14" s="4">
        <f t="shared" si="1"/>
        <v>37362.162162162167</v>
      </c>
      <c r="H14">
        <v>885</v>
      </c>
      <c r="I14">
        <v>0.22470000000000001</v>
      </c>
      <c r="J14">
        <v>236</v>
      </c>
      <c r="K14">
        <v>1533</v>
      </c>
      <c r="L14">
        <f t="shared" si="2"/>
        <v>1297</v>
      </c>
      <c r="M14">
        <f t="shared" si="3"/>
        <v>649</v>
      </c>
      <c r="N14">
        <f t="shared" si="4"/>
        <v>0.50030840400925214</v>
      </c>
      <c r="O14">
        <v>0.22470000000000001</v>
      </c>
      <c r="V14">
        <v>236</v>
      </c>
      <c r="W14">
        <f t="shared" si="5"/>
        <v>1621.25</v>
      </c>
      <c r="X14">
        <f t="shared" si="6"/>
        <v>73.875</v>
      </c>
      <c r="Y14">
        <f t="shared" si="7"/>
        <v>-1024.2923932271924</v>
      </c>
      <c r="Z14">
        <f t="shared" si="8"/>
        <v>908.20060967904988</v>
      </c>
      <c r="AA14">
        <f t="shared" si="9"/>
        <v>908.20060967904988</v>
      </c>
      <c r="AB14">
        <f t="shared" si="10"/>
        <v>0.51461872609347714</v>
      </c>
      <c r="AC14">
        <f t="shared" si="11"/>
        <v>0.44333074016962221</v>
      </c>
      <c r="AD14">
        <f t="shared" si="12"/>
        <v>146961.13570670309</v>
      </c>
      <c r="AE14" s="12">
        <f t="shared" si="13"/>
        <v>102872.79499469216</v>
      </c>
      <c r="AF14">
        <v>37362.162162162167</v>
      </c>
      <c r="AG14">
        <f t="shared" si="14"/>
        <v>65510.632832529991</v>
      </c>
      <c r="AH14" s="13" t="s">
        <v>85</v>
      </c>
      <c r="AI14">
        <f t="shared" si="15"/>
        <v>5393.8573387304041</v>
      </c>
      <c r="AJ14">
        <f t="shared" si="16"/>
        <v>-38993.857338730406</v>
      </c>
      <c r="AK14">
        <f t="shared" si="17"/>
        <v>-14993.857338730404</v>
      </c>
    </row>
    <row r="15" spans="1:97" x14ac:dyDescent="0.2">
      <c r="A15" t="s">
        <v>115</v>
      </c>
      <c r="B15" t="s">
        <v>116</v>
      </c>
      <c r="C15" t="s">
        <v>99</v>
      </c>
      <c r="D15">
        <v>1</v>
      </c>
      <c r="E15">
        <v>1000</v>
      </c>
      <c r="F15" s="61">
        <f t="shared" si="0"/>
        <v>0.97297297297297303</v>
      </c>
      <c r="G15" s="4">
        <f t="shared" si="1"/>
        <v>11675.675675675677</v>
      </c>
      <c r="H15">
        <v>287</v>
      </c>
      <c r="I15">
        <v>0.21920000000000001</v>
      </c>
      <c r="J15">
        <v>138</v>
      </c>
      <c r="K15">
        <v>550</v>
      </c>
      <c r="L15">
        <f t="shared" si="2"/>
        <v>412</v>
      </c>
      <c r="M15">
        <f t="shared" si="3"/>
        <v>149</v>
      </c>
      <c r="N15">
        <f t="shared" si="4"/>
        <v>0.38932038834951455</v>
      </c>
      <c r="O15">
        <v>0.21920000000000001</v>
      </c>
      <c r="V15">
        <v>138</v>
      </c>
      <c r="W15">
        <f t="shared" si="5"/>
        <v>515</v>
      </c>
      <c r="X15">
        <f t="shared" si="6"/>
        <v>86.5</v>
      </c>
      <c r="Y15">
        <f t="shared" si="7"/>
        <v>-325.37275713924691</v>
      </c>
      <c r="Z15">
        <f t="shared" si="8"/>
        <v>320.01206722264345</v>
      </c>
      <c r="AA15">
        <f t="shared" si="9"/>
        <v>320.01206722264345</v>
      </c>
      <c r="AB15">
        <f t="shared" si="10"/>
        <v>0.45342148975270574</v>
      </c>
      <c r="AC15">
        <f t="shared" si="11"/>
        <v>0.49176223300970873</v>
      </c>
      <c r="AD15">
        <f t="shared" si="12"/>
        <v>57439.994800122957</v>
      </c>
      <c r="AE15" s="12">
        <f t="shared" si="13"/>
        <v>40207.996360086065</v>
      </c>
      <c r="AF15">
        <v>11675.675675675677</v>
      </c>
      <c r="AG15">
        <f t="shared" si="14"/>
        <v>28532.320684410388</v>
      </c>
      <c r="AH15" s="13" t="s">
        <v>86</v>
      </c>
      <c r="AI15">
        <f t="shared" si="15"/>
        <v>5983.1071682847887</v>
      </c>
      <c r="AJ15">
        <f t="shared" si="16"/>
        <v>-39583.107168284791</v>
      </c>
      <c r="AK15">
        <f t="shared" si="17"/>
        <v>-15583.107168284789</v>
      </c>
    </row>
    <row r="16" spans="1:97" x14ac:dyDescent="0.2">
      <c r="A16" t="s">
        <v>117</v>
      </c>
      <c r="B16" t="s">
        <v>101</v>
      </c>
      <c r="C16" t="s">
        <v>108</v>
      </c>
      <c r="D16">
        <v>1</v>
      </c>
      <c r="E16">
        <v>1000</v>
      </c>
      <c r="F16" s="61">
        <f t="shared" si="0"/>
        <v>0.97297297297297303</v>
      </c>
      <c r="G16" s="4">
        <f t="shared" si="1"/>
        <v>11675.675675675677</v>
      </c>
      <c r="H16">
        <v>206</v>
      </c>
      <c r="I16">
        <v>0.39179999999999998</v>
      </c>
      <c r="J16">
        <v>116</v>
      </c>
      <c r="K16">
        <v>296</v>
      </c>
      <c r="L16">
        <f t="shared" si="2"/>
        <v>180</v>
      </c>
      <c r="M16">
        <f t="shared" si="3"/>
        <v>90</v>
      </c>
      <c r="N16">
        <f t="shared" si="4"/>
        <v>0.5</v>
      </c>
      <c r="O16">
        <v>0.39179999999999998</v>
      </c>
      <c r="V16">
        <v>116</v>
      </c>
      <c r="W16">
        <f t="shared" si="5"/>
        <v>225</v>
      </c>
      <c r="X16">
        <f t="shared" si="6"/>
        <v>93.5</v>
      </c>
      <c r="Y16">
        <f t="shared" si="7"/>
        <v>-142.15314632297196</v>
      </c>
      <c r="Z16">
        <f t="shared" si="8"/>
        <v>167.66546626231997</v>
      </c>
      <c r="AA16">
        <f t="shared" si="9"/>
        <v>167.66546626231997</v>
      </c>
      <c r="AB16">
        <f t="shared" si="10"/>
        <v>0.32962429449919983</v>
      </c>
      <c r="AC16">
        <f t="shared" si="11"/>
        <v>0.58973533333333328</v>
      </c>
      <c r="AD16">
        <f t="shared" si="12"/>
        <v>36090.561116664772</v>
      </c>
      <c r="AE16" s="12">
        <f t="shared" si="13"/>
        <v>25263.392781665338</v>
      </c>
      <c r="AF16">
        <v>11675.675675675677</v>
      </c>
      <c r="AG16">
        <f t="shared" si="14"/>
        <v>13587.717105989661</v>
      </c>
      <c r="AH16" s="54">
        <v>0</v>
      </c>
      <c r="AI16">
        <f t="shared" si="15"/>
        <v>7175.1132222222213</v>
      </c>
      <c r="AJ16">
        <f t="shared" si="16"/>
        <v>-40775.113222222222</v>
      </c>
      <c r="AK16">
        <f t="shared" si="17"/>
        <v>-16775.113222222222</v>
      </c>
    </row>
    <row r="17" spans="1:37" x14ac:dyDescent="0.2">
      <c r="A17" t="s">
        <v>118</v>
      </c>
      <c r="B17" t="s">
        <v>116</v>
      </c>
      <c r="C17" t="s">
        <v>99</v>
      </c>
      <c r="D17">
        <v>2</v>
      </c>
      <c r="E17">
        <v>1300</v>
      </c>
      <c r="F17" s="61">
        <f t="shared" si="0"/>
        <v>0.97297297297297303</v>
      </c>
      <c r="G17" s="4">
        <f t="shared" si="1"/>
        <v>15178.37837837838</v>
      </c>
      <c r="H17">
        <v>462</v>
      </c>
      <c r="I17">
        <v>0.53700000000000003</v>
      </c>
      <c r="J17">
        <v>175</v>
      </c>
      <c r="K17">
        <v>917</v>
      </c>
      <c r="L17">
        <f t="shared" si="2"/>
        <v>742</v>
      </c>
      <c r="M17">
        <f t="shared" si="3"/>
        <v>287</v>
      </c>
      <c r="N17">
        <f t="shared" si="4"/>
        <v>0.40943396226415096</v>
      </c>
      <c r="O17">
        <v>0.53700000000000003</v>
      </c>
      <c r="V17">
        <v>175</v>
      </c>
      <c r="W17">
        <f t="shared" si="5"/>
        <v>927.5</v>
      </c>
      <c r="X17">
        <f t="shared" si="6"/>
        <v>82.25</v>
      </c>
      <c r="Y17">
        <f t="shared" si="7"/>
        <v>-585.98685873136219</v>
      </c>
      <c r="Z17">
        <f t="shared" si="8"/>
        <v>539.56542203689673</v>
      </c>
      <c r="AA17">
        <f t="shared" si="9"/>
        <v>539.56542203689673</v>
      </c>
      <c r="AB17">
        <f t="shared" si="10"/>
        <v>0.49306244963546819</v>
      </c>
      <c r="AC17">
        <f t="shared" si="11"/>
        <v>0.46039037735849048</v>
      </c>
      <c r="AD17">
        <f t="shared" si="12"/>
        <v>90669.915815323431</v>
      </c>
      <c r="AE17" s="12">
        <f t="shared" si="13"/>
        <v>63468.941070726396</v>
      </c>
      <c r="AF17">
        <v>15178.37837837838</v>
      </c>
      <c r="AG17">
        <f t="shared" si="14"/>
        <v>48290.562692348016</v>
      </c>
      <c r="AH17" s="13" t="s">
        <v>87</v>
      </c>
      <c r="AI17">
        <f t="shared" si="15"/>
        <v>5601.4162578616342</v>
      </c>
      <c r="AJ17">
        <f t="shared" si="16"/>
        <v>-39201.416257861638</v>
      </c>
      <c r="AK17">
        <f t="shared" si="17"/>
        <v>-15201.416257861634</v>
      </c>
    </row>
    <row r="18" spans="1:37" x14ac:dyDescent="0.2">
      <c r="A18" t="s">
        <v>119</v>
      </c>
      <c r="B18" t="s">
        <v>116</v>
      </c>
      <c r="C18" t="s">
        <v>108</v>
      </c>
      <c r="D18">
        <v>1</v>
      </c>
      <c r="E18">
        <v>1200</v>
      </c>
      <c r="F18" s="61">
        <f t="shared" si="0"/>
        <v>0.97297297297297303</v>
      </c>
      <c r="G18" s="4">
        <f t="shared" si="1"/>
        <v>14010.810810810814</v>
      </c>
      <c r="H18">
        <v>389</v>
      </c>
      <c r="I18">
        <v>0.51229999999999998</v>
      </c>
      <c r="J18">
        <v>130</v>
      </c>
      <c r="K18">
        <v>821</v>
      </c>
      <c r="L18">
        <f t="shared" si="2"/>
        <v>691</v>
      </c>
      <c r="M18">
        <f t="shared" si="3"/>
        <v>259</v>
      </c>
      <c r="N18">
        <f t="shared" si="4"/>
        <v>0.39985528219971056</v>
      </c>
      <c r="O18">
        <v>0.51229999999999998</v>
      </c>
      <c r="V18">
        <v>130</v>
      </c>
      <c r="W18">
        <f t="shared" si="5"/>
        <v>863.75</v>
      </c>
      <c r="X18">
        <f t="shared" si="6"/>
        <v>43.625</v>
      </c>
      <c r="Y18">
        <f t="shared" si="7"/>
        <v>-545.71013393985345</v>
      </c>
      <c r="Z18">
        <f t="shared" si="8"/>
        <v>485.99353992923938</v>
      </c>
      <c r="AA18">
        <f t="shared" si="9"/>
        <v>485.99353992923938</v>
      </c>
      <c r="AB18">
        <f t="shared" si="10"/>
        <v>0.51214881612647101</v>
      </c>
      <c r="AC18">
        <f t="shared" si="11"/>
        <v>0.44528542691751088</v>
      </c>
      <c r="AD18">
        <f t="shared" si="12"/>
        <v>78988.131930888456</v>
      </c>
      <c r="AE18" s="12">
        <f t="shared" si="13"/>
        <v>55291.692351621918</v>
      </c>
      <c r="AF18">
        <v>14010.810810810814</v>
      </c>
      <c r="AG18">
        <f t="shared" si="14"/>
        <v>41280.881540811104</v>
      </c>
      <c r="AH18" s="56">
        <v>6000</v>
      </c>
      <c r="AI18">
        <f t="shared" si="15"/>
        <v>5417.6393608297158</v>
      </c>
      <c r="AJ18">
        <f t="shared" si="16"/>
        <v>-39017.639360829715</v>
      </c>
      <c r="AK18">
        <f t="shared" si="17"/>
        <v>-15017.639360829715</v>
      </c>
    </row>
    <row r="19" spans="1:37" x14ac:dyDescent="0.2">
      <c r="A19" t="s">
        <v>120</v>
      </c>
      <c r="B19" t="s">
        <v>116</v>
      </c>
      <c r="C19" t="s">
        <v>108</v>
      </c>
      <c r="D19">
        <v>2</v>
      </c>
      <c r="E19">
        <v>1600</v>
      </c>
      <c r="F19" s="61">
        <f t="shared" si="0"/>
        <v>0.97297297297297303</v>
      </c>
      <c r="G19" s="4">
        <f t="shared" si="1"/>
        <v>18681.081081081084</v>
      </c>
      <c r="H19">
        <v>678</v>
      </c>
      <c r="I19">
        <v>0.36159999999999998</v>
      </c>
      <c r="J19">
        <v>241</v>
      </c>
      <c r="K19">
        <v>866</v>
      </c>
      <c r="L19">
        <f t="shared" si="2"/>
        <v>625</v>
      </c>
      <c r="M19">
        <f t="shared" si="3"/>
        <v>437</v>
      </c>
      <c r="N19">
        <f t="shared" si="4"/>
        <v>0.65936000000000006</v>
      </c>
      <c r="O19">
        <v>0.36159999999999998</v>
      </c>
      <c r="V19">
        <v>241</v>
      </c>
      <c r="W19">
        <f t="shared" si="5"/>
        <v>781.25</v>
      </c>
      <c r="X19">
        <f t="shared" si="6"/>
        <v>162.875</v>
      </c>
      <c r="Y19">
        <f t="shared" si="7"/>
        <v>-493.58731362143038</v>
      </c>
      <c r="Z19">
        <f t="shared" si="8"/>
        <v>501.28286896638872</v>
      </c>
      <c r="AA19">
        <f t="shared" si="9"/>
        <v>501.28286896638872</v>
      </c>
      <c r="AB19">
        <f t="shared" si="10"/>
        <v>0.43316207227697756</v>
      </c>
      <c r="AC19">
        <f t="shared" si="11"/>
        <v>0.50779553599999994</v>
      </c>
      <c r="AD19">
        <f t="shared" si="12"/>
        <v>92910.459144057866</v>
      </c>
      <c r="AE19" s="12">
        <f t="shared" si="13"/>
        <v>65037.321400840505</v>
      </c>
      <c r="AF19">
        <v>18681.081081081084</v>
      </c>
      <c r="AG19">
        <f t="shared" si="14"/>
        <v>46356.240319759425</v>
      </c>
      <c r="AH19" s="53"/>
      <c r="AI19">
        <f t="shared" si="15"/>
        <v>6178.1790213333325</v>
      </c>
      <c r="AJ19">
        <f t="shared" si="16"/>
        <v>-39778.17902133333</v>
      </c>
      <c r="AK19">
        <f t="shared" si="17"/>
        <v>-15778.179021333333</v>
      </c>
    </row>
    <row r="20" spans="1:37" x14ac:dyDescent="0.2">
      <c r="A20" t="s">
        <v>121</v>
      </c>
      <c r="B20" t="s">
        <v>122</v>
      </c>
      <c r="C20" t="s">
        <v>99</v>
      </c>
      <c r="D20">
        <v>1</v>
      </c>
      <c r="E20">
        <v>800</v>
      </c>
      <c r="F20" s="61">
        <f t="shared" si="0"/>
        <v>0.97297297297297303</v>
      </c>
      <c r="G20" s="4">
        <f t="shared" si="1"/>
        <v>9340.5405405405418</v>
      </c>
      <c r="H20">
        <v>163</v>
      </c>
      <c r="I20">
        <v>0.84379999999999999</v>
      </c>
      <c r="J20">
        <v>134</v>
      </c>
      <c r="K20">
        <v>288</v>
      </c>
      <c r="L20">
        <f t="shared" si="2"/>
        <v>154</v>
      </c>
      <c r="M20">
        <f t="shared" si="3"/>
        <v>29</v>
      </c>
      <c r="N20">
        <f t="shared" si="4"/>
        <v>0.25064935064935068</v>
      </c>
      <c r="O20">
        <v>0.84379999999999999</v>
      </c>
      <c r="V20">
        <v>134</v>
      </c>
      <c r="W20">
        <f t="shared" si="5"/>
        <v>192.5</v>
      </c>
      <c r="X20">
        <f t="shared" si="6"/>
        <v>114.75</v>
      </c>
      <c r="Y20">
        <f t="shared" si="7"/>
        <v>-121.61991407632044</v>
      </c>
      <c r="Z20">
        <f t="shared" si="8"/>
        <v>160.82489891331815</v>
      </c>
      <c r="AA20">
        <f t="shared" si="9"/>
        <v>160.82489891331815</v>
      </c>
      <c r="AB20">
        <f t="shared" si="10"/>
        <v>0.23935012422502935</v>
      </c>
      <c r="AC20">
        <f t="shared" si="11"/>
        <v>0.66117831168831176</v>
      </c>
      <c r="AD20">
        <f t="shared" si="12"/>
        <v>38811.886326447151</v>
      </c>
      <c r="AE20" s="12">
        <f t="shared" si="13"/>
        <v>27168.320428513005</v>
      </c>
      <c r="AF20">
        <v>9340.5405405405418</v>
      </c>
      <c r="AG20">
        <f t="shared" si="14"/>
        <v>17827.779887972465</v>
      </c>
      <c r="AH20" s="17" t="s">
        <v>88</v>
      </c>
      <c r="AI20">
        <f t="shared" si="15"/>
        <v>8044.3361255411264</v>
      </c>
      <c r="AJ20">
        <f t="shared" si="16"/>
        <v>-41644.336125541129</v>
      </c>
      <c r="AK20">
        <f t="shared" si="17"/>
        <v>-17644.336125541126</v>
      </c>
    </row>
    <row r="21" spans="1:37" x14ac:dyDescent="0.2">
      <c r="A21" t="s">
        <v>123</v>
      </c>
      <c r="B21" t="s">
        <v>122</v>
      </c>
      <c r="C21" t="s">
        <v>99</v>
      </c>
      <c r="D21">
        <v>2</v>
      </c>
      <c r="E21">
        <v>1200</v>
      </c>
      <c r="F21" s="61">
        <f t="shared" si="0"/>
        <v>0.97297297297297303</v>
      </c>
      <c r="G21" s="4">
        <f t="shared" si="1"/>
        <v>14010.810810810814</v>
      </c>
      <c r="H21">
        <v>374</v>
      </c>
      <c r="I21">
        <v>0.91510000000000002</v>
      </c>
      <c r="J21">
        <v>234</v>
      </c>
      <c r="K21">
        <v>794</v>
      </c>
      <c r="L21">
        <f t="shared" si="2"/>
        <v>560</v>
      </c>
      <c r="M21">
        <f t="shared" si="3"/>
        <v>140</v>
      </c>
      <c r="N21">
        <f t="shared" si="4"/>
        <v>0.30000000000000004</v>
      </c>
      <c r="O21">
        <v>0.91510000000000002</v>
      </c>
      <c r="V21">
        <v>234</v>
      </c>
      <c r="W21">
        <f t="shared" si="5"/>
        <v>700</v>
      </c>
      <c r="X21">
        <f t="shared" si="6"/>
        <v>164</v>
      </c>
      <c r="Y21">
        <f t="shared" si="7"/>
        <v>-442.25423300480162</v>
      </c>
      <c r="Z21">
        <f t="shared" si="8"/>
        <v>458.18145059388422</v>
      </c>
      <c r="AA21">
        <f t="shared" si="9"/>
        <v>458.18145059388422</v>
      </c>
      <c r="AB21">
        <f t="shared" si="10"/>
        <v>0.42025921513412029</v>
      </c>
      <c r="AC21">
        <f t="shared" si="11"/>
        <v>0.51800685714285721</v>
      </c>
      <c r="AD21">
        <f t="shared" si="12"/>
        <v>86629.513626502041</v>
      </c>
      <c r="AE21" s="12">
        <f t="shared" si="13"/>
        <v>60640.659538551423</v>
      </c>
      <c r="AF21">
        <v>14010.810810810814</v>
      </c>
      <c r="AG21">
        <f t="shared" si="14"/>
        <v>46629.848727740609</v>
      </c>
      <c r="AH21" s="54">
        <v>100</v>
      </c>
      <c r="AI21">
        <f t="shared" si="15"/>
        <v>6302.416761904763</v>
      </c>
      <c r="AJ21">
        <f t="shared" si="16"/>
        <v>-39902.416761904766</v>
      </c>
      <c r="AK21">
        <f t="shared" si="17"/>
        <v>-15902.416761904762</v>
      </c>
    </row>
    <row r="22" spans="1:37" x14ac:dyDescent="0.2">
      <c r="A22" t="s">
        <v>124</v>
      </c>
      <c r="B22" t="s">
        <v>122</v>
      </c>
      <c r="C22" t="s">
        <v>108</v>
      </c>
      <c r="D22">
        <v>1</v>
      </c>
      <c r="E22">
        <v>900</v>
      </c>
      <c r="F22" s="61">
        <f t="shared" si="0"/>
        <v>0.97297297297297303</v>
      </c>
      <c r="G22" s="4">
        <f t="shared" si="1"/>
        <v>10508.108108108108</v>
      </c>
      <c r="H22">
        <v>444</v>
      </c>
      <c r="I22">
        <v>0.43009999999999998</v>
      </c>
      <c r="J22">
        <v>252</v>
      </c>
      <c r="K22">
        <v>547</v>
      </c>
      <c r="L22">
        <f t="shared" si="2"/>
        <v>295</v>
      </c>
      <c r="M22">
        <f t="shared" si="3"/>
        <v>192</v>
      </c>
      <c r="N22">
        <f t="shared" si="4"/>
        <v>0.6206779661016949</v>
      </c>
      <c r="O22">
        <v>0.43009999999999998</v>
      </c>
      <c r="V22">
        <v>252</v>
      </c>
      <c r="W22">
        <f t="shared" si="5"/>
        <v>368.75</v>
      </c>
      <c r="X22">
        <f t="shared" si="6"/>
        <v>215.125</v>
      </c>
      <c r="Y22">
        <f t="shared" si="7"/>
        <v>-232.97321202931514</v>
      </c>
      <c r="Z22">
        <f t="shared" si="8"/>
        <v>305.72951415213544</v>
      </c>
      <c r="AA22">
        <f t="shared" si="9"/>
        <v>305.72951415213544</v>
      </c>
      <c r="AB22">
        <f t="shared" si="10"/>
        <v>0.24570715702274018</v>
      </c>
      <c r="AC22">
        <f t="shared" si="11"/>
        <v>0.65614735593220341</v>
      </c>
      <c r="AD22">
        <f t="shared" si="12"/>
        <v>73220.318504596711</v>
      </c>
      <c r="AE22" s="12">
        <f t="shared" si="13"/>
        <v>51254.222953217693</v>
      </c>
      <c r="AF22">
        <v>10508.108108108108</v>
      </c>
      <c r="AG22">
        <f t="shared" si="14"/>
        <v>40746.114845109587</v>
      </c>
      <c r="AH22" s="4" t="s">
        <v>89</v>
      </c>
      <c r="AI22">
        <f t="shared" si="15"/>
        <v>7983.1261638418082</v>
      </c>
      <c r="AJ22">
        <f t="shared" si="16"/>
        <v>-41583.126163841807</v>
      </c>
      <c r="AK22">
        <f t="shared" si="17"/>
        <v>-17583.126163841807</v>
      </c>
    </row>
    <row r="23" spans="1:37" x14ac:dyDescent="0.2">
      <c r="A23" t="s">
        <v>125</v>
      </c>
      <c r="B23" t="s">
        <v>122</v>
      </c>
      <c r="C23" t="s">
        <v>108</v>
      </c>
      <c r="D23">
        <v>2</v>
      </c>
      <c r="E23">
        <v>1100</v>
      </c>
      <c r="F23" s="61">
        <f t="shared" si="0"/>
        <v>0.97297297297297303</v>
      </c>
      <c r="G23" s="4">
        <f t="shared" si="1"/>
        <v>12843.243243243245</v>
      </c>
      <c r="H23">
        <v>426</v>
      </c>
      <c r="I23">
        <v>0.48220000000000002</v>
      </c>
      <c r="J23">
        <v>246</v>
      </c>
      <c r="K23">
        <v>616</v>
      </c>
      <c r="L23">
        <f t="shared" si="2"/>
        <v>370</v>
      </c>
      <c r="M23">
        <f t="shared" si="3"/>
        <v>180</v>
      </c>
      <c r="N23">
        <f t="shared" si="4"/>
        <v>0.48918918918918919</v>
      </c>
      <c r="O23">
        <v>0.48220000000000002</v>
      </c>
      <c r="V23">
        <v>246</v>
      </c>
      <c r="W23">
        <f t="shared" si="5"/>
        <v>462.5</v>
      </c>
      <c r="X23">
        <f t="shared" si="6"/>
        <v>199.75</v>
      </c>
      <c r="Y23">
        <f t="shared" si="7"/>
        <v>-292.20368966388679</v>
      </c>
      <c r="Z23">
        <f t="shared" si="8"/>
        <v>348.42345842810215</v>
      </c>
      <c r="AA23">
        <f t="shared" si="9"/>
        <v>348.42345842810215</v>
      </c>
      <c r="AB23">
        <f t="shared" si="10"/>
        <v>0.32145612633103166</v>
      </c>
      <c r="AC23">
        <f t="shared" si="11"/>
        <v>0.59619962162162166</v>
      </c>
      <c r="AD23">
        <f t="shared" si="12"/>
        <v>75821.425938809931</v>
      </c>
      <c r="AE23" s="12">
        <f t="shared" si="13"/>
        <v>53074.998157166949</v>
      </c>
      <c r="AF23">
        <v>12843.243243243245</v>
      </c>
      <c r="AG23">
        <f t="shared" si="14"/>
        <v>40231.754913923702</v>
      </c>
      <c r="AH23" s="31">
        <v>3</v>
      </c>
      <c r="AI23">
        <f t="shared" si="15"/>
        <v>7253.7620630630627</v>
      </c>
      <c r="AJ23">
        <f t="shared" si="16"/>
        <v>-40853.762063063063</v>
      </c>
      <c r="AK23">
        <f t="shared" si="17"/>
        <v>-16853.762063063063</v>
      </c>
    </row>
    <row r="24" spans="1:37" x14ac:dyDescent="0.2">
      <c r="A24" t="s">
        <v>126</v>
      </c>
      <c r="B24" t="s">
        <v>127</v>
      </c>
      <c r="C24" t="s">
        <v>99</v>
      </c>
      <c r="D24">
        <v>1</v>
      </c>
      <c r="E24">
        <v>1000</v>
      </c>
      <c r="F24" s="61">
        <f t="shared" si="0"/>
        <v>0.97297297297297303</v>
      </c>
      <c r="G24" s="4">
        <f t="shared" si="1"/>
        <v>11675.675675675677</v>
      </c>
      <c r="H24">
        <v>332</v>
      </c>
      <c r="I24">
        <v>0.4904</v>
      </c>
      <c r="J24">
        <v>171</v>
      </c>
      <c r="K24">
        <v>457</v>
      </c>
      <c r="L24">
        <f t="shared" si="2"/>
        <v>286</v>
      </c>
      <c r="M24">
        <f t="shared" si="3"/>
        <v>161</v>
      </c>
      <c r="N24">
        <f t="shared" si="4"/>
        <v>0.55034965034965033</v>
      </c>
      <c r="O24">
        <v>0.4904</v>
      </c>
      <c r="V24">
        <v>171</v>
      </c>
      <c r="W24">
        <f t="shared" si="5"/>
        <v>357.5</v>
      </c>
      <c r="X24">
        <f t="shared" si="6"/>
        <v>135.25</v>
      </c>
      <c r="Y24">
        <f t="shared" si="7"/>
        <v>-225.86555471316655</v>
      </c>
      <c r="Z24">
        <f t="shared" si="8"/>
        <v>259.74624083901949</v>
      </c>
      <c r="AA24">
        <f t="shared" si="9"/>
        <v>259.74624083901949</v>
      </c>
      <c r="AB24">
        <f t="shared" si="10"/>
        <v>0.34824123311613842</v>
      </c>
      <c r="AC24">
        <f t="shared" si="11"/>
        <v>0.57500188811188813</v>
      </c>
      <c r="AD24">
        <f t="shared" si="12"/>
        <v>54514.421303026516</v>
      </c>
      <c r="AE24" s="12">
        <f t="shared" si="13"/>
        <v>38160.094912118562</v>
      </c>
      <c r="AF24">
        <v>11675.675675675677</v>
      </c>
      <c r="AG24">
        <f t="shared" si="14"/>
        <v>26484.419236442885</v>
      </c>
      <c r="AH24" s="3"/>
      <c r="AI24">
        <f t="shared" si="15"/>
        <v>6995.8563053613052</v>
      </c>
      <c r="AJ24">
        <f t="shared" si="16"/>
        <v>-40595.856305361303</v>
      </c>
      <c r="AK24">
        <f t="shared" si="17"/>
        <v>-16595.856305361303</v>
      </c>
    </row>
    <row r="25" spans="1:37" x14ac:dyDescent="0.2">
      <c r="A25" t="s">
        <v>128</v>
      </c>
      <c r="B25" t="s">
        <v>127</v>
      </c>
      <c r="C25" t="s">
        <v>99</v>
      </c>
      <c r="D25">
        <v>2</v>
      </c>
      <c r="E25">
        <v>1400</v>
      </c>
      <c r="F25" s="61">
        <f t="shared" si="0"/>
        <v>0.97297297297297303</v>
      </c>
      <c r="G25" s="4">
        <f t="shared" si="1"/>
        <v>16345.945945945947</v>
      </c>
      <c r="H25">
        <v>430</v>
      </c>
      <c r="I25">
        <v>0.52329999999999999</v>
      </c>
      <c r="J25">
        <v>262</v>
      </c>
      <c r="K25">
        <v>567</v>
      </c>
      <c r="L25">
        <f t="shared" si="2"/>
        <v>305</v>
      </c>
      <c r="M25">
        <f t="shared" si="3"/>
        <v>168</v>
      </c>
      <c r="N25">
        <f t="shared" si="4"/>
        <v>0.54065573770491804</v>
      </c>
      <c r="O25">
        <v>0.52329999999999999</v>
      </c>
      <c r="V25">
        <v>262</v>
      </c>
      <c r="W25">
        <f t="shared" si="5"/>
        <v>381.25</v>
      </c>
      <c r="X25">
        <f t="shared" si="6"/>
        <v>223.875</v>
      </c>
      <c r="Y25">
        <f t="shared" si="7"/>
        <v>-240.87060904725803</v>
      </c>
      <c r="Z25">
        <f t="shared" si="8"/>
        <v>316.82204005559771</v>
      </c>
      <c r="AA25">
        <f t="shared" si="9"/>
        <v>316.82204005559771</v>
      </c>
      <c r="AB25">
        <f t="shared" si="10"/>
        <v>0.24379551489992843</v>
      </c>
      <c r="AC25">
        <f t="shared" si="11"/>
        <v>0.65766022950819669</v>
      </c>
      <c r="AD25">
        <f t="shared" si="12"/>
        <v>76051.858285320108</v>
      </c>
      <c r="AE25" s="12">
        <f t="shared" si="13"/>
        <v>53236.300799724071</v>
      </c>
      <c r="AF25">
        <v>16345.945945945947</v>
      </c>
      <c r="AG25">
        <f t="shared" si="14"/>
        <v>36890.354853778124</v>
      </c>
      <c r="AH25" s="17" t="s">
        <v>90</v>
      </c>
      <c r="AI25">
        <f t="shared" si="15"/>
        <v>8001.5327923497271</v>
      </c>
      <c r="AJ25">
        <f t="shared" si="16"/>
        <v>-41601.532792349724</v>
      </c>
      <c r="AK25">
        <f t="shared" si="17"/>
        <v>-17601.532792349728</v>
      </c>
    </row>
    <row r="26" spans="1:37" x14ac:dyDescent="0.2">
      <c r="A26" t="s">
        <v>129</v>
      </c>
      <c r="B26" t="s">
        <v>127</v>
      </c>
      <c r="C26" t="s">
        <v>108</v>
      </c>
      <c r="D26">
        <v>1</v>
      </c>
      <c r="E26">
        <v>1500</v>
      </c>
      <c r="F26" s="61">
        <f t="shared" si="0"/>
        <v>0.97297297297297303</v>
      </c>
      <c r="G26" s="4">
        <f t="shared" si="1"/>
        <v>17513.513513513513</v>
      </c>
      <c r="H26">
        <v>662</v>
      </c>
      <c r="I26">
        <v>0.44929999999999998</v>
      </c>
      <c r="J26">
        <v>229</v>
      </c>
      <c r="K26">
        <v>859</v>
      </c>
      <c r="L26">
        <f t="shared" si="2"/>
        <v>630</v>
      </c>
      <c r="M26">
        <f t="shared" si="3"/>
        <v>433</v>
      </c>
      <c r="N26">
        <f t="shared" si="4"/>
        <v>0.64984126984126989</v>
      </c>
      <c r="O26">
        <v>0.44929999999999998</v>
      </c>
      <c r="V26">
        <v>229</v>
      </c>
      <c r="W26">
        <f t="shared" si="5"/>
        <v>787.5</v>
      </c>
      <c r="X26">
        <f t="shared" si="6"/>
        <v>150.25</v>
      </c>
      <c r="Y26">
        <f t="shared" si="7"/>
        <v>-497.53601213040184</v>
      </c>
      <c r="Z26">
        <f t="shared" si="8"/>
        <v>498.32913191811986</v>
      </c>
      <c r="AA26">
        <f t="shared" si="9"/>
        <v>498.32913191811986</v>
      </c>
      <c r="AB26">
        <f t="shared" si="10"/>
        <v>0.44200524688015219</v>
      </c>
      <c r="AC26">
        <f t="shared" si="11"/>
        <v>0.50079704761904753</v>
      </c>
      <c r="AD26">
        <f t="shared" si="12"/>
        <v>91090.041672612409</v>
      </c>
      <c r="AE26" s="12">
        <f t="shared" si="13"/>
        <v>63763.029170828682</v>
      </c>
      <c r="AF26">
        <v>17513.513513513513</v>
      </c>
      <c r="AG26">
        <f t="shared" si="14"/>
        <v>46249.515657315169</v>
      </c>
      <c r="AH26" s="57">
        <v>0.3</v>
      </c>
      <c r="AI26">
        <f t="shared" si="15"/>
        <v>6093.0307460317445</v>
      </c>
      <c r="AJ26">
        <f t="shared" si="16"/>
        <v>-39693.030746031742</v>
      </c>
      <c r="AK26">
        <f t="shared" si="17"/>
        <v>-15693.030746031745</v>
      </c>
    </row>
    <row r="27" spans="1:37" x14ac:dyDescent="0.2">
      <c r="A27" t="s">
        <v>130</v>
      </c>
      <c r="B27" t="s">
        <v>101</v>
      </c>
      <c r="C27" t="s">
        <v>108</v>
      </c>
      <c r="D27">
        <v>2</v>
      </c>
      <c r="E27">
        <v>1300</v>
      </c>
      <c r="F27" s="61">
        <f t="shared" si="0"/>
        <v>0.97297297297297303</v>
      </c>
      <c r="G27" s="4">
        <f t="shared" si="1"/>
        <v>15178.37837837838</v>
      </c>
      <c r="H27">
        <v>186</v>
      </c>
      <c r="I27">
        <v>0.6603</v>
      </c>
      <c r="J27">
        <v>136</v>
      </c>
      <c r="K27">
        <v>336</v>
      </c>
      <c r="L27">
        <f t="shared" si="2"/>
        <v>200</v>
      </c>
      <c r="M27">
        <f t="shared" si="3"/>
        <v>50</v>
      </c>
      <c r="N27">
        <f t="shared" si="4"/>
        <v>0.30000000000000004</v>
      </c>
      <c r="O27">
        <v>0.6603</v>
      </c>
      <c r="V27">
        <v>136</v>
      </c>
      <c r="W27">
        <f t="shared" si="5"/>
        <v>250</v>
      </c>
      <c r="X27">
        <f t="shared" si="6"/>
        <v>111</v>
      </c>
      <c r="Y27">
        <f t="shared" si="7"/>
        <v>-157.94794035885772</v>
      </c>
      <c r="Z27">
        <f t="shared" si="8"/>
        <v>189.8505180692444</v>
      </c>
      <c r="AA27">
        <f t="shared" si="9"/>
        <v>189.8505180692444</v>
      </c>
      <c r="AB27">
        <f t="shared" si="10"/>
        <v>0.31540207227697759</v>
      </c>
      <c r="AC27">
        <f t="shared" si="11"/>
        <v>0.60099079999999994</v>
      </c>
      <c r="AD27">
        <f t="shared" si="12"/>
        <v>41645.921378220119</v>
      </c>
      <c r="AE27" s="12">
        <f t="shared" si="13"/>
        <v>29152.144964754079</v>
      </c>
      <c r="AF27">
        <v>15178.37837837838</v>
      </c>
      <c r="AG27">
        <f t="shared" si="14"/>
        <v>13973.766586375699</v>
      </c>
      <c r="AH27" s="3"/>
      <c r="AI27">
        <f t="shared" si="15"/>
        <v>7312.0547333333334</v>
      </c>
      <c r="AJ27">
        <f t="shared" si="16"/>
        <v>-40912.054733333331</v>
      </c>
      <c r="AK27">
        <f t="shared" si="17"/>
        <v>-16912.054733333334</v>
      </c>
    </row>
    <row r="28" spans="1:37" x14ac:dyDescent="0.2">
      <c r="A28" t="s">
        <v>131</v>
      </c>
      <c r="B28" t="s">
        <v>127</v>
      </c>
      <c r="C28" t="s">
        <v>108</v>
      </c>
      <c r="D28">
        <v>2</v>
      </c>
      <c r="E28">
        <v>1600</v>
      </c>
      <c r="F28" s="61">
        <f t="shared" si="0"/>
        <v>0.97297297297297303</v>
      </c>
      <c r="G28" s="4">
        <f t="shared" si="1"/>
        <v>18681.081081081084</v>
      </c>
      <c r="H28">
        <v>696</v>
      </c>
      <c r="I28">
        <v>0.48770000000000002</v>
      </c>
      <c r="J28">
        <v>449</v>
      </c>
      <c r="K28">
        <v>899</v>
      </c>
      <c r="L28">
        <f t="shared" si="2"/>
        <v>450</v>
      </c>
      <c r="M28">
        <f t="shared" si="3"/>
        <v>247</v>
      </c>
      <c r="N28">
        <f t="shared" si="4"/>
        <v>0.5391111111111111</v>
      </c>
      <c r="O28">
        <v>0.48770000000000002</v>
      </c>
      <c r="V28">
        <v>449</v>
      </c>
      <c r="W28">
        <f t="shared" si="5"/>
        <v>562.5</v>
      </c>
      <c r="X28">
        <f t="shared" si="6"/>
        <v>392.75</v>
      </c>
      <c r="Y28">
        <f t="shared" si="7"/>
        <v>-355.38286580742988</v>
      </c>
      <c r="Z28">
        <f t="shared" si="8"/>
        <v>498.66366565579983</v>
      </c>
      <c r="AA28">
        <f t="shared" si="9"/>
        <v>498.66366565579983</v>
      </c>
      <c r="AB28">
        <f t="shared" si="10"/>
        <v>0.18829096116586636</v>
      </c>
      <c r="AC28">
        <f t="shared" si="11"/>
        <v>0.70158653333333343</v>
      </c>
      <c r="AD28">
        <f t="shared" si="12"/>
        <v>127697.33505766194</v>
      </c>
      <c r="AE28" s="12">
        <f t="shared" si="13"/>
        <v>89388.13454036336</v>
      </c>
      <c r="AF28">
        <v>18681.081081081084</v>
      </c>
      <c r="AG28">
        <f t="shared" si="14"/>
        <v>70707.053459282281</v>
      </c>
      <c r="AH28" s="4" t="s">
        <v>91</v>
      </c>
      <c r="AI28">
        <f t="shared" si="15"/>
        <v>8535.9694888888898</v>
      </c>
      <c r="AJ28">
        <f t="shared" si="16"/>
        <v>-42135.969488888892</v>
      </c>
      <c r="AK28">
        <f t="shared" si="17"/>
        <v>-18135.969488888892</v>
      </c>
    </row>
    <row r="29" spans="1:37" x14ac:dyDescent="0.2">
      <c r="A29" t="s">
        <v>132</v>
      </c>
      <c r="B29" t="s">
        <v>133</v>
      </c>
      <c r="C29" t="s">
        <v>99</v>
      </c>
      <c r="D29">
        <v>1</v>
      </c>
      <c r="E29">
        <v>600</v>
      </c>
      <c r="F29" s="61">
        <f t="shared" si="0"/>
        <v>0.97297297297297303</v>
      </c>
      <c r="G29" s="4">
        <f t="shared" si="1"/>
        <v>7005.4054054054068</v>
      </c>
      <c r="H29">
        <v>182</v>
      </c>
      <c r="I29">
        <v>0.43840000000000001</v>
      </c>
      <c r="J29">
        <v>132</v>
      </c>
      <c r="K29">
        <v>226</v>
      </c>
      <c r="L29">
        <f t="shared" si="2"/>
        <v>94</v>
      </c>
      <c r="M29">
        <f t="shared" si="3"/>
        <v>50</v>
      </c>
      <c r="N29">
        <f t="shared" si="4"/>
        <v>0.52553191489361706</v>
      </c>
      <c r="O29">
        <v>0.43840000000000001</v>
      </c>
      <c r="V29">
        <v>132</v>
      </c>
      <c r="W29">
        <f t="shared" si="5"/>
        <v>117.5</v>
      </c>
      <c r="X29">
        <f t="shared" si="6"/>
        <v>120.25</v>
      </c>
      <c r="Y29">
        <f t="shared" si="7"/>
        <v>-74.235531968663125</v>
      </c>
      <c r="Z29">
        <f t="shared" si="8"/>
        <v>123.26974349254485</v>
      </c>
      <c r="AA29">
        <f t="shared" si="9"/>
        <v>132</v>
      </c>
      <c r="AB29">
        <f t="shared" si="10"/>
        <v>0.1</v>
      </c>
      <c r="AC29">
        <f t="shared" si="11"/>
        <v>0.77146000000000003</v>
      </c>
      <c r="AD29">
        <f t="shared" si="12"/>
        <v>37168.942800000004</v>
      </c>
      <c r="AE29" s="12">
        <f t="shared" si="13"/>
        <v>26018.259960000003</v>
      </c>
      <c r="AF29">
        <v>7005.4054054054068</v>
      </c>
      <c r="AG29">
        <f t="shared" si="14"/>
        <v>19012.854554594596</v>
      </c>
      <c r="AH29" s="54">
        <v>6000</v>
      </c>
      <c r="AI29">
        <f t="shared" si="15"/>
        <v>9386.0966666666664</v>
      </c>
      <c r="AJ29">
        <f t="shared" si="16"/>
        <v>-42986.096666666665</v>
      </c>
      <c r="AK29">
        <f t="shared" si="17"/>
        <v>-18986.096666666665</v>
      </c>
    </row>
    <row r="30" spans="1:37" x14ac:dyDescent="0.2">
      <c r="A30" t="s">
        <v>134</v>
      </c>
      <c r="B30" t="s">
        <v>133</v>
      </c>
      <c r="C30" t="s">
        <v>99</v>
      </c>
      <c r="D30">
        <v>2</v>
      </c>
      <c r="E30">
        <v>800</v>
      </c>
      <c r="F30" s="61">
        <f t="shared" si="0"/>
        <v>0.97297297297297303</v>
      </c>
      <c r="G30" s="4">
        <f t="shared" si="1"/>
        <v>9340.5405405405418</v>
      </c>
      <c r="H30">
        <v>241</v>
      </c>
      <c r="I30">
        <v>0.53149999999999997</v>
      </c>
      <c r="J30">
        <v>157</v>
      </c>
      <c r="K30">
        <v>340</v>
      </c>
      <c r="L30">
        <f t="shared" si="2"/>
        <v>183</v>
      </c>
      <c r="M30">
        <f t="shared" si="3"/>
        <v>84</v>
      </c>
      <c r="N30">
        <f t="shared" si="4"/>
        <v>0.46721311475409844</v>
      </c>
      <c r="O30">
        <v>0.53149999999999997</v>
      </c>
      <c r="V30">
        <v>157</v>
      </c>
      <c r="W30">
        <f t="shared" si="5"/>
        <v>228.75</v>
      </c>
      <c r="X30">
        <f t="shared" si="6"/>
        <v>134.125</v>
      </c>
      <c r="Y30">
        <f t="shared" si="7"/>
        <v>-144.52236542835482</v>
      </c>
      <c r="Z30">
        <f t="shared" si="8"/>
        <v>189.99322403335862</v>
      </c>
      <c r="AA30">
        <f t="shared" si="9"/>
        <v>189.99322403335862</v>
      </c>
      <c r="AB30">
        <f t="shared" si="10"/>
        <v>0.24423267336987373</v>
      </c>
      <c r="AC30">
        <f t="shared" si="11"/>
        <v>0.65731426229508194</v>
      </c>
      <c r="AD30">
        <f t="shared" si="12"/>
        <v>45583.118402241242</v>
      </c>
      <c r="AE30" s="12">
        <f t="shared" si="13"/>
        <v>31908.182881568868</v>
      </c>
      <c r="AF30">
        <v>9340.5405405405418</v>
      </c>
      <c r="AG30">
        <f t="shared" si="14"/>
        <v>22567.642341028324</v>
      </c>
      <c r="AH30" s="3"/>
      <c r="AI30">
        <f t="shared" si="15"/>
        <v>7997.3235245901633</v>
      </c>
      <c r="AJ30">
        <f t="shared" si="16"/>
        <v>-41597.32352459016</v>
      </c>
      <c r="AK30">
        <f t="shared" si="17"/>
        <v>-17597.323524590163</v>
      </c>
    </row>
    <row r="31" spans="1:37" x14ac:dyDescent="0.2">
      <c r="A31" t="s">
        <v>135</v>
      </c>
      <c r="B31" t="s">
        <v>133</v>
      </c>
      <c r="C31" t="s">
        <v>108</v>
      </c>
      <c r="D31">
        <v>1</v>
      </c>
      <c r="E31">
        <v>700</v>
      </c>
      <c r="F31" s="61">
        <f t="shared" si="0"/>
        <v>0.97297297297297303</v>
      </c>
      <c r="G31" s="4">
        <f t="shared" si="1"/>
        <v>8172.9729729729734</v>
      </c>
      <c r="H31">
        <v>363</v>
      </c>
      <c r="I31">
        <v>0.13969999999999999</v>
      </c>
      <c r="J31">
        <v>215</v>
      </c>
      <c r="K31">
        <v>377</v>
      </c>
      <c r="L31">
        <f t="shared" si="2"/>
        <v>162</v>
      </c>
      <c r="M31">
        <f t="shared" si="3"/>
        <v>148</v>
      </c>
      <c r="N31">
        <f t="shared" si="4"/>
        <v>0.83086419753086416</v>
      </c>
      <c r="O31">
        <v>0.13969999999999999</v>
      </c>
      <c r="V31">
        <v>215</v>
      </c>
      <c r="W31">
        <f t="shared" si="5"/>
        <v>202.5</v>
      </c>
      <c r="X31">
        <f t="shared" si="6"/>
        <v>194.75</v>
      </c>
      <c r="Y31">
        <f t="shared" si="7"/>
        <v>-127.93783169067476</v>
      </c>
      <c r="Z31">
        <f t="shared" si="8"/>
        <v>206.19891963608794</v>
      </c>
      <c r="AA31">
        <f t="shared" si="9"/>
        <v>215</v>
      </c>
      <c r="AB31">
        <f t="shared" si="10"/>
        <v>0.1</v>
      </c>
      <c r="AC31">
        <f t="shared" si="11"/>
        <v>0.77146000000000003</v>
      </c>
      <c r="AD31">
        <f t="shared" si="12"/>
        <v>60540.323499999999</v>
      </c>
      <c r="AE31" s="12">
        <f t="shared" si="13"/>
        <v>42378.226449999995</v>
      </c>
      <c r="AF31">
        <v>8172.9729729729734</v>
      </c>
      <c r="AG31">
        <f t="shared" si="14"/>
        <v>34205.253477027021</v>
      </c>
      <c r="AH31" s="58" t="s">
        <v>92</v>
      </c>
      <c r="AI31">
        <f t="shared" si="15"/>
        <v>9386.0966666666664</v>
      </c>
      <c r="AJ31">
        <f t="shared" si="16"/>
        <v>-42986.096666666665</v>
      </c>
      <c r="AK31">
        <f t="shared" si="17"/>
        <v>-18986.096666666665</v>
      </c>
    </row>
    <row r="32" spans="1:37" x14ac:dyDescent="0.2">
      <c r="A32" t="s">
        <v>136</v>
      </c>
      <c r="B32" t="s">
        <v>133</v>
      </c>
      <c r="C32" t="s">
        <v>108</v>
      </c>
      <c r="D32">
        <v>2</v>
      </c>
      <c r="E32">
        <v>1000</v>
      </c>
      <c r="F32" s="61">
        <f t="shared" si="0"/>
        <v>0.97297297297297303</v>
      </c>
      <c r="G32" s="4">
        <f t="shared" si="1"/>
        <v>11675.675675675677</v>
      </c>
      <c r="H32">
        <v>301</v>
      </c>
      <c r="I32">
        <v>0.46850000000000003</v>
      </c>
      <c r="J32">
        <v>202</v>
      </c>
      <c r="K32">
        <v>374</v>
      </c>
      <c r="L32">
        <f t="shared" si="2"/>
        <v>172</v>
      </c>
      <c r="M32">
        <f t="shared" si="3"/>
        <v>99</v>
      </c>
      <c r="N32">
        <f t="shared" si="4"/>
        <v>0.56046511627906981</v>
      </c>
      <c r="O32">
        <v>0.46850000000000003</v>
      </c>
      <c r="V32">
        <v>202</v>
      </c>
      <c r="W32">
        <f t="shared" si="5"/>
        <v>215</v>
      </c>
      <c r="X32">
        <f t="shared" si="6"/>
        <v>180.5</v>
      </c>
      <c r="Y32">
        <f t="shared" si="7"/>
        <v>-135.83522870861765</v>
      </c>
      <c r="Z32">
        <f t="shared" si="8"/>
        <v>205.79144553955018</v>
      </c>
      <c r="AA32">
        <f t="shared" si="9"/>
        <v>205.79144553955018</v>
      </c>
      <c r="AB32">
        <f t="shared" si="10"/>
        <v>0.11763463041651247</v>
      </c>
      <c r="AC32">
        <f t="shared" si="11"/>
        <v>0.75750395348837207</v>
      </c>
      <c r="AD32">
        <f t="shared" si="12"/>
        <v>56899.05926045814</v>
      </c>
      <c r="AE32" s="12">
        <f t="shared" si="13"/>
        <v>39829.341482320699</v>
      </c>
      <c r="AF32">
        <v>11675.675675675677</v>
      </c>
      <c r="AG32">
        <f t="shared" si="14"/>
        <v>28153.665806645022</v>
      </c>
      <c r="AH32" s="59" t="s">
        <v>93</v>
      </c>
      <c r="AI32">
        <f t="shared" si="15"/>
        <v>9216.2981007751932</v>
      </c>
      <c r="AJ32">
        <f t="shared" si="16"/>
        <v>-42816.298100775195</v>
      </c>
      <c r="AK32">
        <f t="shared" si="17"/>
        <v>-18816.298100775195</v>
      </c>
    </row>
    <row r="33" spans="1:37" x14ac:dyDescent="0.2">
      <c r="A33" t="s">
        <v>137</v>
      </c>
      <c r="B33" t="s">
        <v>138</v>
      </c>
      <c r="C33" t="s">
        <v>99</v>
      </c>
      <c r="D33">
        <v>1</v>
      </c>
      <c r="E33">
        <v>700</v>
      </c>
      <c r="F33" s="61">
        <f t="shared" si="0"/>
        <v>0.97297297297297303</v>
      </c>
      <c r="G33" s="4">
        <f t="shared" si="1"/>
        <v>8172.9729729729734</v>
      </c>
      <c r="H33">
        <v>212</v>
      </c>
      <c r="I33">
        <v>0.50139999999999996</v>
      </c>
      <c r="J33">
        <v>94</v>
      </c>
      <c r="K33">
        <v>356</v>
      </c>
      <c r="L33">
        <f t="shared" si="2"/>
        <v>262</v>
      </c>
      <c r="M33">
        <f t="shared" si="3"/>
        <v>118</v>
      </c>
      <c r="N33">
        <f t="shared" si="4"/>
        <v>0.46030534351145036</v>
      </c>
      <c r="O33">
        <v>0.50139999999999996</v>
      </c>
      <c r="V33">
        <v>94</v>
      </c>
      <c r="W33">
        <f t="shared" si="5"/>
        <v>327.5</v>
      </c>
      <c r="X33">
        <f t="shared" si="6"/>
        <v>61.25</v>
      </c>
      <c r="Y33">
        <f t="shared" si="7"/>
        <v>-206.9118018701036</v>
      </c>
      <c r="Z33">
        <f t="shared" si="8"/>
        <v>206.62417867071014</v>
      </c>
      <c r="AA33">
        <f t="shared" si="9"/>
        <v>206.62417867071014</v>
      </c>
      <c r="AB33">
        <f t="shared" si="10"/>
        <v>0.44389062189529815</v>
      </c>
      <c r="AC33">
        <f t="shared" si="11"/>
        <v>0.49930496183206108</v>
      </c>
      <c r="AD33">
        <f t="shared" si="12"/>
        <v>37656.494340337362</v>
      </c>
      <c r="AE33" s="12">
        <f t="shared" si="13"/>
        <v>26359.546038236153</v>
      </c>
      <c r="AF33">
        <v>8172.9729729729734</v>
      </c>
      <c r="AG33">
        <f t="shared" si="14"/>
        <v>18186.573065263179</v>
      </c>
      <c r="AH33" s="59" t="s">
        <v>94</v>
      </c>
      <c r="AI33">
        <f t="shared" si="15"/>
        <v>6074.8770356234099</v>
      </c>
      <c r="AJ33">
        <f t="shared" si="16"/>
        <v>-39674.877035623409</v>
      </c>
      <c r="AK33">
        <f t="shared" si="17"/>
        <v>-15674.877035623409</v>
      </c>
    </row>
    <row r="34" spans="1:37" x14ac:dyDescent="0.2">
      <c r="A34" t="s">
        <v>139</v>
      </c>
      <c r="B34" t="s">
        <v>138</v>
      </c>
      <c r="C34" t="s">
        <v>99</v>
      </c>
      <c r="D34">
        <v>2</v>
      </c>
      <c r="E34">
        <v>900</v>
      </c>
      <c r="F34" s="61">
        <f t="shared" si="0"/>
        <v>0.97297297297297303</v>
      </c>
      <c r="G34" s="4">
        <f t="shared" si="1"/>
        <v>10508.108108108108</v>
      </c>
      <c r="H34">
        <v>340</v>
      </c>
      <c r="I34">
        <v>0.30680000000000002</v>
      </c>
      <c r="J34">
        <v>69</v>
      </c>
      <c r="K34">
        <v>485</v>
      </c>
      <c r="L34">
        <f t="shared" si="2"/>
        <v>416</v>
      </c>
      <c r="M34">
        <f t="shared" si="3"/>
        <v>271</v>
      </c>
      <c r="N34">
        <f t="shared" si="4"/>
        <v>0.62115384615384617</v>
      </c>
      <c r="O34">
        <v>0.30680000000000002</v>
      </c>
      <c r="V34">
        <v>69</v>
      </c>
      <c r="W34">
        <f t="shared" si="5"/>
        <v>520</v>
      </c>
      <c r="X34">
        <f t="shared" si="6"/>
        <v>17</v>
      </c>
      <c r="Y34">
        <f t="shared" si="7"/>
        <v>-328.53171594642407</v>
      </c>
      <c r="Z34">
        <f t="shared" si="8"/>
        <v>287.94907758402832</v>
      </c>
      <c r="AA34">
        <f t="shared" si="9"/>
        <v>287.94907758402832</v>
      </c>
      <c r="AB34">
        <f t="shared" si="10"/>
        <v>0.52105591843082366</v>
      </c>
      <c r="AC34">
        <f t="shared" si="11"/>
        <v>0.43823634615384616</v>
      </c>
      <c r="AD34">
        <f t="shared" si="12"/>
        <v>46059.259348160151</v>
      </c>
      <c r="AE34" s="12">
        <f t="shared" si="13"/>
        <v>32241.481543712103</v>
      </c>
      <c r="AF34">
        <v>10508.108108108108</v>
      </c>
      <c r="AG34">
        <f t="shared" si="14"/>
        <v>21733.373435603993</v>
      </c>
      <c r="AH34" s="59" t="s">
        <v>95</v>
      </c>
      <c r="AI34">
        <f t="shared" si="15"/>
        <v>5331.8755448717948</v>
      </c>
      <c r="AJ34">
        <f t="shared" si="16"/>
        <v>-38931.875544871793</v>
      </c>
      <c r="AK34">
        <f t="shared" si="17"/>
        <v>-14931.875544871795</v>
      </c>
    </row>
    <row r="35" spans="1:37" x14ac:dyDescent="0.2">
      <c r="A35" t="s">
        <v>140</v>
      </c>
      <c r="B35" t="s">
        <v>138</v>
      </c>
      <c r="C35" t="s">
        <v>108</v>
      </c>
      <c r="D35">
        <v>1</v>
      </c>
      <c r="E35">
        <v>1000</v>
      </c>
      <c r="F35" s="61">
        <f t="shared" si="0"/>
        <v>0.97297297297297303</v>
      </c>
      <c r="G35" s="4">
        <f t="shared" si="1"/>
        <v>11675.675675675677</v>
      </c>
      <c r="H35">
        <v>266</v>
      </c>
      <c r="I35">
        <v>0.52049999999999996</v>
      </c>
      <c r="J35">
        <v>84</v>
      </c>
      <c r="K35">
        <v>376</v>
      </c>
      <c r="L35">
        <f t="shared" si="2"/>
        <v>292</v>
      </c>
      <c r="M35">
        <f t="shared" si="3"/>
        <v>182</v>
      </c>
      <c r="N35">
        <f t="shared" si="4"/>
        <v>0.59863013698630141</v>
      </c>
      <c r="O35">
        <v>0.52049999999999996</v>
      </c>
      <c r="V35">
        <v>84</v>
      </c>
      <c r="W35">
        <f t="shared" si="5"/>
        <v>365</v>
      </c>
      <c r="X35">
        <f t="shared" si="6"/>
        <v>47.5</v>
      </c>
      <c r="Y35">
        <f t="shared" si="7"/>
        <v>-230.60399292393228</v>
      </c>
      <c r="Z35">
        <f t="shared" si="8"/>
        <v>219.90175638109682</v>
      </c>
      <c r="AA35">
        <f t="shared" si="9"/>
        <v>219.90175638109682</v>
      </c>
      <c r="AB35">
        <f t="shared" si="10"/>
        <v>0.47233357912629265</v>
      </c>
      <c r="AC35">
        <f t="shared" si="11"/>
        <v>0.47679520547945203</v>
      </c>
      <c r="AD35">
        <f t="shared" si="12"/>
        <v>38269.557638441373</v>
      </c>
      <c r="AE35" s="12">
        <f t="shared" si="13"/>
        <v>26788.690346908959</v>
      </c>
      <c r="AF35">
        <v>11675.675675675677</v>
      </c>
      <c r="AG35">
        <f t="shared" si="14"/>
        <v>15113.014671233283</v>
      </c>
      <c r="AH35" s="60" t="s">
        <v>96</v>
      </c>
      <c r="AI35">
        <f t="shared" si="15"/>
        <v>5801.0083333333332</v>
      </c>
      <c r="AJ35">
        <f t="shared" si="16"/>
        <v>-39401.008333333331</v>
      </c>
      <c r="AK35">
        <f t="shared" si="17"/>
        <v>-15401.008333333333</v>
      </c>
    </row>
    <row r="36" spans="1:37" x14ac:dyDescent="0.2">
      <c r="A36" t="s">
        <v>141</v>
      </c>
      <c r="B36" t="s">
        <v>138</v>
      </c>
      <c r="C36" t="s">
        <v>108</v>
      </c>
      <c r="D36">
        <v>2</v>
      </c>
      <c r="E36">
        <v>1200</v>
      </c>
      <c r="F36" s="61">
        <f t="shared" si="0"/>
        <v>0.97297297297297303</v>
      </c>
      <c r="G36" s="4">
        <f t="shared" si="1"/>
        <v>14010.810810810814</v>
      </c>
      <c r="H36">
        <v>442</v>
      </c>
      <c r="I36">
        <v>0.1288</v>
      </c>
      <c r="J36">
        <v>109</v>
      </c>
      <c r="K36">
        <v>490</v>
      </c>
      <c r="L36">
        <f t="shared" si="2"/>
        <v>381</v>
      </c>
      <c r="M36">
        <f t="shared" si="3"/>
        <v>333</v>
      </c>
      <c r="N36">
        <f t="shared" si="4"/>
        <v>0.79921259842519687</v>
      </c>
      <c r="O36">
        <v>0.1288</v>
      </c>
      <c r="V36">
        <v>109</v>
      </c>
      <c r="W36">
        <f t="shared" si="5"/>
        <v>476.25</v>
      </c>
      <c r="X36">
        <f t="shared" si="6"/>
        <v>61.375</v>
      </c>
      <c r="Y36">
        <f t="shared" si="7"/>
        <v>-300.89082638362396</v>
      </c>
      <c r="Z36">
        <f t="shared" si="8"/>
        <v>286.62523692191053</v>
      </c>
      <c r="AA36">
        <f t="shared" si="9"/>
        <v>286.62523692191053</v>
      </c>
      <c r="AB36">
        <f t="shared" si="10"/>
        <v>0.47296637673891972</v>
      </c>
      <c r="AC36">
        <f t="shared" si="11"/>
        <v>0.47629440944881896</v>
      </c>
      <c r="AD36">
        <f t="shared" si="12"/>
        <v>49829.069252789952</v>
      </c>
      <c r="AE36" s="12">
        <f t="shared" si="13"/>
        <v>34880.34847695296</v>
      </c>
      <c r="AF36">
        <v>14010.810810810814</v>
      </c>
      <c r="AG36">
        <f t="shared" si="14"/>
        <v>20869.537666142147</v>
      </c>
      <c r="AI36">
        <f t="shared" si="15"/>
        <v>5794.91531496063</v>
      </c>
      <c r="AJ36">
        <f t="shared" si="16"/>
        <v>-39394.915314960628</v>
      </c>
      <c r="AK36">
        <f t="shared" si="17"/>
        <v>-15394.91531496063</v>
      </c>
    </row>
    <row r="37" spans="1:37" x14ac:dyDescent="0.2">
      <c r="A37" t="s">
        <v>142</v>
      </c>
      <c r="B37" t="s">
        <v>143</v>
      </c>
      <c r="C37" t="s">
        <v>99</v>
      </c>
      <c r="D37">
        <v>1</v>
      </c>
      <c r="E37">
        <v>1200</v>
      </c>
      <c r="F37" s="61">
        <f t="shared" si="0"/>
        <v>0.97297297297297303</v>
      </c>
      <c r="G37" s="4">
        <f t="shared" si="1"/>
        <v>14010.810810810814</v>
      </c>
      <c r="H37">
        <v>354</v>
      </c>
      <c r="I37">
        <v>0.24110000000000001</v>
      </c>
      <c r="J37">
        <v>145</v>
      </c>
      <c r="K37">
        <v>434</v>
      </c>
      <c r="L37">
        <f t="shared" si="2"/>
        <v>289</v>
      </c>
      <c r="M37">
        <f t="shared" si="3"/>
        <v>209</v>
      </c>
      <c r="N37">
        <f t="shared" si="4"/>
        <v>0.67854671280276813</v>
      </c>
      <c r="O37">
        <v>0.24110000000000001</v>
      </c>
      <c r="V37">
        <v>145</v>
      </c>
      <c r="W37">
        <f t="shared" si="5"/>
        <v>361.25</v>
      </c>
      <c r="X37">
        <f t="shared" si="6"/>
        <v>108.875</v>
      </c>
      <c r="Y37">
        <f t="shared" si="7"/>
        <v>-228.2347738185494</v>
      </c>
      <c r="Z37">
        <f t="shared" si="8"/>
        <v>248.57399861005814</v>
      </c>
      <c r="AA37">
        <f t="shared" si="9"/>
        <v>248.57399861005814</v>
      </c>
      <c r="AB37">
        <f t="shared" si="10"/>
        <v>0.38671003075448618</v>
      </c>
      <c r="AC37">
        <f t="shared" si="11"/>
        <v>0.54455768166089968</v>
      </c>
      <c r="AD37">
        <f t="shared" si="12"/>
        <v>49407.451347559632</v>
      </c>
      <c r="AE37" s="12">
        <f t="shared" si="13"/>
        <v>34585.21594329174</v>
      </c>
      <c r="AF37">
        <v>14010.810810810814</v>
      </c>
      <c r="AG37">
        <f t="shared" si="14"/>
        <v>20574.405132480926</v>
      </c>
      <c r="AI37">
        <f t="shared" si="15"/>
        <v>6625.4517935409449</v>
      </c>
      <c r="AJ37">
        <f t="shared" si="16"/>
        <v>-40225.451793540946</v>
      </c>
      <c r="AK37">
        <f t="shared" si="17"/>
        <v>-16225.451793540946</v>
      </c>
    </row>
    <row r="38" spans="1:37" x14ac:dyDescent="0.2">
      <c r="A38" t="s">
        <v>144</v>
      </c>
      <c r="B38" t="s">
        <v>145</v>
      </c>
      <c r="C38" t="s">
        <v>99</v>
      </c>
      <c r="D38">
        <v>2</v>
      </c>
      <c r="E38">
        <v>920</v>
      </c>
      <c r="F38" s="61">
        <f t="shared" si="0"/>
        <v>0.97297297297297303</v>
      </c>
      <c r="G38" s="4">
        <f t="shared" si="1"/>
        <v>10741.621621621623</v>
      </c>
      <c r="H38">
        <v>123</v>
      </c>
      <c r="I38">
        <v>0.4521</v>
      </c>
      <c r="J38">
        <v>111</v>
      </c>
      <c r="K38">
        <v>147</v>
      </c>
      <c r="L38">
        <f t="shared" si="2"/>
        <v>36</v>
      </c>
      <c r="M38">
        <f t="shared" si="3"/>
        <v>12</v>
      </c>
      <c r="N38">
        <f t="shared" si="4"/>
        <v>0.3666666666666667</v>
      </c>
      <c r="O38">
        <v>0.4521</v>
      </c>
      <c r="V38">
        <v>111</v>
      </c>
      <c r="W38">
        <f t="shared" si="5"/>
        <v>45</v>
      </c>
      <c r="X38">
        <f t="shared" si="6"/>
        <v>106.5</v>
      </c>
      <c r="Y38">
        <f t="shared" si="7"/>
        <v>-28.430629264594391</v>
      </c>
      <c r="Z38">
        <f t="shared" si="8"/>
        <v>77.433093252463991</v>
      </c>
      <c r="AA38">
        <f t="shared" si="9"/>
        <v>111</v>
      </c>
      <c r="AB38">
        <f t="shared" si="10"/>
        <v>0.1</v>
      </c>
      <c r="AC38">
        <f t="shared" si="11"/>
        <v>0.77146000000000003</v>
      </c>
      <c r="AD38">
        <f t="shared" si="12"/>
        <v>31255.701900000004</v>
      </c>
      <c r="AE38" s="12">
        <f t="shared" si="13"/>
        <v>21878.991330000001</v>
      </c>
      <c r="AF38">
        <v>10741.621621621623</v>
      </c>
      <c r="AG38">
        <f t="shared" si="14"/>
        <v>11137.369708378377</v>
      </c>
      <c r="AI38">
        <f t="shared" si="15"/>
        <v>9386.0966666666664</v>
      </c>
      <c r="AJ38">
        <f t="shared" si="16"/>
        <v>-42986.096666666665</v>
      </c>
      <c r="AK38">
        <f t="shared" si="17"/>
        <v>-18986.096666666665</v>
      </c>
    </row>
    <row r="39" spans="1:37" x14ac:dyDescent="0.2">
      <c r="A39" t="s">
        <v>146</v>
      </c>
      <c r="B39" t="s">
        <v>143</v>
      </c>
      <c r="C39" t="s">
        <v>99</v>
      </c>
      <c r="D39">
        <v>2</v>
      </c>
      <c r="E39">
        <v>1300</v>
      </c>
      <c r="F39" s="61">
        <f t="shared" si="0"/>
        <v>0.97297297297297303</v>
      </c>
      <c r="G39" s="4">
        <f t="shared" si="1"/>
        <v>15178.37837837838</v>
      </c>
      <c r="H39">
        <v>377</v>
      </c>
      <c r="I39">
        <v>0.47949999999999998</v>
      </c>
      <c r="J39">
        <v>228</v>
      </c>
      <c r="K39">
        <v>457</v>
      </c>
      <c r="L39">
        <f t="shared" si="2"/>
        <v>229</v>
      </c>
      <c r="M39">
        <f t="shared" si="3"/>
        <v>149</v>
      </c>
      <c r="N39">
        <f t="shared" si="4"/>
        <v>0.62052401746724883</v>
      </c>
      <c r="O39">
        <v>0.47949999999999998</v>
      </c>
      <c r="V39">
        <v>228</v>
      </c>
      <c r="W39">
        <f t="shared" si="5"/>
        <v>286.25</v>
      </c>
      <c r="X39">
        <f t="shared" si="6"/>
        <v>199.375</v>
      </c>
      <c r="Y39">
        <f t="shared" si="7"/>
        <v>-180.8503917108921</v>
      </c>
      <c r="Z39">
        <f t="shared" si="8"/>
        <v>253.51884318928481</v>
      </c>
      <c r="AA39">
        <f t="shared" si="9"/>
        <v>253.51884318928481</v>
      </c>
      <c r="AB39">
        <f t="shared" si="10"/>
        <v>0.18914879716780719</v>
      </c>
      <c r="AC39">
        <f t="shared" si="11"/>
        <v>0.70090764192139743</v>
      </c>
      <c r="AD39">
        <f t="shared" si="12"/>
        <v>64858.052515291376</v>
      </c>
      <c r="AE39" s="12">
        <f t="shared" si="13"/>
        <v>45400.636760703957</v>
      </c>
      <c r="AF39">
        <v>15178.37837837838</v>
      </c>
      <c r="AG39">
        <f t="shared" si="14"/>
        <v>30222.258382325577</v>
      </c>
      <c r="AI39">
        <f t="shared" si="15"/>
        <v>8527.7096433770021</v>
      </c>
      <c r="AJ39">
        <f t="shared" si="16"/>
        <v>-42127.709643377006</v>
      </c>
      <c r="AK39">
        <f t="shared" si="17"/>
        <v>-18127.709643377002</v>
      </c>
    </row>
    <row r="40" spans="1:37" x14ac:dyDescent="0.2">
      <c r="A40" t="s">
        <v>147</v>
      </c>
      <c r="B40" t="s">
        <v>143</v>
      </c>
      <c r="C40" t="s">
        <v>108</v>
      </c>
      <c r="D40">
        <v>1</v>
      </c>
      <c r="E40">
        <v>1100</v>
      </c>
      <c r="F40" s="61">
        <f t="shared" si="0"/>
        <v>0.97297297297297303</v>
      </c>
      <c r="G40" s="4">
        <f t="shared" si="1"/>
        <v>12843.243243243245</v>
      </c>
      <c r="H40">
        <v>318</v>
      </c>
      <c r="I40">
        <v>0.2712</v>
      </c>
      <c r="J40">
        <v>90</v>
      </c>
      <c r="K40">
        <v>375</v>
      </c>
      <c r="L40">
        <f t="shared" si="2"/>
        <v>285</v>
      </c>
      <c r="M40">
        <f t="shared" si="3"/>
        <v>228</v>
      </c>
      <c r="N40">
        <f t="shared" si="4"/>
        <v>0.7400000000000001</v>
      </c>
      <c r="O40">
        <v>0.2712</v>
      </c>
      <c r="V40">
        <v>90</v>
      </c>
      <c r="W40">
        <f t="shared" si="5"/>
        <v>356.25</v>
      </c>
      <c r="X40">
        <f t="shared" si="6"/>
        <v>54.375</v>
      </c>
      <c r="Y40">
        <f t="shared" si="7"/>
        <v>-225.07581501137224</v>
      </c>
      <c r="Z40">
        <f t="shared" si="8"/>
        <v>218.63698824867325</v>
      </c>
      <c r="AA40">
        <f t="shared" si="9"/>
        <v>218.63698824867325</v>
      </c>
      <c r="AB40">
        <f t="shared" si="10"/>
        <v>0.46108628280329333</v>
      </c>
      <c r="AC40">
        <f t="shared" si="11"/>
        <v>0.4856963157894737</v>
      </c>
      <c r="AD40">
        <f t="shared" si="12"/>
        <v>38759.780586005778</v>
      </c>
      <c r="AE40" s="12">
        <f t="shared" si="13"/>
        <v>27131.846410204042</v>
      </c>
      <c r="AF40">
        <v>12843.243243243245</v>
      </c>
      <c r="AG40">
        <f t="shared" si="14"/>
        <v>14288.603166960796</v>
      </c>
      <c r="AI40">
        <f t="shared" si="15"/>
        <v>5909.3051754385961</v>
      </c>
      <c r="AJ40">
        <f t="shared" si="16"/>
        <v>-39509.305175438596</v>
      </c>
      <c r="AK40">
        <f t="shared" si="17"/>
        <v>-15509.305175438596</v>
      </c>
    </row>
    <row r="41" spans="1:37" x14ac:dyDescent="0.2">
      <c r="A41" t="s">
        <v>148</v>
      </c>
      <c r="B41" t="s">
        <v>143</v>
      </c>
      <c r="C41" t="s">
        <v>108</v>
      </c>
      <c r="D41">
        <v>2</v>
      </c>
      <c r="E41">
        <v>1200</v>
      </c>
      <c r="F41" s="61">
        <f t="shared" si="0"/>
        <v>0.97297297297297303</v>
      </c>
      <c r="G41" s="4">
        <f t="shared" si="1"/>
        <v>14010.810810810814</v>
      </c>
      <c r="H41">
        <v>198</v>
      </c>
      <c r="I41">
        <v>0.43009999999999998</v>
      </c>
      <c r="J41">
        <v>128</v>
      </c>
      <c r="K41">
        <v>238</v>
      </c>
      <c r="L41">
        <f t="shared" si="2"/>
        <v>110</v>
      </c>
      <c r="M41">
        <f t="shared" si="3"/>
        <v>70</v>
      </c>
      <c r="N41">
        <f t="shared" si="4"/>
        <v>0.60909090909090913</v>
      </c>
      <c r="O41">
        <v>0.43009999999999998</v>
      </c>
      <c r="V41">
        <v>128</v>
      </c>
      <c r="W41">
        <f t="shared" si="5"/>
        <v>137.5</v>
      </c>
      <c r="X41">
        <f t="shared" si="6"/>
        <v>114.25</v>
      </c>
      <c r="Y41">
        <f t="shared" si="7"/>
        <v>-86.871367197371754</v>
      </c>
      <c r="Z41">
        <f t="shared" si="8"/>
        <v>131.01778493808442</v>
      </c>
      <c r="AA41">
        <f t="shared" si="9"/>
        <v>131.01778493808442</v>
      </c>
      <c r="AB41">
        <f t="shared" si="10"/>
        <v>0.12194752682243214</v>
      </c>
      <c r="AC41">
        <f t="shared" si="11"/>
        <v>0.75409072727272719</v>
      </c>
      <c r="AD41">
        <f t="shared" si="12"/>
        <v>36061.743306311975</v>
      </c>
      <c r="AE41" s="12">
        <f t="shared" si="13"/>
        <v>25243.22031441838</v>
      </c>
      <c r="AF41">
        <v>14010.810810810814</v>
      </c>
      <c r="AG41">
        <f t="shared" si="14"/>
        <v>11232.409503607567</v>
      </c>
      <c r="AI41">
        <f t="shared" si="15"/>
        <v>9174.7705151515147</v>
      </c>
      <c r="AJ41">
        <f t="shared" si="16"/>
        <v>-42774.770515151511</v>
      </c>
      <c r="AK41">
        <f t="shared" si="17"/>
        <v>-18774.770515151515</v>
      </c>
    </row>
    <row r="42" spans="1:37" x14ac:dyDescent="0.2">
      <c r="A42" t="s">
        <v>149</v>
      </c>
      <c r="B42" t="s">
        <v>150</v>
      </c>
      <c r="C42" t="s">
        <v>99</v>
      </c>
      <c r="D42">
        <v>1</v>
      </c>
      <c r="E42">
        <v>1300</v>
      </c>
      <c r="F42" s="61">
        <f t="shared" si="0"/>
        <v>0.97297297297297303</v>
      </c>
      <c r="G42" s="4">
        <f t="shared" si="1"/>
        <v>15178.37837837838</v>
      </c>
      <c r="H42">
        <v>149</v>
      </c>
      <c r="I42">
        <v>0.56710000000000005</v>
      </c>
      <c r="J42">
        <v>126</v>
      </c>
      <c r="K42">
        <v>188</v>
      </c>
      <c r="L42">
        <f t="shared" si="2"/>
        <v>62</v>
      </c>
      <c r="M42">
        <f t="shared" si="3"/>
        <v>23</v>
      </c>
      <c r="N42">
        <f t="shared" si="4"/>
        <v>0.39677419354838717</v>
      </c>
      <c r="O42">
        <v>0.56710000000000005</v>
      </c>
      <c r="V42">
        <v>126</v>
      </c>
      <c r="W42">
        <f t="shared" si="5"/>
        <v>77.5</v>
      </c>
      <c r="X42">
        <f t="shared" si="6"/>
        <v>118.25</v>
      </c>
      <c r="Y42">
        <f t="shared" si="7"/>
        <v>-48.963861511245895</v>
      </c>
      <c r="Z42">
        <f t="shared" si="8"/>
        <v>100.77366060146578</v>
      </c>
      <c r="AA42">
        <f t="shared" si="9"/>
        <v>126</v>
      </c>
      <c r="AB42">
        <f t="shared" si="10"/>
        <v>0.1</v>
      </c>
      <c r="AC42">
        <f t="shared" si="11"/>
        <v>0.77146000000000003</v>
      </c>
      <c r="AD42">
        <f t="shared" si="12"/>
        <v>35479.445400000004</v>
      </c>
      <c r="AE42" s="12">
        <f t="shared" si="13"/>
        <v>24835.611780000003</v>
      </c>
      <c r="AF42">
        <v>15178.37837837838</v>
      </c>
      <c r="AG42">
        <f t="shared" si="14"/>
        <v>9657.2334016216228</v>
      </c>
      <c r="AI42">
        <f t="shared" si="15"/>
        <v>9386.0966666666664</v>
      </c>
      <c r="AJ42">
        <f t="shared" si="16"/>
        <v>-42986.096666666665</v>
      </c>
      <c r="AK42">
        <f t="shared" si="17"/>
        <v>-18986.096666666665</v>
      </c>
    </row>
    <row r="43" spans="1:37" x14ac:dyDescent="0.2">
      <c r="A43" t="s">
        <v>151</v>
      </c>
      <c r="B43" t="s">
        <v>150</v>
      </c>
      <c r="C43" t="s">
        <v>99</v>
      </c>
      <c r="D43">
        <v>2</v>
      </c>
      <c r="E43">
        <v>1700</v>
      </c>
      <c r="F43" s="61">
        <f t="shared" si="0"/>
        <v>0.97297297297297303</v>
      </c>
      <c r="G43" s="4">
        <f t="shared" si="1"/>
        <v>19848.64864864865</v>
      </c>
      <c r="H43">
        <v>210</v>
      </c>
      <c r="I43">
        <v>0.32050000000000001</v>
      </c>
      <c r="J43">
        <v>152</v>
      </c>
      <c r="K43">
        <v>247</v>
      </c>
      <c r="L43">
        <f t="shared" si="2"/>
        <v>95</v>
      </c>
      <c r="M43">
        <f t="shared" si="3"/>
        <v>58</v>
      </c>
      <c r="N43">
        <f t="shared" si="4"/>
        <v>0.58842105263157896</v>
      </c>
      <c r="O43">
        <v>0.32050000000000001</v>
      </c>
      <c r="V43">
        <v>152</v>
      </c>
      <c r="W43">
        <f t="shared" si="5"/>
        <v>118.75</v>
      </c>
      <c r="X43">
        <f t="shared" si="6"/>
        <v>140.125</v>
      </c>
      <c r="Y43">
        <f t="shared" si="7"/>
        <v>-75.025271670457414</v>
      </c>
      <c r="Z43">
        <f t="shared" si="8"/>
        <v>133.87899608289106</v>
      </c>
      <c r="AA43">
        <f t="shared" si="9"/>
        <v>152</v>
      </c>
      <c r="AB43">
        <f t="shared" si="10"/>
        <v>0.1</v>
      </c>
      <c r="AC43">
        <f t="shared" si="11"/>
        <v>0.77146000000000003</v>
      </c>
      <c r="AD43">
        <f t="shared" si="12"/>
        <v>42800.6008</v>
      </c>
      <c r="AE43" s="12">
        <f t="shared" si="13"/>
        <v>29960.420559999999</v>
      </c>
      <c r="AF43">
        <v>19848.64864864865</v>
      </c>
      <c r="AG43">
        <f t="shared" si="14"/>
        <v>10111.771911351349</v>
      </c>
      <c r="AI43">
        <f t="shared" si="15"/>
        <v>9386.0966666666664</v>
      </c>
      <c r="AJ43">
        <f t="shared" si="16"/>
        <v>-42986.096666666665</v>
      </c>
      <c r="AK43">
        <f t="shared" si="17"/>
        <v>-18986.096666666665</v>
      </c>
    </row>
    <row r="44" spans="1:37" x14ac:dyDescent="0.2">
      <c r="A44" t="s">
        <v>152</v>
      </c>
      <c r="B44" t="s">
        <v>150</v>
      </c>
      <c r="C44" t="s">
        <v>108</v>
      </c>
      <c r="D44">
        <v>1</v>
      </c>
      <c r="E44">
        <v>1200</v>
      </c>
      <c r="F44" s="61">
        <f t="shared" si="0"/>
        <v>0.97297297297297303</v>
      </c>
      <c r="G44" s="4">
        <f t="shared" si="1"/>
        <v>14010.810810810814</v>
      </c>
      <c r="H44">
        <v>187</v>
      </c>
      <c r="I44">
        <v>0.44929999999999998</v>
      </c>
      <c r="J44">
        <v>141</v>
      </c>
      <c r="K44">
        <v>263</v>
      </c>
      <c r="L44">
        <f t="shared" si="2"/>
        <v>122</v>
      </c>
      <c r="M44">
        <f t="shared" si="3"/>
        <v>46</v>
      </c>
      <c r="N44">
        <f t="shared" si="4"/>
        <v>0.40163934426229508</v>
      </c>
      <c r="O44">
        <v>0.44929999999999998</v>
      </c>
      <c r="V44">
        <v>141</v>
      </c>
      <c r="W44">
        <f t="shared" si="5"/>
        <v>152.5</v>
      </c>
      <c r="X44">
        <f t="shared" si="6"/>
        <v>125.75</v>
      </c>
      <c r="Y44">
        <f t="shared" si="7"/>
        <v>-96.348243618903211</v>
      </c>
      <c r="Z44">
        <f t="shared" si="8"/>
        <v>144.82881602223907</v>
      </c>
      <c r="AA44">
        <f t="shared" si="9"/>
        <v>144.82881602223907</v>
      </c>
      <c r="AB44">
        <f t="shared" si="10"/>
        <v>0.12510699030976438</v>
      </c>
      <c r="AC44">
        <f t="shared" si="11"/>
        <v>0.75159032786885249</v>
      </c>
      <c r="AD44">
        <f t="shared" si="12"/>
        <v>39730.957121439518</v>
      </c>
      <c r="AE44" s="12">
        <f t="shared" si="13"/>
        <v>27811.669985007662</v>
      </c>
      <c r="AF44">
        <v>14010.810810810814</v>
      </c>
      <c r="AG44">
        <f t="shared" si="14"/>
        <v>13800.859174196848</v>
      </c>
      <c r="AI44">
        <f t="shared" si="15"/>
        <v>9144.3489890710389</v>
      </c>
      <c r="AJ44">
        <f t="shared" si="16"/>
        <v>-42744.348989071041</v>
      </c>
      <c r="AK44">
        <f t="shared" si="17"/>
        <v>-18744.348989071041</v>
      </c>
    </row>
    <row r="45" spans="1:37" x14ac:dyDescent="0.2">
      <c r="A45" t="s">
        <v>153</v>
      </c>
      <c r="B45" t="s">
        <v>150</v>
      </c>
      <c r="C45" t="s">
        <v>108</v>
      </c>
      <c r="D45">
        <v>2</v>
      </c>
      <c r="E45">
        <v>1900</v>
      </c>
      <c r="F45" s="61">
        <f t="shared" si="0"/>
        <v>0.97297297297297303</v>
      </c>
      <c r="G45" s="4">
        <f t="shared" si="1"/>
        <v>22183.783783783787</v>
      </c>
      <c r="H45">
        <v>225</v>
      </c>
      <c r="I45">
        <v>0.50960000000000005</v>
      </c>
      <c r="J45">
        <v>157</v>
      </c>
      <c r="K45">
        <v>314</v>
      </c>
      <c r="L45">
        <f t="shared" si="2"/>
        <v>157</v>
      </c>
      <c r="M45">
        <f t="shared" si="3"/>
        <v>68</v>
      </c>
      <c r="N45">
        <f t="shared" si="4"/>
        <v>0.44649681528662422</v>
      </c>
      <c r="O45">
        <v>0.50960000000000005</v>
      </c>
      <c r="V45">
        <v>157</v>
      </c>
      <c r="W45">
        <f t="shared" si="5"/>
        <v>196.25</v>
      </c>
      <c r="X45">
        <f t="shared" si="6"/>
        <v>137.375</v>
      </c>
      <c r="Y45">
        <f t="shared" si="7"/>
        <v>-123.98913318170331</v>
      </c>
      <c r="Z45">
        <f t="shared" si="8"/>
        <v>174.15265668435686</v>
      </c>
      <c r="AA45">
        <f t="shared" si="9"/>
        <v>174.15265668435686</v>
      </c>
      <c r="AB45">
        <f t="shared" si="10"/>
        <v>0.18740207227697761</v>
      </c>
      <c r="AC45">
        <f t="shared" si="11"/>
        <v>0.70228999999999997</v>
      </c>
      <c r="AD45">
        <f t="shared" si="12"/>
        <v>44641.569280942793</v>
      </c>
      <c r="AE45" s="12">
        <f t="shared" si="13"/>
        <v>31249.098496659954</v>
      </c>
      <c r="AF45">
        <v>22183.783783783787</v>
      </c>
      <c r="AG45">
        <f t="shared" si="14"/>
        <v>9065.3147128761666</v>
      </c>
      <c r="AI45">
        <f t="shared" si="15"/>
        <v>8544.5283333333336</v>
      </c>
      <c r="AJ45">
        <f t="shared" si="16"/>
        <v>-42144.528333333335</v>
      </c>
      <c r="AK45">
        <f t="shared" si="17"/>
        <v>-18144.528333333335</v>
      </c>
    </row>
    <row r="46" spans="1:37" x14ac:dyDescent="0.2">
      <c r="A46" t="s">
        <v>154</v>
      </c>
      <c r="B46" t="s">
        <v>155</v>
      </c>
      <c r="C46" t="s">
        <v>99</v>
      </c>
      <c r="D46">
        <v>1</v>
      </c>
      <c r="E46">
        <v>1000</v>
      </c>
      <c r="F46" s="61">
        <f t="shared" si="0"/>
        <v>0.97297297297297303</v>
      </c>
      <c r="G46" s="4">
        <f t="shared" si="1"/>
        <v>11675.675675675677</v>
      </c>
      <c r="H46">
        <v>123</v>
      </c>
      <c r="I46">
        <v>0.72050000000000003</v>
      </c>
      <c r="J46">
        <v>93</v>
      </c>
      <c r="K46">
        <v>159</v>
      </c>
      <c r="L46">
        <f t="shared" si="2"/>
        <v>66</v>
      </c>
      <c r="M46">
        <f t="shared" si="3"/>
        <v>30</v>
      </c>
      <c r="N46">
        <f t="shared" si="4"/>
        <v>0.46363636363636362</v>
      </c>
      <c r="O46">
        <v>0.72050000000000003</v>
      </c>
      <c r="V46">
        <v>93</v>
      </c>
      <c r="W46">
        <f t="shared" si="5"/>
        <v>82.5</v>
      </c>
      <c r="X46">
        <f t="shared" si="6"/>
        <v>84.75</v>
      </c>
      <c r="Y46">
        <f t="shared" si="7"/>
        <v>-52.122820318423045</v>
      </c>
      <c r="Z46">
        <f t="shared" si="8"/>
        <v>86.710670962850642</v>
      </c>
      <c r="AA46">
        <f t="shared" si="9"/>
        <v>93</v>
      </c>
      <c r="AB46">
        <f t="shared" si="10"/>
        <v>0.1</v>
      </c>
      <c r="AC46">
        <f t="shared" si="11"/>
        <v>0.77146000000000003</v>
      </c>
      <c r="AD46">
        <f t="shared" si="12"/>
        <v>26187.209699999999</v>
      </c>
      <c r="AE46" s="12">
        <f t="shared" si="13"/>
        <v>18331.046789999997</v>
      </c>
      <c r="AF46">
        <v>11675.675675675677</v>
      </c>
      <c r="AG46">
        <f t="shared" si="14"/>
        <v>6655.3711143243199</v>
      </c>
      <c r="AI46">
        <f t="shared" si="15"/>
        <v>9386.0966666666664</v>
      </c>
      <c r="AJ46">
        <f t="shared" si="16"/>
        <v>-42986.096666666665</v>
      </c>
      <c r="AK46">
        <f t="shared" si="17"/>
        <v>-18986.096666666665</v>
      </c>
    </row>
    <row r="47" spans="1:37" x14ac:dyDescent="0.2">
      <c r="A47" t="s">
        <v>156</v>
      </c>
      <c r="B47" t="s">
        <v>155</v>
      </c>
      <c r="C47" t="s">
        <v>99</v>
      </c>
      <c r="D47">
        <v>2</v>
      </c>
      <c r="E47">
        <v>1500</v>
      </c>
      <c r="F47" s="61">
        <f t="shared" si="0"/>
        <v>0.97297297297297303</v>
      </c>
      <c r="G47" s="4">
        <f t="shared" si="1"/>
        <v>17513.513513513513</v>
      </c>
      <c r="H47">
        <v>263</v>
      </c>
      <c r="I47">
        <v>0.49590000000000001</v>
      </c>
      <c r="J47">
        <v>145</v>
      </c>
      <c r="K47">
        <v>462</v>
      </c>
      <c r="L47">
        <f t="shared" si="2"/>
        <v>317</v>
      </c>
      <c r="M47">
        <f t="shared" si="3"/>
        <v>118</v>
      </c>
      <c r="N47">
        <f t="shared" si="4"/>
        <v>0.39779179810725551</v>
      </c>
      <c r="O47">
        <v>0.49590000000000001</v>
      </c>
      <c r="V47">
        <v>145</v>
      </c>
      <c r="W47">
        <f t="shared" si="5"/>
        <v>396.25</v>
      </c>
      <c r="X47">
        <f t="shared" si="6"/>
        <v>105.375</v>
      </c>
      <c r="Y47">
        <f t="shared" si="7"/>
        <v>-250.3474854687895</v>
      </c>
      <c r="Z47">
        <f t="shared" si="8"/>
        <v>265.63307113975236</v>
      </c>
      <c r="AA47">
        <f t="shared" si="9"/>
        <v>265.63307113975236</v>
      </c>
      <c r="AB47">
        <f t="shared" si="10"/>
        <v>0.40443677259243499</v>
      </c>
      <c r="AC47">
        <f t="shared" si="11"/>
        <v>0.53052873817034696</v>
      </c>
      <c r="AD47">
        <f t="shared" si="12"/>
        <v>51437.981987551691</v>
      </c>
      <c r="AE47" s="12">
        <f t="shared" si="13"/>
        <v>36006.587391286179</v>
      </c>
      <c r="AF47">
        <v>17513.513513513513</v>
      </c>
      <c r="AG47">
        <f t="shared" si="14"/>
        <v>18493.073877772666</v>
      </c>
      <c r="AI47">
        <f t="shared" si="15"/>
        <v>6454.7663144058888</v>
      </c>
      <c r="AJ47">
        <f t="shared" si="16"/>
        <v>-40054.76631440589</v>
      </c>
      <c r="AK47">
        <f t="shared" si="17"/>
        <v>-16054.76631440589</v>
      </c>
    </row>
    <row r="48" spans="1:37" x14ac:dyDescent="0.2">
      <c r="A48" t="s">
        <v>157</v>
      </c>
      <c r="B48" t="s">
        <v>155</v>
      </c>
      <c r="C48" t="s">
        <v>108</v>
      </c>
      <c r="D48">
        <v>1</v>
      </c>
      <c r="E48">
        <v>1300</v>
      </c>
      <c r="F48" s="61">
        <f t="shared" si="0"/>
        <v>0.97297297297297303</v>
      </c>
      <c r="G48" s="4">
        <f t="shared" si="1"/>
        <v>15178.37837837838</v>
      </c>
      <c r="H48">
        <v>238</v>
      </c>
      <c r="I48">
        <v>0.44929999999999998</v>
      </c>
      <c r="J48">
        <v>181</v>
      </c>
      <c r="K48">
        <v>316</v>
      </c>
      <c r="L48">
        <f t="shared" si="2"/>
        <v>135</v>
      </c>
      <c r="M48">
        <f t="shared" si="3"/>
        <v>57</v>
      </c>
      <c r="N48">
        <f t="shared" si="4"/>
        <v>0.43777777777777782</v>
      </c>
      <c r="O48">
        <v>0.44929999999999998</v>
      </c>
      <c r="V48">
        <v>181</v>
      </c>
      <c r="W48">
        <f t="shared" si="5"/>
        <v>168.75</v>
      </c>
      <c r="X48">
        <f t="shared" si="6"/>
        <v>164.125</v>
      </c>
      <c r="Y48">
        <f t="shared" si="7"/>
        <v>-106.61485974222896</v>
      </c>
      <c r="Z48">
        <f t="shared" si="8"/>
        <v>172.74909969673993</v>
      </c>
      <c r="AA48">
        <f t="shared" si="9"/>
        <v>181</v>
      </c>
      <c r="AB48">
        <f t="shared" si="10"/>
        <v>0.1</v>
      </c>
      <c r="AC48">
        <f t="shared" si="11"/>
        <v>0.77146000000000003</v>
      </c>
      <c r="AD48">
        <f t="shared" si="12"/>
        <v>50966.504900000007</v>
      </c>
      <c r="AE48" s="12">
        <f t="shared" si="13"/>
        <v>35676.55343</v>
      </c>
      <c r="AF48">
        <v>15178.37837837838</v>
      </c>
      <c r="AG48">
        <f t="shared" si="14"/>
        <v>20498.17505162162</v>
      </c>
      <c r="AI48">
        <f t="shared" si="15"/>
        <v>9386.0966666666664</v>
      </c>
      <c r="AJ48">
        <f t="shared" si="16"/>
        <v>-42986.096666666665</v>
      </c>
      <c r="AK48">
        <f t="shared" si="17"/>
        <v>-18986.096666666665</v>
      </c>
    </row>
    <row r="49" spans="1:37" x14ac:dyDescent="0.2">
      <c r="A49" t="s">
        <v>158</v>
      </c>
      <c r="B49" t="s">
        <v>145</v>
      </c>
      <c r="C49" t="s">
        <v>108</v>
      </c>
      <c r="D49">
        <v>1</v>
      </c>
      <c r="E49">
        <v>850</v>
      </c>
      <c r="F49" s="61">
        <f t="shared" si="0"/>
        <v>0.97297297297297303</v>
      </c>
      <c r="G49" s="4">
        <f t="shared" si="1"/>
        <v>9924.3243243243251</v>
      </c>
      <c r="H49">
        <v>146</v>
      </c>
      <c r="I49">
        <v>0.53149999999999997</v>
      </c>
      <c r="J49">
        <v>96</v>
      </c>
      <c r="K49">
        <v>245</v>
      </c>
      <c r="L49">
        <f t="shared" si="2"/>
        <v>149</v>
      </c>
      <c r="M49">
        <f t="shared" si="3"/>
        <v>50</v>
      </c>
      <c r="N49">
        <f t="shared" si="4"/>
        <v>0.36845637583892621</v>
      </c>
      <c r="O49">
        <v>0.53149999999999997</v>
      </c>
      <c r="V49">
        <v>96</v>
      </c>
      <c r="W49">
        <f t="shared" si="5"/>
        <v>186.25</v>
      </c>
      <c r="X49">
        <f t="shared" si="6"/>
        <v>77.375</v>
      </c>
      <c r="Y49">
        <f t="shared" si="7"/>
        <v>-117.67121556734901</v>
      </c>
      <c r="Z49">
        <f t="shared" si="8"/>
        <v>138.77863596158707</v>
      </c>
      <c r="AA49">
        <f t="shared" si="9"/>
        <v>138.77863596158707</v>
      </c>
      <c r="AB49">
        <f t="shared" si="10"/>
        <v>0.32968395147160845</v>
      </c>
      <c r="AC49">
        <f t="shared" si="11"/>
        <v>0.58968812080536903</v>
      </c>
      <c r="AD49">
        <f t="shared" si="12"/>
        <v>29870.181262564052</v>
      </c>
      <c r="AE49" s="12">
        <f t="shared" si="13"/>
        <v>20909.126883794834</v>
      </c>
      <c r="AF49">
        <v>9924.3243243243251</v>
      </c>
      <c r="AG49">
        <f t="shared" si="14"/>
        <v>10984.802559470509</v>
      </c>
      <c r="AI49">
        <f t="shared" si="15"/>
        <v>7174.5388031319908</v>
      </c>
      <c r="AJ49">
        <f t="shared" si="16"/>
        <v>-40774.538803131989</v>
      </c>
      <c r="AK49">
        <f t="shared" si="17"/>
        <v>-16774.538803131989</v>
      </c>
    </row>
    <row r="50" spans="1:37" x14ac:dyDescent="0.2">
      <c r="A50" t="s">
        <v>159</v>
      </c>
      <c r="B50" t="s">
        <v>155</v>
      </c>
      <c r="C50" t="s">
        <v>108</v>
      </c>
      <c r="D50">
        <v>2</v>
      </c>
      <c r="E50">
        <v>1800</v>
      </c>
      <c r="F50" s="61">
        <f t="shared" si="0"/>
        <v>0.97297297297297303</v>
      </c>
      <c r="G50" s="4">
        <f t="shared" si="1"/>
        <v>21016.216216216217</v>
      </c>
      <c r="H50">
        <v>349</v>
      </c>
      <c r="I50">
        <v>0.1507</v>
      </c>
      <c r="J50">
        <v>145</v>
      </c>
      <c r="K50">
        <v>412</v>
      </c>
      <c r="L50">
        <f t="shared" si="2"/>
        <v>267</v>
      </c>
      <c r="M50">
        <f t="shared" si="3"/>
        <v>204</v>
      </c>
      <c r="N50">
        <f t="shared" si="4"/>
        <v>0.71123595505617976</v>
      </c>
      <c r="O50">
        <v>0.1507</v>
      </c>
      <c r="V50">
        <v>145</v>
      </c>
      <c r="W50">
        <f t="shared" si="5"/>
        <v>333.75</v>
      </c>
      <c r="X50">
        <f t="shared" si="6"/>
        <v>111.625</v>
      </c>
      <c r="Y50">
        <f t="shared" si="7"/>
        <v>-210.86050037907506</v>
      </c>
      <c r="Z50">
        <f t="shared" si="8"/>
        <v>235.17044162244125</v>
      </c>
      <c r="AA50">
        <f t="shared" si="9"/>
        <v>235.17044162244125</v>
      </c>
      <c r="AB50">
        <f t="shared" si="10"/>
        <v>0.37017360785750186</v>
      </c>
      <c r="AC50">
        <f t="shared" si="11"/>
        <v>0.55764460674157301</v>
      </c>
      <c r="AD50">
        <f t="shared" si="12"/>
        <v>47866.657879062732</v>
      </c>
      <c r="AE50" s="12">
        <f t="shared" si="13"/>
        <v>33506.660515343909</v>
      </c>
      <c r="AF50">
        <v>21016.216216216217</v>
      </c>
      <c r="AG50">
        <f t="shared" si="14"/>
        <v>12490.444299127692</v>
      </c>
      <c r="AI50">
        <f t="shared" si="15"/>
        <v>6784.676048689138</v>
      </c>
      <c r="AJ50">
        <f t="shared" si="16"/>
        <v>-40384.676048689136</v>
      </c>
      <c r="AK50">
        <f t="shared" si="17"/>
        <v>-16384.676048689136</v>
      </c>
    </row>
    <row r="51" spans="1:37" x14ac:dyDescent="0.2">
      <c r="A51" t="s">
        <v>160</v>
      </c>
      <c r="B51" t="s">
        <v>161</v>
      </c>
      <c r="C51" t="s">
        <v>99</v>
      </c>
      <c r="D51">
        <v>1</v>
      </c>
      <c r="E51">
        <v>1100</v>
      </c>
      <c r="F51" s="61">
        <f t="shared" si="0"/>
        <v>0.97297297297297303</v>
      </c>
      <c r="G51" s="4">
        <f t="shared" si="1"/>
        <v>12843.243243243245</v>
      </c>
      <c r="H51">
        <v>147</v>
      </c>
      <c r="I51">
        <v>0.6</v>
      </c>
      <c r="J51">
        <v>99</v>
      </c>
      <c r="K51">
        <v>215</v>
      </c>
      <c r="L51">
        <f t="shared" si="2"/>
        <v>116</v>
      </c>
      <c r="M51">
        <f t="shared" si="3"/>
        <v>48</v>
      </c>
      <c r="N51">
        <f t="shared" si="4"/>
        <v>0.43103448275862066</v>
      </c>
      <c r="O51">
        <v>0.6</v>
      </c>
      <c r="V51">
        <v>99</v>
      </c>
      <c r="W51">
        <f t="shared" si="5"/>
        <v>145</v>
      </c>
      <c r="X51">
        <f t="shared" si="6"/>
        <v>84.5</v>
      </c>
      <c r="Y51">
        <f t="shared" si="7"/>
        <v>-91.609805408137476</v>
      </c>
      <c r="Z51">
        <f t="shared" si="8"/>
        <v>120.17330048016173</v>
      </c>
      <c r="AA51">
        <f t="shared" si="9"/>
        <v>120.17330048016173</v>
      </c>
      <c r="AB51">
        <f t="shared" si="10"/>
        <v>0.24602276193214986</v>
      </c>
      <c r="AC51">
        <f t="shared" si="11"/>
        <v>0.65589758620689664</v>
      </c>
      <c r="AD51">
        <f t="shared" si="12"/>
        <v>28769.802864680772</v>
      </c>
      <c r="AE51" s="12">
        <f t="shared" si="13"/>
        <v>20138.86200527654</v>
      </c>
      <c r="AF51">
        <v>12843.243243243245</v>
      </c>
      <c r="AG51">
        <f t="shared" si="14"/>
        <v>7295.6187620332948</v>
      </c>
      <c r="AI51">
        <f t="shared" si="15"/>
        <v>7980.0872988505762</v>
      </c>
      <c r="AJ51">
        <f t="shared" si="16"/>
        <v>-41580.087298850573</v>
      </c>
      <c r="AK51">
        <f t="shared" si="17"/>
        <v>-17580.087298850576</v>
      </c>
    </row>
    <row r="52" spans="1:37" x14ac:dyDescent="0.2">
      <c r="A52" t="s">
        <v>162</v>
      </c>
      <c r="B52" t="s">
        <v>161</v>
      </c>
      <c r="C52" t="s">
        <v>99</v>
      </c>
      <c r="D52">
        <v>2</v>
      </c>
      <c r="E52">
        <v>1400</v>
      </c>
      <c r="F52" s="61">
        <f t="shared" si="0"/>
        <v>0.97297297297297303</v>
      </c>
      <c r="G52" s="4">
        <f t="shared" si="1"/>
        <v>16345.945945945947</v>
      </c>
      <c r="H52">
        <v>151</v>
      </c>
      <c r="I52">
        <v>0.52600000000000002</v>
      </c>
      <c r="J52">
        <v>120</v>
      </c>
      <c r="K52">
        <v>188</v>
      </c>
      <c r="L52">
        <f t="shared" si="2"/>
        <v>68</v>
      </c>
      <c r="M52">
        <f t="shared" si="3"/>
        <v>31</v>
      </c>
      <c r="N52">
        <f t="shared" si="4"/>
        <v>0.46470588235294119</v>
      </c>
      <c r="O52">
        <v>0.52600000000000002</v>
      </c>
      <c r="V52">
        <v>120</v>
      </c>
      <c r="W52">
        <f t="shared" si="5"/>
        <v>85</v>
      </c>
      <c r="X52">
        <f t="shared" si="6"/>
        <v>111.5</v>
      </c>
      <c r="Y52">
        <f t="shared" si="7"/>
        <v>-53.702299722011624</v>
      </c>
      <c r="Z52">
        <f t="shared" si="8"/>
        <v>101.42917614354309</v>
      </c>
      <c r="AA52">
        <f t="shared" si="9"/>
        <v>120</v>
      </c>
      <c r="AB52">
        <f t="shared" si="10"/>
        <v>0.1</v>
      </c>
      <c r="AC52">
        <f t="shared" si="11"/>
        <v>0.77146000000000003</v>
      </c>
      <c r="AD52">
        <f t="shared" si="12"/>
        <v>33789.948000000004</v>
      </c>
      <c r="AE52" s="12">
        <f t="shared" si="13"/>
        <v>23652.963600000003</v>
      </c>
      <c r="AF52">
        <v>16345.945945945947</v>
      </c>
      <c r="AG52">
        <f t="shared" si="14"/>
        <v>7307.017654054056</v>
      </c>
      <c r="AI52">
        <f t="shared" si="15"/>
        <v>9386.0966666666664</v>
      </c>
      <c r="AJ52">
        <f t="shared" si="16"/>
        <v>-42986.096666666665</v>
      </c>
      <c r="AK52">
        <f t="shared" si="17"/>
        <v>-18986.096666666665</v>
      </c>
    </row>
    <row r="53" spans="1:37" x14ac:dyDescent="0.2">
      <c r="A53" t="s">
        <v>163</v>
      </c>
      <c r="B53" t="s">
        <v>161</v>
      </c>
      <c r="C53" t="s">
        <v>108</v>
      </c>
      <c r="D53">
        <v>1</v>
      </c>
      <c r="E53">
        <v>1300</v>
      </c>
      <c r="F53" s="61">
        <f t="shared" si="0"/>
        <v>0.97297297297297303</v>
      </c>
      <c r="G53" s="4">
        <f t="shared" si="1"/>
        <v>15178.37837837838</v>
      </c>
      <c r="H53">
        <v>429</v>
      </c>
      <c r="I53">
        <v>0.21099999999999999</v>
      </c>
      <c r="J53">
        <v>263</v>
      </c>
      <c r="K53">
        <v>489</v>
      </c>
      <c r="L53">
        <f t="shared" si="2"/>
        <v>226</v>
      </c>
      <c r="M53">
        <f t="shared" si="3"/>
        <v>166</v>
      </c>
      <c r="N53">
        <f t="shared" si="4"/>
        <v>0.68761061946902657</v>
      </c>
      <c r="O53">
        <v>0.21099999999999999</v>
      </c>
      <c r="V53">
        <v>263</v>
      </c>
      <c r="W53">
        <f t="shared" si="5"/>
        <v>282.5</v>
      </c>
      <c r="X53">
        <f t="shared" si="6"/>
        <v>234.75</v>
      </c>
      <c r="Y53">
        <f t="shared" si="7"/>
        <v>-178.48117260550922</v>
      </c>
      <c r="Z53">
        <f t="shared" si="8"/>
        <v>269.19108541824613</v>
      </c>
      <c r="AA53">
        <f t="shared" si="9"/>
        <v>269.19108541824613</v>
      </c>
      <c r="AB53">
        <f t="shared" si="10"/>
        <v>0.12191534661326064</v>
      </c>
      <c r="AC53">
        <f t="shared" si="11"/>
        <v>0.75411619469026558</v>
      </c>
      <c r="AD53">
        <f t="shared" si="12"/>
        <v>74095.495297754751</v>
      </c>
      <c r="AE53" s="12">
        <f t="shared" si="13"/>
        <v>51866.846708428326</v>
      </c>
      <c r="AF53">
        <v>15178.37837837838</v>
      </c>
      <c r="AG53">
        <f t="shared" si="14"/>
        <v>36688.468330049946</v>
      </c>
      <c r="AI53">
        <f t="shared" si="15"/>
        <v>9175.0803687315638</v>
      </c>
      <c r="AJ53">
        <f t="shared" si="16"/>
        <v>-42775.080368731564</v>
      </c>
      <c r="AK53">
        <f t="shared" si="17"/>
        <v>-18775.080368731564</v>
      </c>
    </row>
    <row r="54" spans="1:37" x14ac:dyDescent="0.2">
      <c r="A54" t="s">
        <v>164</v>
      </c>
      <c r="B54" t="s">
        <v>161</v>
      </c>
      <c r="C54" t="s">
        <v>108</v>
      </c>
      <c r="D54">
        <v>2</v>
      </c>
      <c r="E54">
        <v>1900</v>
      </c>
      <c r="F54" s="61">
        <f t="shared" si="0"/>
        <v>0.97297297297297303</v>
      </c>
      <c r="G54" s="4">
        <f t="shared" si="1"/>
        <v>22183.783783783787</v>
      </c>
      <c r="H54">
        <v>441</v>
      </c>
      <c r="I54">
        <v>0.33150000000000002</v>
      </c>
      <c r="J54">
        <v>335</v>
      </c>
      <c r="K54">
        <v>502</v>
      </c>
      <c r="L54">
        <f t="shared" si="2"/>
        <v>167</v>
      </c>
      <c r="M54">
        <f t="shared" si="3"/>
        <v>106</v>
      </c>
      <c r="N54">
        <f t="shared" si="4"/>
        <v>0.60778443113772451</v>
      </c>
      <c r="O54">
        <v>0.33150000000000002</v>
      </c>
      <c r="V54">
        <v>335</v>
      </c>
      <c r="W54">
        <f t="shared" si="5"/>
        <v>208.75</v>
      </c>
      <c r="X54">
        <f t="shared" si="6"/>
        <v>314.125</v>
      </c>
      <c r="Y54">
        <f t="shared" si="7"/>
        <v>-131.88653019964619</v>
      </c>
      <c r="Z54">
        <f t="shared" si="8"/>
        <v>269.24518258781899</v>
      </c>
      <c r="AA54">
        <f t="shared" si="9"/>
        <v>335</v>
      </c>
      <c r="AB54">
        <f t="shared" si="10"/>
        <v>0.1</v>
      </c>
      <c r="AC54">
        <f t="shared" si="11"/>
        <v>0.77146000000000003</v>
      </c>
      <c r="AD54">
        <f t="shared" si="12"/>
        <v>94330.271500000003</v>
      </c>
      <c r="AE54" s="12">
        <f t="shared" si="13"/>
        <v>66031.190050000005</v>
      </c>
      <c r="AF54">
        <v>22183.783783783787</v>
      </c>
      <c r="AG54">
        <f t="shared" si="14"/>
        <v>43847.406266216218</v>
      </c>
      <c r="AI54">
        <f t="shared" si="15"/>
        <v>9386.0966666666664</v>
      </c>
      <c r="AJ54">
        <f t="shared" si="16"/>
        <v>-42986.096666666665</v>
      </c>
      <c r="AK54">
        <f t="shared" si="17"/>
        <v>-18986.096666666665</v>
      </c>
    </row>
    <row r="55" spans="1:37" x14ac:dyDescent="0.2">
      <c r="A55" t="s">
        <v>165</v>
      </c>
      <c r="B55" t="s">
        <v>166</v>
      </c>
      <c r="C55" t="s">
        <v>99</v>
      </c>
      <c r="D55">
        <v>1</v>
      </c>
      <c r="E55">
        <v>900</v>
      </c>
      <c r="F55" s="61">
        <f t="shared" si="0"/>
        <v>0.97297297297297303</v>
      </c>
      <c r="G55" s="4">
        <f t="shared" si="1"/>
        <v>10508.108108108108</v>
      </c>
      <c r="H55">
        <v>144</v>
      </c>
      <c r="I55">
        <v>0.32879999999999998</v>
      </c>
      <c r="J55">
        <v>98</v>
      </c>
      <c r="K55">
        <v>195</v>
      </c>
      <c r="L55">
        <f t="shared" si="2"/>
        <v>97</v>
      </c>
      <c r="M55">
        <f t="shared" si="3"/>
        <v>46</v>
      </c>
      <c r="N55">
        <f t="shared" si="4"/>
        <v>0.47938144329896903</v>
      </c>
      <c r="O55">
        <v>0.32879999999999998</v>
      </c>
      <c r="V55">
        <v>98</v>
      </c>
      <c r="W55">
        <f t="shared" si="5"/>
        <v>121.25</v>
      </c>
      <c r="X55">
        <f t="shared" si="6"/>
        <v>85.875</v>
      </c>
      <c r="Y55">
        <f t="shared" si="7"/>
        <v>-76.604751074045993</v>
      </c>
      <c r="Z55">
        <f t="shared" si="8"/>
        <v>108.09750126358351</v>
      </c>
      <c r="AA55">
        <f t="shared" si="9"/>
        <v>108.09750126358351</v>
      </c>
      <c r="AB55">
        <f t="shared" si="10"/>
        <v>0.18327836093677122</v>
      </c>
      <c r="AC55">
        <f t="shared" si="11"/>
        <v>0.70555350515463933</v>
      </c>
      <c r="AD55">
        <f t="shared" si="12"/>
        <v>27838.028383967478</v>
      </c>
      <c r="AE55" s="12">
        <f t="shared" si="13"/>
        <v>19486.619868777234</v>
      </c>
      <c r="AF55">
        <v>10508.108108108108</v>
      </c>
      <c r="AG55">
        <f t="shared" si="14"/>
        <v>8978.5117606691256</v>
      </c>
      <c r="AI55">
        <f t="shared" si="15"/>
        <v>8584.2343127147778</v>
      </c>
      <c r="AJ55">
        <f t="shared" si="16"/>
        <v>-42184.234312714776</v>
      </c>
      <c r="AK55">
        <f t="shared" si="17"/>
        <v>-18184.234312714776</v>
      </c>
    </row>
    <row r="56" spans="1:37" x14ac:dyDescent="0.2">
      <c r="A56" t="s">
        <v>167</v>
      </c>
      <c r="B56" t="s">
        <v>166</v>
      </c>
      <c r="C56" t="s">
        <v>99</v>
      </c>
      <c r="D56">
        <v>2</v>
      </c>
      <c r="E56">
        <v>1400</v>
      </c>
      <c r="F56" s="61">
        <f t="shared" si="0"/>
        <v>0.97297297297297303</v>
      </c>
      <c r="G56" s="4">
        <f t="shared" si="1"/>
        <v>16345.945945945947</v>
      </c>
      <c r="H56">
        <v>136</v>
      </c>
      <c r="I56">
        <v>0.61919999999999997</v>
      </c>
      <c r="J56">
        <v>77</v>
      </c>
      <c r="K56">
        <v>260</v>
      </c>
      <c r="L56">
        <f t="shared" si="2"/>
        <v>183</v>
      </c>
      <c r="M56">
        <f t="shared" si="3"/>
        <v>59</v>
      </c>
      <c r="N56">
        <f t="shared" si="4"/>
        <v>0.35792349726775963</v>
      </c>
      <c r="O56">
        <v>0.61919999999999997</v>
      </c>
      <c r="V56">
        <v>77</v>
      </c>
      <c r="W56">
        <f t="shared" si="5"/>
        <v>228.75</v>
      </c>
      <c r="X56">
        <f t="shared" si="6"/>
        <v>54.125</v>
      </c>
      <c r="Y56">
        <f t="shared" si="7"/>
        <v>-144.52236542835482</v>
      </c>
      <c r="Z56">
        <f t="shared" si="8"/>
        <v>149.99322403335862</v>
      </c>
      <c r="AA56">
        <f t="shared" si="9"/>
        <v>149.99322403335862</v>
      </c>
      <c r="AB56">
        <f t="shared" si="10"/>
        <v>0.4190960613480158</v>
      </c>
      <c r="AC56">
        <f t="shared" si="11"/>
        <v>0.51892737704918024</v>
      </c>
      <c r="AD56">
        <f t="shared" si="12"/>
        <v>28409.990467815009</v>
      </c>
      <c r="AE56" s="12">
        <f t="shared" si="13"/>
        <v>19886.993327470504</v>
      </c>
      <c r="AF56">
        <v>16345.945945945947</v>
      </c>
      <c r="AG56">
        <f t="shared" si="14"/>
        <v>3541.0473815245568</v>
      </c>
      <c r="AI56">
        <f t="shared" si="15"/>
        <v>6313.6164207650263</v>
      </c>
      <c r="AJ56">
        <f t="shared" si="16"/>
        <v>-39913.616420765029</v>
      </c>
      <c r="AK56">
        <f t="shared" si="17"/>
        <v>-15913.616420765025</v>
      </c>
    </row>
    <row r="57" spans="1:37" x14ac:dyDescent="0.2">
      <c r="A57" t="s">
        <v>168</v>
      </c>
      <c r="B57" t="s">
        <v>166</v>
      </c>
      <c r="C57" t="s">
        <v>108</v>
      </c>
      <c r="D57">
        <v>1</v>
      </c>
      <c r="E57">
        <v>1400</v>
      </c>
      <c r="F57" s="61">
        <f t="shared" si="0"/>
        <v>0.97297297297297303</v>
      </c>
      <c r="G57" s="4">
        <f t="shared" si="1"/>
        <v>16345.945945945947</v>
      </c>
      <c r="H57">
        <v>305</v>
      </c>
      <c r="I57">
        <v>0.2712</v>
      </c>
      <c r="J57">
        <v>173</v>
      </c>
      <c r="K57">
        <v>322</v>
      </c>
      <c r="L57">
        <f t="shared" si="2"/>
        <v>149</v>
      </c>
      <c r="M57">
        <f t="shared" si="3"/>
        <v>132</v>
      </c>
      <c r="N57">
        <f t="shared" si="4"/>
        <v>0.80872483221476521</v>
      </c>
      <c r="O57">
        <v>0.2712</v>
      </c>
      <c r="V57">
        <v>173</v>
      </c>
      <c r="W57">
        <f t="shared" si="5"/>
        <v>186.25</v>
      </c>
      <c r="X57">
        <f t="shared" si="6"/>
        <v>154.375</v>
      </c>
      <c r="Y57">
        <f t="shared" si="7"/>
        <v>-117.67121556734901</v>
      </c>
      <c r="Z57">
        <f t="shared" si="8"/>
        <v>177.27863596158707</v>
      </c>
      <c r="AA57">
        <f t="shared" si="9"/>
        <v>177.27863596158707</v>
      </c>
      <c r="AB57">
        <f t="shared" si="10"/>
        <v>0.12297254207563528</v>
      </c>
      <c r="AC57">
        <f t="shared" si="11"/>
        <v>0.75327953020134231</v>
      </c>
      <c r="AD57">
        <f t="shared" si="12"/>
        <v>48742.234178335872</v>
      </c>
      <c r="AE57" s="12">
        <f t="shared" si="13"/>
        <v>34119.563924835107</v>
      </c>
      <c r="AF57">
        <v>16345.945945945947</v>
      </c>
      <c r="AG57">
        <f t="shared" si="14"/>
        <v>17773.61797888916</v>
      </c>
      <c r="AI57">
        <f t="shared" si="15"/>
        <v>9164.9009507829978</v>
      </c>
      <c r="AJ57">
        <f t="shared" si="16"/>
        <v>-42764.900950782998</v>
      </c>
      <c r="AK57">
        <f t="shared" si="17"/>
        <v>-18764.900950782998</v>
      </c>
    </row>
    <row r="58" spans="1:37" x14ac:dyDescent="0.2">
      <c r="A58" t="s">
        <v>169</v>
      </c>
      <c r="B58" t="s">
        <v>166</v>
      </c>
      <c r="C58" t="s">
        <v>108</v>
      </c>
      <c r="D58">
        <v>2</v>
      </c>
      <c r="E58">
        <v>1700</v>
      </c>
      <c r="F58" s="61">
        <f t="shared" si="0"/>
        <v>0.97297297297297303</v>
      </c>
      <c r="G58" s="4">
        <f t="shared" si="1"/>
        <v>19848.64864864865</v>
      </c>
      <c r="H58">
        <v>425</v>
      </c>
      <c r="I58">
        <v>0.32879999999999998</v>
      </c>
      <c r="J58">
        <v>176</v>
      </c>
      <c r="K58">
        <v>469</v>
      </c>
      <c r="L58">
        <f t="shared" si="2"/>
        <v>293</v>
      </c>
      <c r="M58">
        <f t="shared" si="3"/>
        <v>249</v>
      </c>
      <c r="N58">
        <f t="shared" si="4"/>
        <v>0.779863481228669</v>
      </c>
      <c r="O58">
        <v>0.32879999999999998</v>
      </c>
      <c r="V58">
        <v>176</v>
      </c>
      <c r="W58">
        <f t="shared" si="5"/>
        <v>366.25</v>
      </c>
      <c r="X58">
        <f t="shared" si="6"/>
        <v>139.375</v>
      </c>
      <c r="Y58">
        <f t="shared" si="7"/>
        <v>-231.39373262572656</v>
      </c>
      <c r="Z58">
        <f t="shared" si="8"/>
        <v>266.511008971443</v>
      </c>
      <c r="AA58">
        <f t="shared" si="9"/>
        <v>266.511008971443</v>
      </c>
      <c r="AB58">
        <f t="shared" si="10"/>
        <v>0.34712903473431539</v>
      </c>
      <c r="AC58">
        <f t="shared" si="11"/>
        <v>0.57588208191126289</v>
      </c>
      <c r="AD58">
        <f t="shared" si="12"/>
        <v>56019.803865042239</v>
      </c>
      <c r="AE58" s="12">
        <f t="shared" si="13"/>
        <v>39213.862705529566</v>
      </c>
      <c r="AF58">
        <v>19848.64864864865</v>
      </c>
      <c r="AG58">
        <f t="shared" si="14"/>
        <v>19365.214056880915</v>
      </c>
      <c r="AI58">
        <f t="shared" si="15"/>
        <v>7006.565329920365</v>
      </c>
      <c r="AJ58">
        <f t="shared" si="16"/>
        <v>-40606.565329920362</v>
      </c>
      <c r="AK58">
        <f t="shared" si="17"/>
        <v>-16606.565329920366</v>
      </c>
    </row>
    <row r="59" spans="1:37" x14ac:dyDescent="0.2">
      <c r="A59" t="s">
        <v>170</v>
      </c>
      <c r="B59" t="s">
        <v>171</v>
      </c>
      <c r="C59" t="s">
        <v>99</v>
      </c>
      <c r="D59">
        <v>1</v>
      </c>
      <c r="E59">
        <v>800</v>
      </c>
      <c r="F59" s="61">
        <f t="shared" si="0"/>
        <v>0.97297297297297303</v>
      </c>
      <c r="G59" s="4">
        <f t="shared" si="1"/>
        <v>9340.5405405405418</v>
      </c>
      <c r="H59">
        <v>176</v>
      </c>
      <c r="I59">
        <v>0.41370000000000001</v>
      </c>
      <c r="J59">
        <v>86</v>
      </c>
      <c r="K59">
        <v>224</v>
      </c>
      <c r="L59">
        <f t="shared" si="2"/>
        <v>138</v>
      </c>
      <c r="M59">
        <f t="shared" si="3"/>
        <v>90</v>
      </c>
      <c r="N59">
        <f t="shared" si="4"/>
        <v>0.62173913043478257</v>
      </c>
      <c r="O59">
        <v>0.41370000000000001</v>
      </c>
      <c r="V59">
        <v>86</v>
      </c>
      <c r="W59">
        <f t="shared" si="5"/>
        <v>172.5</v>
      </c>
      <c r="X59">
        <f t="shared" si="6"/>
        <v>68.75</v>
      </c>
      <c r="Y59">
        <f t="shared" si="7"/>
        <v>-108.98407884761183</v>
      </c>
      <c r="Z59">
        <f t="shared" si="8"/>
        <v>127.07685746777862</v>
      </c>
      <c r="AA59">
        <f t="shared" si="9"/>
        <v>127.07685746777862</v>
      </c>
      <c r="AB59">
        <f t="shared" si="10"/>
        <v>0.33812670995813693</v>
      </c>
      <c r="AC59">
        <f t="shared" si="11"/>
        <v>0.58300652173913048</v>
      </c>
      <c r="AD59">
        <f t="shared" si="12"/>
        <v>27041.622383027534</v>
      </c>
      <c r="AE59" s="12">
        <f t="shared" si="13"/>
        <v>18929.135668119274</v>
      </c>
      <c r="AF59">
        <v>9340.5405405405418</v>
      </c>
      <c r="AG59">
        <f t="shared" si="14"/>
        <v>9588.595127578732</v>
      </c>
      <c r="AI59">
        <f t="shared" si="15"/>
        <v>7093.2460144927545</v>
      </c>
      <c r="AJ59">
        <f t="shared" si="16"/>
        <v>-40693.246014492754</v>
      </c>
      <c r="AK59">
        <f t="shared" si="17"/>
        <v>-16693.246014492754</v>
      </c>
    </row>
    <row r="60" spans="1:37" x14ac:dyDescent="0.2">
      <c r="A60" t="s">
        <v>172</v>
      </c>
      <c r="B60" t="s">
        <v>145</v>
      </c>
      <c r="C60" t="s">
        <v>108</v>
      </c>
      <c r="D60">
        <v>2</v>
      </c>
      <c r="E60">
        <v>900</v>
      </c>
      <c r="F60" s="61">
        <f t="shared" si="0"/>
        <v>0.97297297297297303</v>
      </c>
      <c r="G60" s="4">
        <f t="shared" si="1"/>
        <v>10508.108108108108</v>
      </c>
      <c r="H60">
        <v>169</v>
      </c>
      <c r="I60">
        <v>0.47949999999999998</v>
      </c>
      <c r="J60">
        <v>111</v>
      </c>
      <c r="K60">
        <v>276</v>
      </c>
      <c r="L60">
        <f t="shared" si="2"/>
        <v>165</v>
      </c>
      <c r="M60">
        <f t="shared" si="3"/>
        <v>58</v>
      </c>
      <c r="N60">
        <f t="shared" si="4"/>
        <v>0.38121212121212122</v>
      </c>
      <c r="O60">
        <v>0.47949999999999998</v>
      </c>
      <c r="V60">
        <v>111</v>
      </c>
      <c r="W60">
        <f t="shared" si="5"/>
        <v>206.25</v>
      </c>
      <c r="X60">
        <f t="shared" si="6"/>
        <v>90.375</v>
      </c>
      <c r="Y60">
        <f t="shared" si="7"/>
        <v>-130.30705079605761</v>
      </c>
      <c r="Z60">
        <f t="shared" si="8"/>
        <v>156.02667740712658</v>
      </c>
      <c r="AA60">
        <f t="shared" si="9"/>
        <v>156.02667740712658</v>
      </c>
      <c r="AB60">
        <f t="shared" si="10"/>
        <v>0.31831116318606828</v>
      </c>
      <c r="AC60">
        <f t="shared" si="11"/>
        <v>0.59868854545454564</v>
      </c>
      <c r="AD60">
        <f t="shared" si="12"/>
        <v>34095.155360377052</v>
      </c>
      <c r="AE60" s="12">
        <f t="shared" si="13"/>
        <v>23866.608752263935</v>
      </c>
      <c r="AF60">
        <v>10508.108108108108</v>
      </c>
      <c r="AG60">
        <f t="shared" si="14"/>
        <v>13358.500644155827</v>
      </c>
      <c r="AI60">
        <f t="shared" si="15"/>
        <v>7284.0439696969706</v>
      </c>
      <c r="AJ60">
        <f t="shared" si="16"/>
        <v>-40884.04396969697</v>
      </c>
      <c r="AK60">
        <f t="shared" si="17"/>
        <v>-16884.04396969697</v>
      </c>
    </row>
    <row r="61" spans="1:37" x14ac:dyDescent="0.2">
      <c r="A61" t="s">
        <v>173</v>
      </c>
      <c r="B61" t="s">
        <v>171</v>
      </c>
      <c r="C61" t="s">
        <v>99</v>
      </c>
      <c r="D61">
        <v>2</v>
      </c>
      <c r="E61">
        <v>1300</v>
      </c>
      <c r="F61" s="61">
        <f t="shared" si="0"/>
        <v>0.97297297297297303</v>
      </c>
      <c r="G61" s="4">
        <f t="shared" si="1"/>
        <v>15178.37837837838</v>
      </c>
      <c r="H61">
        <v>207</v>
      </c>
      <c r="I61">
        <v>0.63009999999999999</v>
      </c>
      <c r="J61">
        <v>127</v>
      </c>
      <c r="K61">
        <v>276</v>
      </c>
      <c r="L61">
        <f t="shared" si="2"/>
        <v>149</v>
      </c>
      <c r="M61">
        <f t="shared" si="3"/>
        <v>80</v>
      </c>
      <c r="N61">
        <f t="shared" si="4"/>
        <v>0.5295302013422819</v>
      </c>
      <c r="O61">
        <v>0.63009999999999999</v>
      </c>
      <c r="V61">
        <v>127</v>
      </c>
      <c r="W61">
        <f t="shared" si="5"/>
        <v>186.25</v>
      </c>
      <c r="X61">
        <f t="shared" si="6"/>
        <v>108.375</v>
      </c>
      <c r="Y61">
        <f t="shared" si="7"/>
        <v>-117.67121556734901</v>
      </c>
      <c r="Z61">
        <f t="shared" si="8"/>
        <v>154.27863596158707</v>
      </c>
      <c r="AA61">
        <f t="shared" si="9"/>
        <v>154.27863596158707</v>
      </c>
      <c r="AB61">
        <f t="shared" si="10"/>
        <v>0.24646247496154133</v>
      </c>
      <c r="AC61">
        <f t="shared" si="11"/>
        <v>0.65554959731543616</v>
      </c>
      <c r="AD61">
        <f t="shared" si="12"/>
        <v>36915.113652832508</v>
      </c>
      <c r="AE61" s="12">
        <f t="shared" si="13"/>
        <v>25840.579556982753</v>
      </c>
      <c r="AF61">
        <v>15178.37837837838</v>
      </c>
      <c r="AG61">
        <f t="shared" si="14"/>
        <v>10662.201178604373</v>
      </c>
      <c r="AI61">
        <f t="shared" si="15"/>
        <v>7975.8534340044735</v>
      </c>
      <c r="AJ61">
        <f t="shared" si="16"/>
        <v>-41575.853434004472</v>
      </c>
      <c r="AK61">
        <f t="shared" si="17"/>
        <v>-17575.853434004472</v>
      </c>
    </row>
    <row r="62" spans="1:37" x14ac:dyDescent="0.2">
      <c r="A62" t="s">
        <v>174</v>
      </c>
      <c r="B62" t="s">
        <v>171</v>
      </c>
      <c r="C62" t="s">
        <v>108</v>
      </c>
      <c r="D62">
        <v>1</v>
      </c>
      <c r="E62">
        <v>1400</v>
      </c>
      <c r="F62" s="61">
        <f t="shared" si="0"/>
        <v>0.97297297297297303</v>
      </c>
      <c r="G62" s="4">
        <f t="shared" si="1"/>
        <v>16345.945945945947</v>
      </c>
      <c r="H62">
        <v>244</v>
      </c>
      <c r="I62">
        <v>0.90410000000000001</v>
      </c>
      <c r="J62">
        <v>222</v>
      </c>
      <c r="K62">
        <v>381</v>
      </c>
      <c r="L62">
        <f t="shared" si="2"/>
        <v>159</v>
      </c>
      <c r="M62">
        <f t="shared" si="3"/>
        <v>22</v>
      </c>
      <c r="N62">
        <f t="shared" si="4"/>
        <v>0.21069182389937108</v>
      </c>
      <c r="O62">
        <v>0.90410000000000001</v>
      </c>
      <c r="V62">
        <v>222</v>
      </c>
      <c r="W62">
        <f t="shared" si="5"/>
        <v>198.75</v>
      </c>
      <c r="X62">
        <f t="shared" si="6"/>
        <v>202.125</v>
      </c>
      <c r="Y62">
        <f t="shared" si="7"/>
        <v>-125.56861258529189</v>
      </c>
      <c r="Z62">
        <f t="shared" si="8"/>
        <v>207.87116186504929</v>
      </c>
      <c r="AA62">
        <f t="shared" si="9"/>
        <v>222</v>
      </c>
      <c r="AB62">
        <f t="shared" si="10"/>
        <v>0.1</v>
      </c>
      <c r="AC62">
        <f t="shared" si="11"/>
        <v>0.77146000000000003</v>
      </c>
      <c r="AD62">
        <f t="shared" si="12"/>
        <v>62511.403800000007</v>
      </c>
      <c r="AE62" s="12">
        <f t="shared" si="13"/>
        <v>43757.982660000001</v>
      </c>
      <c r="AF62">
        <v>16345.945945945947</v>
      </c>
      <c r="AG62">
        <f t="shared" si="14"/>
        <v>27412.036714054055</v>
      </c>
      <c r="AI62">
        <f t="shared" si="15"/>
        <v>9386.0966666666664</v>
      </c>
      <c r="AJ62">
        <f t="shared" si="16"/>
        <v>-42986.096666666665</v>
      </c>
      <c r="AK62">
        <f t="shared" si="17"/>
        <v>-18986.096666666665</v>
      </c>
    </row>
    <row r="63" spans="1:37" x14ac:dyDescent="0.2">
      <c r="A63" t="s">
        <v>175</v>
      </c>
      <c r="B63" t="s">
        <v>171</v>
      </c>
      <c r="C63" t="s">
        <v>108</v>
      </c>
      <c r="D63">
        <v>2</v>
      </c>
      <c r="E63">
        <v>1900</v>
      </c>
      <c r="F63" s="61">
        <f t="shared" si="0"/>
        <v>0.97297297297297303</v>
      </c>
      <c r="G63" s="4">
        <f t="shared" si="1"/>
        <v>22183.783783783787</v>
      </c>
      <c r="H63">
        <v>536</v>
      </c>
      <c r="I63">
        <v>0.54249999999999998</v>
      </c>
      <c r="J63">
        <v>386</v>
      </c>
      <c r="K63">
        <v>773</v>
      </c>
      <c r="L63">
        <f t="shared" si="2"/>
        <v>387</v>
      </c>
      <c r="M63">
        <f t="shared" si="3"/>
        <v>150</v>
      </c>
      <c r="N63">
        <f t="shared" si="4"/>
        <v>0.41007751937984505</v>
      </c>
      <c r="O63">
        <v>0.54249999999999998</v>
      </c>
      <c r="V63">
        <v>386</v>
      </c>
      <c r="W63">
        <f t="shared" si="5"/>
        <v>483.75</v>
      </c>
      <c r="X63">
        <f t="shared" si="6"/>
        <v>337.625</v>
      </c>
      <c r="Y63">
        <f t="shared" si="7"/>
        <v>-305.62926459438967</v>
      </c>
      <c r="Z63">
        <f t="shared" si="8"/>
        <v>428.78075246398782</v>
      </c>
      <c r="AA63">
        <f t="shared" si="9"/>
        <v>428.78075246398782</v>
      </c>
      <c r="AB63">
        <f t="shared" si="10"/>
        <v>0.18843566400824358</v>
      </c>
      <c r="AC63">
        <f t="shared" si="11"/>
        <v>0.70147201550387606</v>
      </c>
      <c r="AD63">
        <f t="shared" si="12"/>
        <v>109783.86000366647</v>
      </c>
      <c r="AE63" s="12">
        <f t="shared" si="13"/>
        <v>76848.702002566526</v>
      </c>
      <c r="AF63">
        <v>22183.783783783787</v>
      </c>
      <c r="AG63">
        <f t="shared" si="14"/>
        <v>54664.918218782739</v>
      </c>
      <c r="AI63">
        <f t="shared" si="15"/>
        <v>8534.5761886304917</v>
      </c>
      <c r="AJ63">
        <f t="shared" si="16"/>
        <v>-42134.57618863049</v>
      </c>
      <c r="AK63">
        <f t="shared" si="17"/>
        <v>-18134.57618863049</v>
      </c>
    </row>
    <row r="64" spans="1:37" x14ac:dyDescent="0.2">
      <c r="A64" t="s">
        <v>176</v>
      </c>
      <c r="B64" t="s">
        <v>177</v>
      </c>
      <c r="C64" t="s">
        <v>99</v>
      </c>
      <c r="D64">
        <v>1</v>
      </c>
      <c r="E64">
        <v>1700</v>
      </c>
      <c r="F64" s="61">
        <f t="shared" si="0"/>
        <v>0.97297297297297303</v>
      </c>
      <c r="G64" s="4">
        <f t="shared" si="1"/>
        <v>19848.64864864865</v>
      </c>
      <c r="H64">
        <v>476</v>
      </c>
      <c r="I64">
        <v>7.9500000000000001E-2</v>
      </c>
      <c r="J64">
        <v>136</v>
      </c>
      <c r="K64">
        <v>476</v>
      </c>
      <c r="L64">
        <f t="shared" si="2"/>
        <v>340</v>
      </c>
      <c r="M64">
        <f t="shared" si="3"/>
        <v>340</v>
      </c>
      <c r="N64">
        <f t="shared" si="4"/>
        <v>0.9</v>
      </c>
      <c r="O64">
        <v>7.9500000000000001E-2</v>
      </c>
      <c r="V64">
        <v>136</v>
      </c>
      <c r="W64">
        <f t="shared" si="5"/>
        <v>425</v>
      </c>
      <c r="X64">
        <f t="shared" si="6"/>
        <v>93.5</v>
      </c>
      <c r="Y64">
        <f t="shared" si="7"/>
        <v>-268.51149861005814</v>
      </c>
      <c r="Z64">
        <f t="shared" si="8"/>
        <v>275.14588071771544</v>
      </c>
      <c r="AA64">
        <f t="shared" si="9"/>
        <v>275.14588071771544</v>
      </c>
      <c r="AB64">
        <f t="shared" si="10"/>
        <v>0.42740207227697752</v>
      </c>
      <c r="AC64">
        <f t="shared" si="11"/>
        <v>0.51235399999999998</v>
      </c>
      <c r="AD64">
        <f t="shared" si="12"/>
        <v>51454.813787774197</v>
      </c>
      <c r="AE64" s="12">
        <f t="shared" si="13"/>
        <v>36018.369651441935</v>
      </c>
      <c r="AF64">
        <v>19848.64864864865</v>
      </c>
      <c r="AG64">
        <f t="shared" si="14"/>
        <v>16169.721002793285</v>
      </c>
      <c r="AI64">
        <f t="shared" si="15"/>
        <v>6233.6403333333328</v>
      </c>
      <c r="AJ64">
        <f t="shared" si="16"/>
        <v>-39833.640333333329</v>
      </c>
      <c r="AK64">
        <f t="shared" si="17"/>
        <v>-15833.640333333333</v>
      </c>
    </row>
    <row r="65" spans="1:37" x14ac:dyDescent="0.2">
      <c r="A65" t="s">
        <v>178</v>
      </c>
      <c r="B65" t="s">
        <v>177</v>
      </c>
      <c r="C65" t="s">
        <v>99</v>
      </c>
      <c r="D65">
        <v>2</v>
      </c>
      <c r="E65">
        <v>2400</v>
      </c>
      <c r="F65" s="61">
        <f t="shared" si="0"/>
        <v>0.97297297297297303</v>
      </c>
      <c r="G65" s="4">
        <f t="shared" si="1"/>
        <v>28021.621621621627</v>
      </c>
      <c r="H65">
        <v>360</v>
      </c>
      <c r="I65">
        <v>0.55069999999999997</v>
      </c>
      <c r="J65">
        <v>173</v>
      </c>
      <c r="K65">
        <v>690</v>
      </c>
      <c r="L65">
        <f t="shared" si="2"/>
        <v>517</v>
      </c>
      <c r="M65">
        <f t="shared" si="3"/>
        <v>187</v>
      </c>
      <c r="N65">
        <f t="shared" si="4"/>
        <v>0.38936170212765964</v>
      </c>
      <c r="O65">
        <v>0.55069999999999997</v>
      </c>
      <c r="V65">
        <v>173</v>
      </c>
      <c r="W65">
        <f t="shared" si="5"/>
        <v>646.25</v>
      </c>
      <c r="X65">
        <f t="shared" si="6"/>
        <v>108.375</v>
      </c>
      <c r="Y65">
        <f t="shared" si="7"/>
        <v>-408.29542582764719</v>
      </c>
      <c r="Z65">
        <f t="shared" si="8"/>
        <v>401.4835892089967</v>
      </c>
      <c r="AA65">
        <f t="shared" si="9"/>
        <v>401.4835892089967</v>
      </c>
      <c r="AB65">
        <f t="shared" si="10"/>
        <v>0.45355294268316704</v>
      </c>
      <c r="AC65">
        <f t="shared" si="11"/>
        <v>0.49165820116054165</v>
      </c>
      <c r="AD65">
        <f t="shared" si="12"/>
        <v>72048.335232080208</v>
      </c>
      <c r="AE65" s="12">
        <f t="shared" si="13"/>
        <v>50433.834662456145</v>
      </c>
      <c r="AF65">
        <v>28021.621621621627</v>
      </c>
      <c r="AG65">
        <f t="shared" si="14"/>
        <v>22412.213040834518</v>
      </c>
      <c r="AI65">
        <f t="shared" si="15"/>
        <v>5981.8414474532565</v>
      </c>
      <c r="AJ65">
        <f t="shared" si="16"/>
        <v>-39581.841447453255</v>
      </c>
      <c r="AK65">
        <f t="shared" si="17"/>
        <v>-15581.841447453256</v>
      </c>
    </row>
    <row r="66" spans="1:37" x14ac:dyDescent="0.2">
      <c r="A66" t="s">
        <v>179</v>
      </c>
      <c r="B66" t="s">
        <v>177</v>
      </c>
      <c r="C66" t="s">
        <v>108</v>
      </c>
      <c r="D66">
        <v>1</v>
      </c>
      <c r="E66">
        <v>2100</v>
      </c>
      <c r="F66" s="61">
        <f t="shared" si="0"/>
        <v>0.97297297297297303</v>
      </c>
      <c r="G66" s="4">
        <f t="shared" si="1"/>
        <v>24518.91891891892</v>
      </c>
      <c r="H66">
        <v>1477</v>
      </c>
      <c r="I66">
        <v>0.69320000000000004</v>
      </c>
      <c r="J66">
        <v>448</v>
      </c>
      <c r="K66">
        <v>2128</v>
      </c>
      <c r="L66">
        <f t="shared" si="2"/>
        <v>1680</v>
      </c>
      <c r="M66">
        <f t="shared" si="3"/>
        <v>1029</v>
      </c>
      <c r="N66">
        <f t="shared" si="4"/>
        <v>0.59000000000000008</v>
      </c>
      <c r="O66">
        <v>0.69320000000000004</v>
      </c>
      <c r="V66">
        <v>448</v>
      </c>
      <c r="W66">
        <f t="shared" si="5"/>
        <v>2100</v>
      </c>
      <c r="X66">
        <f t="shared" si="6"/>
        <v>238</v>
      </c>
      <c r="Y66">
        <f t="shared" si="7"/>
        <v>-1326.7626990144049</v>
      </c>
      <c r="Z66">
        <f t="shared" si="8"/>
        <v>1247.5443517816529</v>
      </c>
      <c r="AA66">
        <f t="shared" si="9"/>
        <v>1247.5443517816529</v>
      </c>
      <c r="AB66">
        <f t="shared" si="10"/>
        <v>0.48073540561031092</v>
      </c>
      <c r="AC66">
        <f t="shared" si="11"/>
        <v>0.47014599999999995</v>
      </c>
      <c r="AD66">
        <f t="shared" si="12"/>
        <v>214082.71518664897</v>
      </c>
      <c r="AE66" s="12">
        <f t="shared" si="13"/>
        <v>149857.90063065427</v>
      </c>
      <c r="AF66">
        <v>24518.91891891892</v>
      </c>
      <c r="AG66">
        <f t="shared" si="14"/>
        <v>125338.98171173535</v>
      </c>
      <c r="AI66">
        <f t="shared" si="15"/>
        <v>5720.1096666666663</v>
      </c>
      <c r="AJ66">
        <f t="shared" si="16"/>
        <v>-39320.109666666664</v>
      </c>
      <c r="AK66">
        <f t="shared" si="17"/>
        <v>-15320.109666666667</v>
      </c>
    </row>
    <row r="67" spans="1:37" x14ac:dyDescent="0.2">
      <c r="A67" t="s">
        <v>180</v>
      </c>
      <c r="B67" t="s">
        <v>177</v>
      </c>
      <c r="C67" t="s">
        <v>108</v>
      </c>
      <c r="D67">
        <v>2</v>
      </c>
      <c r="E67">
        <v>3200</v>
      </c>
      <c r="F67" s="61">
        <f t="shared" si="0"/>
        <v>0.97297297297297303</v>
      </c>
      <c r="G67" s="4">
        <f t="shared" si="1"/>
        <v>37362.162162162167</v>
      </c>
      <c r="H67">
        <v>1265</v>
      </c>
      <c r="I67">
        <v>0.71509999999999996</v>
      </c>
      <c r="J67">
        <v>450</v>
      </c>
      <c r="K67">
        <v>2699</v>
      </c>
      <c r="L67">
        <f t="shared" si="2"/>
        <v>2249</v>
      </c>
      <c r="M67">
        <f t="shared" si="3"/>
        <v>815</v>
      </c>
      <c r="N67">
        <f t="shared" si="4"/>
        <v>0.38990662516674079</v>
      </c>
      <c r="O67">
        <v>0.71509999999999996</v>
      </c>
      <c r="V67">
        <v>450</v>
      </c>
      <c r="W67">
        <f t="shared" si="5"/>
        <v>2811.25</v>
      </c>
      <c r="X67">
        <f t="shared" si="6"/>
        <v>168.875</v>
      </c>
      <c r="Y67">
        <f t="shared" si="7"/>
        <v>-1776.124589335355</v>
      </c>
      <c r="Z67">
        <f t="shared" si="8"/>
        <v>1595.209075688653</v>
      </c>
      <c r="AA67">
        <f t="shared" si="9"/>
        <v>1595.209075688653</v>
      </c>
      <c r="AB67">
        <f t="shared" si="10"/>
        <v>0.50736650091192637</v>
      </c>
      <c r="AC67">
        <f t="shared" si="11"/>
        <v>0.44907015117830151</v>
      </c>
      <c r="AD67">
        <f t="shared" si="12"/>
        <v>261471.68498488326</v>
      </c>
      <c r="AE67" s="12">
        <f t="shared" si="13"/>
        <v>183030.17948941828</v>
      </c>
      <c r="AF67">
        <v>37362.162162162167</v>
      </c>
      <c r="AG67">
        <f t="shared" si="14"/>
        <v>145668.01732725612</v>
      </c>
      <c r="AI67">
        <f t="shared" si="15"/>
        <v>5463.686839336001</v>
      </c>
      <c r="AJ67">
        <f t="shared" si="16"/>
        <v>-39063.686839335998</v>
      </c>
      <c r="AK67">
        <f t="shared" si="17"/>
        <v>-15063.686839336002</v>
      </c>
    </row>
    <row r="68" spans="1:37" x14ac:dyDescent="0.2">
      <c r="A68" t="s">
        <v>181</v>
      </c>
      <c r="B68" t="s">
        <v>182</v>
      </c>
      <c r="C68" t="s">
        <v>99</v>
      </c>
      <c r="D68">
        <v>1</v>
      </c>
      <c r="E68">
        <v>1300</v>
      </c>
      <c r="F68" s="61">
        <f t="shared" si="0"/>
        <v>0.97297297297297303</v>
      </c>
      <c r="G68" s="4">
        <f t="shared" si="1"/>
        <v>15178.37837837838</v>
      </c>
      <c r="H68">
        <v>328</v>
      </c>
      <c r="I68">
        <v>0.52049999999999996</v>
      </c>
      <c r="J68">
        <v>291</v>
      </c>
      <c r="K68">
        <v>387</v>
      </c>
      <c r="L68">
        <f t="shared" si="2"/>
        <v>96</v>
      </c>
      <c r="M68">
        <f t="shared" si="3"/>
        <v>37</v>
      </c>
      <c r="N68">
        <f t="shared" si="4"/>
        <v>0.40833333333333333</v>
      </c>
      <c r="O68">
        <v>0.52049999999999996</v>
      </c>
      <c r="V68">
        <v>291</v>
      </c>
      <c r="W68">
        <f t="shared" si="5"/>
        <v>120</v>
      </c>
      <c r="X68">
        <f t="shared" si="6"/>
        <v>279</v>
      </c>
      <c r="Y68">
        <f t="shared" si="7"/>
        <v>-75.815011372251703</v>
      </c>
      <c r="Z68">
        <f t="shared" si="8"/>
        <v>203.98824867323731</v>
      </c>
      <c r="AA68">
        <f t="shared" si="9"/>
        <v>291</v>
      </c>
      <c r="AB68">
        <f t="shared" si="10"/>
        <v>0.1</v>
      </c>
      <c r="AC68">
        <f t="shared" si="11"/>
        <v>0.77146000000000003</v>
      </c>
      <c r="AD68">
        <f t="shared" si="12"/>
        <v>81940.623900000006</v>
      </c>
      <c r="AE68" s="12">
        <f t="shared" si="13"/>
        <v>57358.436730000001</v>
      </c>
      <c r="AF68">
        <v>15178.37837837838</v>
      </c>
      <c r="AG68">
        <f t="shared" si="14"/>
        <v>42180.058351621621</v>
      </c>
      <c r="AI68">
        <f t="shared" si="15"/>
        <v>9386.0966666666664</v>
      </c>
      <c r="AJ68">
        <f t="shared" si="16"/>
        <v>-42986.096666666665</v>
      </c>
      <c r="AK68">
        <f t="shared" si="17"/>
        <v>-18986.096666666665</v>
      </c>
    </row>
    <row r="69" spans="1:37" x14ac:dyDescent="0.2">
      <c r="A69" t="s">
        <v>183</v>
      </c>
      <c r="B69" t="s">
        <v>182</v>
      </c>
      <c r="C69" t="s">
        <v>99</v>
      </c>
      <c r="D69">
        <v>2</v>
      </c>
      <c r="E69">
        <v>1700</v>
      </c>
      <c r="F69" s="61">
        <f t="shared" ref="F69:F132" si="18">36/37</f>
        <v>0.97297297297297303</v>
      </c>
      <c r="G69" s="4">
        <f t="shared" ref="G69:G132" si="19">E69*F69*12</f>
        <v>19848.64864864865</v>
      </c>
      <c r="H69">
        <v>246</v>
      </c>
      <c r="I69">
        <v>0.15890000000000001</v>
      </c>
      <c r="J69">
        <v>203</v>
      </c>
      <c r="K69">
        <v>318</v>
      </c>
      <c r="L69">
        <f t="shared" ref="L69:L132" si="20">K69-J69</f>
        <v>115</v>
      </c>
      <c r="M69">
        <f t="shared" ref="M69:M132" si="21">H69-J69</f>
        <v>43</v>
      </c>
      <c r="N69">
        <f t="shared" ref="N69:N132" si="22">0.8*(M69/L69)+0.1</f>
        <v>0.39913043478260868</v>
      </c>
      <c r="O69">
        <v>0.15890000000000001</v>
      </c>
      <c r="V69">
        <v>203</v>
      </c>
      <c r="W69">
        <f t="shared" ref="W69:W132" si="23">1.25*(K69-J69)</f>
        <v>143.75</v>
      </c>
      <c r="X69">
        <f t="shared" ref="X69:X132" si="24">J69-(K69-J69)/8</f>
        <v>188.625</v>
      </c>
      <c r="Y69">
        <f t="shared" ref="Y69:Y132" si="25">1.25*(K69-J69)/(2*(-0.7914))</f>
        <v>-90.820065706343186</v>
      </c>
      <c r="Z69">
        <f t="shared" ref="Z69:Z132" si="26">((-0.7914*X69)/W69-0.8506)*Y69</f>
        <v>171.56404788981553</v>
      </c>
      <c r="AA69">
        <f t="shared" ref="AA69:AA132" si="27">IF(Z69&gt;V69,Z69,V69)</f>
        <v>203</v>
      </c>
      <c r="AB69">
        <f t="shared" ref="AB69:AB132" si="28">(AA69-X69)/W69</f>
        <v>0.1</v>
      </c>
      <c r="AC69">
        <f t="shared" ref="AC69:AC132" si="29">-0.7914*AB69+0.8506</f>
        <v>0.77146000000000003</v>
      </c>
      <c r="AD69">
        <f t="shared" ref="AD69:AD132" si="30">AA69*AC69*365</f>
        <v>57161.328699999998</v>
      </c>
      <c r="AE69" s="12">
        <f t="shared" ref="AE69:AE132" si="31">AD69*0.7</f>
        <v>40012.930089999994</v>
      </c>
      <c r="AF69">
        <v>19848.64864864865</v>
      </c>
      <c r="AG69">
        <f t="shared" ref="AG69:AG132" si="32">AE69-AF69</f>
        <v>20164.281441351344</v>
      </c>
      <c r="AI69">
        <f t="shared" ref="AI69:AI132" si="33">AC69*365/3*100</f>
        <v>9386.0966666666664</v>
      </c>
      <c r="AJ69">
        <f t="shared" ref="AJ69:AJ132" si="34">-30000-3600-AI69</f>
        <v>-42986.096666666665</v>
      </c>
      <c r="AK69">
        <f t="shared" ref="AK69:AK132" si="35">-3600-AI69-6000</f>
        <v>-18986.096666666665</v>
      </c>
    </row>
    <row r="70" spans="1:37" x14ac:dyDescent="0.2">
      <c r="A70" t="s">
        <v>184</v>
      </c>
      <c r="B70" t="s">
        <v>182</v>
      </c>
      <c r="C70" t="s">
        <v>108</v>
      </c>
      <c r="D70">
        <v>1</v>
      </c>
      <c r="E70">
        <v>1400</v>
      </c>
      <c r="F70" s="61">
        <f t="shared" si="18"/>
        <v>0.97297297297297303</v>
      </c>
      <c r="G70" s="4">
        <f t="shared" si="19"/>
        <v>16345.945945945947</v>
      </c>
      <c r="H70">
        <v>325</v>
      </c>
      <c r="I70">
        <v>0.54520000000000002</v>
      </c>
      <c r="J70">
        <v>287</v>
      </c>
      <c r="K70">
        <v>395</v>
      </c>
      <c r="L70">
        <f t="shared" si="20"/>
        <v>108</v>
      </c>
      <c r="M70">
        <f t="shared" si="21"/>
        <v>38</v>
      </c>
      <c r="N70">
        <f t="shared" si="22"/>
        <v>0.38148148148148153</v>
      </c>
      <c r="O70">
        <v>0.54520000000000002</v>
      </c>
      <c r="V70">
        <v>287</v>
      </c>
      <c r="W70">
        <f t="shared" si="23"/>
        <v>135</v>
      </c>
      <c r="X70">
        <f t="shared" si="24"/>
        <v>273.5</v>
      </c>
      <c r="Y70">
        <f t="shared" si="25"/>
        <v>-85.291887793783175</v>
      </c>
      <c r="Z70">
        <f t="shared" si="26"/>
        <v>209.29927975739199</v>
      </c>
      <c r="AA70">
        <f t="shared" si="27"/>
        <v>287</v>
      </c>
      <c r="AB70">
        <f t="shared" si="28"/>
        <v>0.1</v>
      </c>
      <c r="AC70">
        <f t="shared" si="29"/>
        <v>0.77146000000000003</v>
      </c>
      <c r="AD70">
        <f t="shared" si="30"/>
        <v>80814.292300000001</v>
      </c>
      <c r="AE70" s="12">
        <f t="shared" si="31"/>
        <v>56570.004609999996</v>
      </c>
      <c r="AF70">
        <v>16345.945945945947</v>
      </c>
      <c r="AG70">
        <f t="shared" si="32"/>
        <v>40224.05866405405</v>
      </c>
      <c r="AI70">
        <f t="shared" si="33"/>
        <v>9386.0966666666664</v>
      </c>
      <c r="AJ70">
        <f t="shared" si="34"/>
        <v>-42986.096666666665</v>
      </c>
      <c r="AK70">
        <f t="shared" si="35"/>
        <v>-18986.096666666665</v>
      </c>
    </row>
    <row r="71" spans="1:37" x14ac:dyDescent="0.2">
      <c r="A71" t="s">
        <v>185</v>
      </c>
      <c r="B71" t="s">
        <v>145</v>
      </c>
      <c r="C71" t="s">
        <v>99</v>
      </c>
      <c r="D71">
        <v>1</v>
      </c>
      <c r="E71">
        <v>750</v>
      </c>
      <c r="F71" s="61">
        <f t="shared" si="18"/>
        <v>0.97297297297297303</v>
      </c>
      <c r="G71" s="4">
        <f t="shared" si="19"/>
        <v>8756.7567567567567</v>
      </c>
      <c r="H71">
        <v>94</v>
      </c>
      <c r="I71">
        <v>0.47949999999999998</v>
      </c>
      <c r="J71">
        <v>51</v>
      </c>
      <c r="K71">
        <v>179</v>
      </c>
      <c r="L71">
        <f t="shared" si="20"/>
        <v>128</v>
      </c>
      <c r="M71">
        <f t="shared" si="21"/>
        <v>43</v>
      </c>
      <c r="N71">
        <f t="shared" si="22"/>
        <v>0.36875000000000002</v>
      </c>
      <c r="O71">
        <v>0.47949999999999998</v>
      </c>
      <c r="V71">
        <v>51</v>
      </c>
      <c r="W71">
        <f t="shared" si="23"/>
        <v>160</v>
      </c>
      <c r="X71">
        <f t="shared" si="24"/>
        <v>35</v>
      </c>
      <c r="Y71">
        <f t="shared" si="25"/>
        <v>-101.08668182966895</v>
      </c>
      <c r="Z71">
        <f t="shared" si="26"/>
        <v>103.48433156431641</v>
      </c>
      <c r="AA71">
        <f t="shared" si="27"/>
        <v>103.48433156431641</v>
      </c>
      <c r="AB71">
        <f t="shared" si="28"/>
        <v>0.42802707227697756</v>
      </c>
      <c r="AC71">
        <f t="shared" si="29"/>
        <v>0.51185937500000001</v>
      </c>
      <c r="AD71">
        <f t="shared" si="30"/>
        <v>19333.840226033375</v>
      </c>
      <c r="AE71" s="12">
        <f t="shared" si="31"/>
        <v>13533.688158223362</v>
      </c>
      <c r="AF71">
        <v>8756.7567567567567</v>
      </c>
      <c r="AG71">
        <f t="shared" si="32"/>
        <v>4776.9314014666052</v>
      </c>
      <c r="AI71">
        <f t="shared" si="33"/>
        <v>6227.622395833333</v>
      </c>
      <c r="AJ71">
        <f t="shared" si="34"/>
        <v>-39827.622395833336</v>
      </c>
      <c r="AK71">
        <f t="shared" si="35"/>
        <v>-15827.622395833332</v>
      </c>
    </row>
    <row r="72" spans="1:37" x14ac:dyDescent="0.2">
      <c r="A72" t="s">
        <v>186</v>
      </c>
      <c r="B72" t="s">
        <v>182</v>
      </c>
      <c r="C72" t="s">
        <v>108</v>
      </c>
      <c r="D72">
        <v>2</v>
      </c>
      <c r="E72">
        <v>1900</v>
      </c>
      <c r="F72" s="61">
        <f t="shared" si="18"/>
        <v>0.97297297297297303</v>
      </c>
      <c r="G72" s="4">
        <f t="shared" si="19"/>
        <v>22183.783783783787</v>
      </c>
      <c r="H72">
        <v>428</v>
      </c>
      <c r="I72">
        <v>0.58630000000000004</v>
      </c>
      <c r="J72">
        <v>376</v>
      </c>
      <c r="K72">
        <v>502</v>
      </c>
      <c r="L72">
        <f t="shared" si="20"/>
        <v>126</v>
      </c>
      <c r="M72">
        <f t="shared" si="21"/>
        <v>52</v>
      </c>
      <c r="N72">
        <f t="shared" si="22"/>
        <v>0.43015873015873018</v>
      </c>
      <c r="O72">
        <v>0.58630000000000004</v>
      </c>
      <c r="V72">
        <v>376</v>
      </c>
      <c r="W72">
        <f t="shared" si="23"/>
        <v>157.5</v>
      </c>
      <c r="X72">
        <f t="shared" si="24"/>
        <v>360.25</v>
      </c>
      <c r="Y72">
        <f t="shared" si="25"/>
        <v>-99.507202426080369</v>
      </c>
      <c r="Z72">
        <f t="shared" si="26"/>
        <v>264.76582638362396</v>
      </c>
      <c r="AA72">
        <f t="shared" si="27"/>
        <v>376</v>
      </c>
      <c r="AB72">
        <f t="shared" si="28"/>
        <v>0.1</v>
      </c>
      <c r="AC72">
        <f t="shared" si="29"/>
        <v>0.77146000000000003</v>
      </c>
      <c r="AD72">
        <f t="shared" si="30"/>
        <v>105875.1704</v>
      </c>
      <c r="AE72" s="12">
        <f t="shared" si="31"/>
        <v>74112.619279999999</v>
      </c>
      <c r="AF72">
        <v>22183.783783783787</v>
      </c>
      <c r="AG72">
        <f t="shared" si="32"/>
        <v>51928.835496216212</v>
      </c>
      <c r="AI72">
        <f t="shared" si="33"/>
        <v>9386.0966666666664</v>
      </c>
      <c r="AJ72">
        <f t="shared" si="34"/>
        <v>-42986.096666666665</v>
      </c>
      <c r="AK72">
        <f t="shared" si="35"/>
        <v>-18986.096666666665</v>
      </c>
    </row>
    <row r="73" spans="1:37" x14ac:dyDescent="0.2">
      <c r="A73" t="s">
        <v>187</v>
      </c>
      <c r="B73" t="s">
        <v>188</v>
      </c>
      <c r="C73" t="s">
        <v>99</v>
      </c>
      <c r="D73">
        <v>1</v>
      </c>
      <c r="E73">
        <v>1600</v>
      </c>
      <c r="F73" s="61">
        <f t="shared" si="18"/>
        <v>0.97297297297297303</v>
      </c>
      <c r="G73" s="4">
        <f t="shared" si="19"/>
        <v>18681.081081081084</v>
      </c>
      <c r="H73">
        <v>188</v>
      </c>
      <c r="I73">
        <v>0.67949999999999999</v>
      </c>
      <c r="J73">
        <v>126</v>
      </c>
      <c r="K73">
        <v>352</v>
      </c>
      <c r="L73">
        <f t="shared" si="20"/>
        <v>226</v>
      </c>
      <c r="M73">
        <f t="shared" si="21"/>
        <v>62</v>
      </c>
      <c r="N73">
        <f t="shared" si="22"/>
        <v>0.3194690265486726</v>
      </c>
      <c r="O73">
        <v>0.67949999999999999</v>
      </c>
      <c r="V73">
        <v>126</v>
      </c>
      <c r="W73">
        <f t="shared" si="23"/>
        <v>282.5</v>
      </c>
      <c r="X73">
        <f t="shared" si="24"/>
        <v>97.75</v>
      </c>
      <c r="Y73">
        <f t="shared" si="25"/>
        <v>-178.48117260550922</v>
      </c>
      <c r="Z73">
        <f t="shared" si="26"/>
        <v>200.69108541824613</v>
      </c>
      <c r="AA73">
        <f t="shared" si="27"/>
        <v>200.69108541824613</v>
      </c>
      <c r="AB73">
        <f t="shared" si="28"/>
        <v>0.36439322271945535</v>
      </c>
      <c r="AC73">
        <f t="shared" si="29"/>
        <v>0.56221920353982302</v>
      </c>
      <c r="AD73">
        <f t="shared" si="30"/>
        <v>41183.819503506958</v>
      </c>
      <c r="AE73" s="12">
        <f t="shared" si="31"/>
        <v>28828.673652454869</v>
      </c>
      <c r="AF73">
        <v>18681.081081081084</v>
      </c>
      <c r="AG73">
        <f t="shared" si="32"/>
        <v>10147.592571373785</v>
      </c>
      <c r="AI73">
        <f t="shared" si="33"/>
        <v>6840.3336430678464</v>
      </c>
      <c r="AJ73">
        <f t="shared" si="34"/>
        <v>-40440.333643067846</v>
      </c>
      <c r="AK73">
        <f t="shared" si="35"/>
        <v>-16440.333643067846</v>
      </c>
    </row>
    <row r="74" spans="1:37" x14ac:dyDescent="0.2">
      <c r="A74" t="s">
        <v>189</v>
      </c>
      <c r="B74" t="s">
        <v>188</v>
      </c>
      <c r="C74" t="s">
        <v>99</v>
      </c>
      <c r="D74">
        <v>2</v>
      </c>
      <c r="E74">
        <v>2200</v>
      </c>
      <c r="F74" s="61">
        <f t="shared" si="18"/>
        <v>0.97297297297297303</v>
      </c>
      <c r="G74" s="4">
        <f t="shared" si="19"/>
        <v>25686.48648648649</v>
      </c>
      <c r="H74">
        <v>274</v>
      </c>
      <c r="I74">
        <v>0.57809999999999995</v>
      </c>
      <c r="J74">
        <v>119</v>
      </c>
      <c r="K74">
        <v>505</v>
      </c>
      <c r="L74">
        <f t="shared" si="20"/>
        <v>386</v>
      </c>
      <c r="M74">
        <f t="shared" si="21"/>
        <v>155</v>
      </c>
      <c r="N74">
        <f t="shared" si="22"/>
        <v>0.42124352331606219</v>
      </c>
      <c r="O74">
        <v>0.57809999999999995</v>
      </c>
      <c r="V74">
        <v>119</v>
      </c>
      <c r="W74">
        <f t="shared" si="23"/>
        <v>482.5</v>
      </c>
      <c r="X74">
        <f t="shared" si="24"/>
        <v>70.75</v>
      </c>
      <c r="Y74">
        <f t="shared" si="25"/>
        <v>-304.83952489259542</v>
      </c>
      <c r="Z74">
        <f t="shared" si="26"/>
        <v>294.67149987364166</v>
      </c>
      <c r="AA74">
        <f t="shared" si="27"/>
        <v>294.67149987364166</v>
      </c>
      <c r="AB74">
        <f t="shared" si="28"/>
        <v>0.46408601010081174</v>
      </c>
      <c r="AC74">
        <f t="shared" si="29"/>
        <v>0.48332233160621763</v>
      </c>
      <c r="AD74">
        <f t="shared" si="30"/>
        <v>51983.780477542867</v>
      </c>
      <c r="AE74" s="12">
        <f t="shared" si="31"/>
        <v>36388.646334280005</v>
      </c>
      <c r="AF74">
        <v>25686.48648648649</v>
      </c>
      <c r="AG74">
        <f t="shared" si="32"/>
        <v>10702.159847793515</v>
      </c>
      <c r="AI74">
        <f t="shared" si="33"/>
        <v>5880.4217012089812</v>
      </c>
      <c r="AJ74">
        <f t="shared" si="34"/>
        <v>-39480.421701208979</v>
      </c>
      <c r="AK74">
        <f t="shared" si="35"/>
        <v>-15480.421701208981</v>
      </c>
    </row>
    <row r="75" spans="1:37" x14ac:dyDescent="0.2">
      <c r="A75" t="s">
        <v>190</v>
      </c>
      <c r="B75" t="s">
        <v>188</v>
      </c>
      <c r="C75" t="s">
        <v>108</v>
      </c>
      <c r="D75">
        <v>1</v>
      </c>
      <c r="E75">
        <v>1500</v>
      </c>
      <c r="F75" s="61">
        <f t="shared" si="18"/>
        <v>0.97297297297297303</v>
      </c>
      <c r="G75" s="4">
        <f t="shared" si="19"/>
        <v>17513.513513513513</v>
      </c>
      <c r="H75">
        <v>860</v>
      </c>
      <c r="I75">
        <v>0.41099999999999998</v>
      </c>
      <c r="J75">
        <v>486</v>
      </c>
      <c r="K75">
        <v>1215</v>
      </c>
      <c r="L75">
        <f t="shared" si="20"/>
        <v>729</v>
      </c>
      <c r="M75">
        <f t="shared" si="21"/>
        <v>374</v>
      </c>
      <c r="N75">
        <f t="shared" si="22"/>
        <v>0.51042524005486978</v>
      </c>
      <c r="O75">
        <v>0.41099999999999998</v>
      </c>
      <c r="V75">
        <v>486</v>
      </c>
      <c r="W75">
        <f t="shared" si="23"/>
        <v>911.25</v>
      </c>
      <c r="X75">
        <f t="shared" si="24"/>
        <v>394.875</v>
      </c>
      <c r="Y75">
        <f t="shared" si="25"/>
        <v>-575.72024260803641</v>
      </c>
      <c r="Z75">
        <f t="shared" si="26"/>
        <v>687.14513836239576</v>
      </c>
      <c r="AA75">
        <f t="shared" si="27"/>
        <v>687.14513836239576</v>
      </c>
      <c r="AB75">
        <f t="shared" si="28"/>
        <v>0.32073540561031083</v>
      </c>
      <c r="AC75">
        <f t="shared" si="29"/>
        <v>0.59677000000000002</v>
      </c>
      <c r="AD75">
        <f t="shared" si="30"/>
        <v>149674.67554049232</v>
      </c>
      <c r="AE75" s="12">
        <f t="shared" si="31"/>
        <v>104772.27287834462</v>
      </c>
      <c r="AF75">
        <v>17513.513513513513</v>
      </c>
      <c r="AG75">
        <f t="shared" si="32"/>
        <v>87258.759364831116</v>
      </c>
      <c r="AI75">
        <f t="shared" si="33"/>
        <v>7260.7016666666668</v>
      </c>
      <c r="AJ75">
        <f t="shared" si="34"/>
        <v>-40860.701666666668</v>
      </c>
      <c r="AK75">
        <f t="shared" si="35"/>
        <v>-16860.701666666668</v>
      </c>
    </row>
    <row r="76" spans="1:37" x14ac:dyDescent="0.2">
      <c r="A76" t="s">
        <v>191</v>
      </c>
      <c r="B76" t="s">
        <v>188</v>
      </c>
      <c r="C76" t="s">
        <v>108</v>
      </c>
      <c r="D76">
        <v>2</v>
      </c>
      <c r="E76">
        <v>2400</v>
      </c>
      <c r="F76" s="61">
        <f t="shared" si="18"/>
        <v>0.97297297297297303</v>
      </c>
      <c r="G76" s="4">
        <f t="shared" si="19"/>
        <v>28021.621621621627</v>
      </c>
      <c r="H76">
        <v>729</v>
      </c>
      <c r="I76">
        <v>0.68220000000000003</v>
      </c>
      <c r="J76">
        <v>516</v>
      </c>
      <c r="K76">
        <v>1650</v>
      </c>
      <c r="L76">
        <f t="shared" si="20"/>
        <v>1134</v>
      </c>
      <c r="M76">
        <f t="shared" si="21"/>
        <v>213</v>
      </c>
      <c r="N76">
        <f t="shared" si="22"/>
        <v>0.2502645502645503</v>
      </c>
      <c r="O76">
        <v>0.68220000000000003</v>
      </c>
      <c r="V76">
        <v>516</v>
      </c>
      <c r="W76">
        <f t="shared" si="23"/>
        <v>1417.5</v>
      </c>
      <c r="X76">
        <f t="shared" si="24"/>
        <v>374.25</v>
      </c>
      <c r="Y76">
        <f t="shared" si="25"/>
        <v>-895.56482183472326</v>
      </c>
      <c r="Z76">
        <f t="shared" si="26"/>
        <v>948.8924374526157</v>
      </c>
      <c r="AA76">
        <f t="shared" si="27"/>
        <v>948.8924374526157</v>
      </c>
      <c r="AB76">
        <f t="shared" si="28"/>
        <v>0.40539149026639554</v>
      </c>
      <c r="AC76">
        <f t="shared" si="29"/>
        <v>0.52977317460317463</v>
      </c>
      <c r="AD76">
        <f t="shared" si="30"/>
        <v>183484.68201536904</v>
      </c>
      <c r="AE76" s="12">
        <f t="shared" si="31"/>
        <v>128439.27741075831</v>
      </c>
      <c r="AF76">
        <v>28021.621621621627</v>
      </c>
      <c r="AG76">
        <f t="shared" si="32"/>
        <v>100417.65578913668</v>
      </c>
      <c r="AI76">
        <f t="shared" si="33"/>
        <v>6445.5736243386255</v>
      </c>
      <c r="AJ76">
        <f t="shared" si="34"/>
        <v>-40045.573624338627</v>
      </c>
      <c r="AK76">
        <f t="shared" si="35"/>
        <v>-16045.573624338625</v>
      </c>
    </row>
    <row r="77" spans="1:37" x14ac:dyDescent="0.2">
      <c r="A77" t="s">
        <v>192</v>
      </c>
      <c r="B77" t="s">
        <v>193</v>
      </c>
      <c r="C77" t="s">
        <v>99</v>
      </c>
      <c r="D77">
        <v>1</v>
      </c>
      <c r="E77">
        <v>1600</v>
      </c>
      <c r="F77" s="61">
        <f t="shared" si="18"/>
        <v>0.97297297297297303</v>
      </c>
      <c r="G77" s="4">
        <f t="shared" si="19"/>
        <v>18681.081081081084</v>
      </c>
      <c r="H77">
        <v>174</v>
      </c>
      <c r="I77">
        <v>0.82469999999999999</v>
      </c>
      <c r="J77">
        <v>160</v>
      </c>
      <c r="K77">
        <v>321</v>
      </c>
      <c r="L77">
        <f t="shared" si="20"/>
        <v>161</v>
      </c>
      <c r="M77">
        <f t="shared" si="21"/>
        <v>14</v>
      </c>
      <c r="N77">
        <f t="shared" si="22"/>
        <v>0.16956521739130437</v>
      </c>
      <c r="O77">
        <v>0.82469999999999999</v>
      </c>
      <c r="V77">
        <v>160</v>
      </c>
      <c r="W77">
        <f t="shared" si="23"/>
        <v>201.25</v>
      </c>
      <c r="X77">
        <f t="shared" si="24"/>
        <v>139.875</v>
      </c>
      <c r="Y77">
        <f t="shared" si="25"/>
        <v>-127.14809198888047</v>
      </c>
      <c r="Z77">
        <f t="shared" si="26"/>
        <v>178.08966704574172</v>
      </c>
      <c r="AA77">
        <f t="shared" si="27"/>
        <v>178.08966704574172</v>
      </c>
      <c r="AB77">
        <f t="shared" si="28"/>
        <v>0.18988654432666693</v>
      </c>
      <c r="AC77">
        <f t="shared" si="29"/>
        <v>0.70032378881987578</v>
      </c>
      <c r="AD77">
        <f t="shared" si="30"/>
        <v>45522.95708692757</v>
      </c>
      <c r="AE77" s="12">
        <f t="shared" si="31"/>
        <v>31866.069960849298</v>
      </c>
      <c r="AF77">
        <v>18681.081081081084</v>
      </c>
      <c r="AG77">
        <f t="shared" si="32"/>
        <v>13184.988879768214</v>
      </c>
      <c r="AI77">
        <f t="shared" si="33"/>
        <v>8520.6060973084896</v>
      </c>
      <c r="AJ77">
        <f t="shared" si="34"/>
        <v>-42120.60609730849</v>
      </c>
      <c r="AK77">
        <f t="shared" si="35"/>
        <v>-18120.60609730849</v>
      </c>
    </row>
    <row r="78" spans="1:37" x14ac:dyDescent="0.2">
      <c r="A78" t="s">
        <v>194</v>
      </c>
      <c r="B78" t="s">
        <v>193</v>
      </c>
      <c r="C78" t="s">
        <v>99</v>
      </c>
      <c r="D78">
        <v>2</v>
      </c>
      <c r="E78">
        <v>1900</v>
      </c>
      <c r="F78" s="61">
        <f t="shared" si="18"/>
        <v>0.97297297297297303</v>
      </c>
      <c r="G78" s="4">
        <f t="shared" si="19"/>
        <v>22183.783783783787</v>
      </c>
      <c r="H78">
        <v>308</v>
      </c>
      <c r="I78">
        <v>0.21640000000000001</v>
      </c>
      <c r="J78">
        <v>168</v>
      </c>
      <c r="K78">
        <v>364</v>
      </c>
      <c r="L78">
        <f t="shared" si="20"/>
        <v>196</v>
      </c>
      <c r="M78">
        <f t="shared" si="21"/>
        <v>140</v>
      </c>
      <c r="N78">
        <f t="shared" si="22"/>
        <v>0.67142857142857149</v>
      </c>
      <c r="O78">
        <v>0.21640000000000001</v>
      </c>
      <c r="V78">
        <v>168</v>
      </c>
      <c r="W78">
        <f t="shared" si="23"/>
        <v>245</v>
      </c>
      <c r="X78">
        <f t="shared" si="24"/>
        <v>143.5</v>
      </c>
      <c r="Y78">
        <f t="shared" si="25"/>
        <v>-154.78898155168056</v>
      </c>
      <c r="Z78">
        <f t="shared" si="26"/>
        <v>203.41350770785948</v>
      </c>
      <c r="AA78">
        <f t="shared" si="27"/>
        <v>203.41350770785948</v>
      </c>
      <c r="AB78">
        <f t="shared" si="28"/>
        <v>0.24454492941983461</v>
      </c>
      <c r="AC78">
        <f t="shared" si="29"/>
        <v>0.65706714285714285</v>
      </c>
      <c r="AD78">
        <f t="shared" si="30"/>
        <v>48784.561299775713</v>
      </c>
      <c r="AE78" s="12">
        <f t="shared" si="31"/>
        <v>34149.192909842997</v>
      </c>
      <c r="AF78">
        <v>22183.783783783787</v>
      </c>
      <c r="AG78">
        <f t="shared" si="32"/>
        <v>11965.40912605921</v>
      </c>
      <c r="AI78">
        <f t="shared" si="33"/>
        <v>7994.3169047619049</v>
      </c>
      <c r="AJ78">
        <f t="shared" si="34"/>
        <v>-41594.316904761901</v>
      </c>
      <c r="AK78">
        <f t="shared" si="35"/>
        <v>-17594.316904761905</v>
      </c>
    </row>
    <row r="79" spans="1:37" x14ac:dyDescent="0.2">
      <c r="A79" t="s">
        <v>195</v>
      </c>
      <c r="B79" t="s">
        <v>193</v>
      </c>
      <c r="C79" t="s">
        <v>108</v>
      </c>
      <c r="D79">
        <v>1</v>
      </c>
      <c r="E79">
        <v>1400</v>
      </c>
      <c r="F79" s="61">
        <f t="shared" si="18"/>
        <v>0.97297297297297303</v>
      </c>
      <c r="G79" s="4">
        <f t="shared" si="19"/>
        <v>16345.945945945947</v>
      </c>
      <c r="H79">
        <v>308</v>
      </c>
      <c r="I79">
        <v>0.6</v>
      </c>
      <c r="J79">
        <v>226</v>
      </c>
      <c r="K79">
        <v>368</v>
      </c>
      <c r="L79">
        <f t="shared" si="20"/>
        <v>142</v>
      </c>
      <c r="M79">
        <f t="shared" si="21"/>
        <v>82</v>
      </c>
      <c r="N79">
        <f t="shared" si="22"/>
        <v>0.56197183098591552</v>
      </c>
      <c r="O79">
        <v>0.6</v>
      </c>
      <c r="V79">
        <v>226</v>
      </c>
      <c r="W79">
        <f t="shared" si="23"/>
        <v>177.5</v>
      </c>
      <c r="X79">
        <f t="shared" si="24"/>
        <v>208.25</v>
      </c>
      <c r="Y79">
        <f t="shared" si="25"/>
        <v>-112.14303765478898</v>
      </c>
      <c r="Z79">
        <f t="shared" si="26"/>
        <v>199.5138678291635</v>
      </c>
      <c r="AA79">
        <f t="shared" si="27"/>
        <v>226</v>
      </c>
      <c r="AB79">
        <f t="shared" si="28"/>
        <v>0.1</v>
      </c>
      <c r="AC79">
        <f t="shared" si="29"/>
        <v>0.77146000000000003</v>
      </c>
      <c r="AD79">
        <f t="shared" si="30"/>
        <v>63637.735400000005</v>
      </c>
      <c r="AE79" s="12">
        <f t="shared" si="31"/>
        <v>44546.414779999999</v>
      </c>
      <c r="AF79">
        <v>16345.945945945947</v>
      </c>
      <c r="AG79">
        <f t="shared" si="32"/>
        <v>28200.468834054052</v>
      </c>
      <c r="AI79">
        <f t="shared" si="33"/>
        <v>9386.0966666666664</v>
      </c>
      <c r="AJ79">
        <f t="shared" si="34"/>
        <v>-42986.096666666665</v>
      </c>
      <c r="AK79">
        <f t="shared" si="35"/>
        <v>-18986.096666666665</v>
      </c>
    </row>
    <row r="80" spans="1:37" x14ac:dyDescent="0.2">
      <c r="A80" t="s">
        <v>196</v>
      </c>
      <c r="B80" t="s">
        <v>193</v>
      </c>
      <c r="C80" t="s">
        <v>108</v>
      </c>
      <c r="D80">
        <v>2</v>
      </c>
      <c r="E80">
        <v>2000</v>
      </c>
      <c r="F80" s="61">
        <f t="shared" si="18"/>
        <v>0.97297297297297303</v>
      </c>
      <c r="G80" s="4">
        <f t="shared" si="19"/>
        <v>23351.351351351354</v>
      </c>
      <c r="H80">
        <v>342</v>
      </c>
      <c r="I80">
        <v>0.39179999999999998</v>
      </c>
      <c r="J80">
        <v>285</v>
      </c>
      <c r="K80">
        <v>428</v>
      </c>
      <c r="L80">
        <f t="shared" si="20"/>
        <v>143</v>
      </c>
      <c r="M80">
        <f t="shared" si="21"/>
        <v>57</v>
      </c>
      <c r="N80">
        <f t="shared" si="22"/>
        <v>0.4188811188811189</v>
      </c>
      <c r="O80">
        <v>0.39179999999999998</v>
      </c>
      <c r="V80">
        <v>285</v>
      </c>
      <c r="W80">
        <f t="shared" si="23"/>
        <v>178.75</v>
      </c>
      <c r="X80">
        <f t="shared" si="24"/>
        <v>267.125</v>
      </c>
      <c r="Y80">
        <f t="shared" si="25"/>
        <v>-112.93277735658327</v>
      </c>
      <c r="Z80">
        <f t="shared" si="26"/>
        <v>229.62312041950972</v>
      </c>
      <c r="AA80">
        <f t="shared" si="27"/>
        <v>285</v>
      </c>
      <c r="AB80">
        <f t="shared" si="28"/>
        <v>0.1</v>
      </c>
      <c r="AC80">
        <f t="shared" si="29"/>
        <v>0.77146000000000003</v>
      </c>
      <c r="AD80">
        <f t="shared" si="30"/>
        <v>80251.126500000013</v>
      </c>
      <c r="AE80" s="12">
        <f t="shared" si="31"/>
        <v>56175.788550000005</v>
      </c>
      <c r="AF80">
        <v>23351.351351351354</v>
      </c>
      <c r="AG80">
        <f t="shared" si="32"/>
        <v>32824.437198648651</v>
      </c>
      <c r="AI80">
        <f t="shared" si="33"/>
        <v>9386.0966666666664</v>
      </c>
      <c r="AJ80">
        <f t="shared" si="34"/>
        <v>-42986.096666666665</v>
      </c>
      <c r="AK80">
        <f t="shared" si="35"/>
        <v>-18986.096666666665</v>
      </c>
    </row>
    <row r="81" spans="1:37" x14ac:dyDescent="0.2">
      <c r="A81" t="s">
        <v>197</v>
      </c>
      <c r="B81" t="s">
        <v>198</v>
      </c>
      <c r="C81" t="s">
        <v>99</v>
      </c>
      <c r="D81">
        <v>1</v>
      </c>
      <c r="E81">
        <v>1000</v>
      </c>
      <c r="F81" s="61">
        <f t="shared" si="18"/>
        <v>0.97297297297297303</v>
      </c>
      <c r="G81" s="4">
        <f t="shared" si="19"/>
        <v>11675.675675675677</v>
      </c>
      <c r="H81">
        <v>229</v>
      </c>
      <c r="I81">
        <v>0.58899999999999997</v>
      </c>
      <c r="J81">
        <v>91</v>
      </c>
      <c r="K81">
        <v>342</v>
      </c>
      <c r="L81">
        <f t="shared" si="20"/>
        <v>251</v>
      </c>
      <c r="M81">
        <f t="shared" si="21"/>
        <v>138</v>
      </c>
      <c r="N81">
        <f t="shared" si="22"/>
        <v>0.53984063745019917</v>
      </c>
      <c r="O81">
        <v>0.58899999999999997</v>
      </c>
      <c r="V81">
        <v>91</v>
      </c>
      <c r="W81">
        <f t="shared" si="23"/>
        <v>313.75</v>
      </c>
      <c r="X81">
        <f t="shared" si="24"/>
        <v>59.625</v>
      </c>
      <c r="Y81">
        <f t="shared" si="25"/>
        <v>-198.22466515036643</v>
      </c>
      <c r="Z81">
        <f t="shared" si="26"/>
        <v>198.42240017690168</v>
      </c>
      <c r="AA81">
        <f t="shared" si="27"/>
        <v>198.42240017690168</v>
      </c>
      <c r="AB81">
        <f t="shared" si="28"/>
        <v>0.44238215195825237</v>
      </c>
      <c r="AC81">
        <f t="shared" si="29"/>
        <v>0.50049876494023904</v>
      </c>
      <c r="AD81">
        <f t="shared" si="30"/>
        <v>36248.210672131259</v>
      </c>
      <c r="AE81" s="12">
        <f t="shared" si="31"/>
        <v>25373.747470491879</v>
      </c>
      <c r="AF81">
        <v>11675.675675675677</v>
      </c>
      <c r="AG81">
        <f t="shared" si="32"/>
        <v>13698.071794816202</v>
      </c>
      <c r="AI81">
        <f t="shared" si="33"/>
        <v>6089.4016401062427</v>
      </c>
      <c r="AJ81">
        <f t="shared" si="34"/>
        <v>-39689.40164010624</v>
      </c>
      <c r="AK81">
        <f t="shared" si="35"/>
        <v>-15689.401640106244</v>
      </c>
    </row>
    <row r="82" spans="1:37" x14ac:dyDescent="0.2">
      <c r="A82" t="s">
        <v>199</v>
      </c>
      <c r="B82" t="s">
        <v>200</v>
      </c>
      <c r="C82" t="s">
        <v>99</v>
      </c>
      <c r="D82">
        <v>2</v>
      </c>
      <c r="E82">
        <v>2500</v>
      </c>
      <c r="F82" s="61">
        <f t="shared" si="18"/>
        <v>0.97297297297297303</v>
      </c>
      <c r="G82" s="4">
        <f t="shared" si="19"/>
        <v>29189.18918918919</v>
      </c>
      <c r="H82">
        <v>392</v>
      </c>
      <c r="I82">
        <v>0.29320000000000002</v>
      </c>
      <c r="J82">
        <v>173</v>
      </c>
      <c r="K82">
        <v>581</v>
      </c>
      <c r="L82">
        <f t="shared" si="20"/>
        <v>408</v>
      </c>
      <c r="M82">
        <f t="shared" si="21"/>
        <v>219</v>
      </c>
      <c r="N82">
        <f t="shared" si="22"/>
        <v>0.52941176470588236</v>
      </c>
      <c r="O82">
        <v>0.29320000000000002</v>
      </c>
      <c r="V82">
        <v>173</v>
      </c>
      <c r="W82">
        <f t="shared" si="23"/>
        <v>510</v>
      </c>
      <c r="X82">
        <f t="shared" si="24"/>
        <v>122</v>
      </c>
      <c r="Y82">
        <f t="shared" si="25"/>
        <v>-322.21379833206976</v>
      </c>
      <c r="Z82">
        <f t="shared" si="26"/>
        <v>335.07505686125853</v>
      </c>
      <c r="AA82">
        <f t="shared" si="27"/>
        <v>335.07505686125853</v>
      </c>
      <c r="AB82">
        <f t="shared" si="28"/>
        <v>0.41779422913972258</v>
      </c>
      <c r="AC82">
        <f t="shared" si="29"/>
        <v>0.51995764705882364</v>
      </c>
      <c r="AD82">
        <f t="shared" si="30"/>
        <v>63592.065926093761</v>
      </c>
      <c r="AE82" s="12">
        <f t="shared" si="31"/>
        <v>44514.446148265633</v>
      </c>
      <c r="AF82">
        <v>29189.18918918919</v>
      </c>
      <c r="AG82">
        <f t="shared" si="32"/>
        <v>15325.256959076443</v>
      </c>
      <c r="AI82">
        <f t="shared" si="33"/>
        <v>6326.1513725490213</v>
      </c>
      <c r="AJ82">
        <f t="shared" si="34"/>
        <v>-39926.151372549022</v>
      </c>
      <c r="AK82">
        <f t="shared" si="35"/>
        <v>-15926.151372549022</v>
      </c>
    </row>
    <row r="83" spans="1:37" x14ac:dyDescent="0.2">
      <c r="A83" t="s">
        <v>201</v>
      </c>
      <c r="B83" t="s">
        <v>198</v>
      </c>
      <c r="C83" t="s">
        <v>99</v>
      </c>
      <c r="D83">
        <v>2</v>
      </c>
      <c r="E83">
        <v>1400</v>
      </c>
      <c r="F83" s="61">
        <f t="shared" si="18"/>
        <v>0.97297297297297303</v>
      </c>
      <c r="G83" s="4">
        <f t="shared" si="19"/>
        <v>16345.945945945947</v>
      </c>
      <c r="H83">
        <v>322</v>
      </c>
      <c r="I83">
        <v>0.2712</v>
      </c>
      <c r="J83">
        <v>168</v>
      </c>
      <c r="K83">
        <v>392</v>
      </c>
      <c r="L83">
        <f t="shared" si="20"/>
        <v>224</v>
      </c>
      <c r="M83">
        <f t="shared" si="21"/>
        <v>154</v>
      </c>
      <c r="N83">
        <f t="shared" si="22"/>
        <v>0.65</v>
      </c>
      <c r="O83">
        <v>0.2712</v>
      </c>
      <c r="V83">
        <v>168</v>
      </c>
      <c r="W83">
        <f t="shared" si="23"/>
        <v>280</v>
      </c>
      <c r="X83">
        <f t="shared" si="24"/>
        <v>140</v>
      </c>
      <c r="Y83">
        <f t="shared" si="25"/>
        <v>-176.90169320192064</v>
      </c>
      <c r="Z83">
        <f t="shared" si="26"/>
        <v>220.47258023755367</v>
      </c>
      <c r="AA83">
        <f t="shared" si="27"/>
        <v>220.47258023755367</v>
      </c>
      <c r="AB83">
        <f t="shared" si="28"/>
        <v>0.28740207227697739</v>
      </c>
      <c r="AC83">
        <f t="shared" si="29"/>
        <v>0.62315000000000009</v>
      </c>
      <c r="AD83">
        <f t="shared" si="30"/>
        <v>50146.433256886528</v>
      </c>
      <c r="AE83" s="12">
        <f t="shared" si="31"/>
        <v>35102.503279820565</v>
      </c>
      <c r="AF83">
        <v>16345.945945945947</v>
      </c>
      <c r="AG83">
        <f t="shared" si="32"/>
        <v>18756.557333874618</v>
      </c>
      <c r="AI83">
        <f t="shared" si="33"/>
        <v>7581.6583333333338</v>
      </c>
      <c r="AJ83">
        <f t="shared" si="34"/>
        <v>-41181.658333333333</v>
      </c>
      <c r="AK83">
        <f t="shared" si="35"/>
        <v>-17181.658333333333</v>
      </c>
    </row>
    <row r="84" spans="1:37" x14ac:dyDescent="0.2">
      <c r="A84" t="s">
        <v>202</v>
      </c>
      <c r="B84" t="s">
        <v>198</v>
      </c>
      <c r="C84" t="s">
        <v>108</v>
      </c>
      <c r="D84">
        <v>1</v>
      </c>
      <c r="E84">
        <v>1300</v>
      </c>
      <c r="F84" s="61">
        <f t="shared" si="18"/>
        <v>0.97297297297297303</v>
      </c>
      <c r="G84" s="4">
        <f t="shared" si="19"/>
        <v>15178.37837837838</v>
      </c>
      <c r="H84">
        <v>257</v>
      </c>
      <c r="I84">
        <v>0.55069999999999997</v>
      </c>
      <c r="J84">
        <v>155</v>
      </c>
      <c r="K84">
        <v>494</v>
      </c>
      <c r="L84">
        <f t="shared" si="20"/>
        <v>339</v>
      </c>
      <c r="M84">
        <f t="shared" si="21"/>
        <v>102</v>
      </c>
      <c r="N84">
        <f t="shared" si="22"/>
        <v>0.34070796460176994</v>
      </c>
      <c r="O84">
        <v>0.55069999999999997</v>
      </c>
      <c r="V84">
        <v>155</v>
      </c>
      <c r="W84">
        <f t="shared" si="23"/>
        <v>423.75</v>
      </c>
      <c r="X84">
        <f t="shared" si="24"/>
        <v>112.625</v>
      </c>
      <c r="Y84">
        <f t="shared" si="25"/>
        <v>-267.72175890826384</v>
      </c>
      <c r="Z84">
        <f t="shared" si="26"/>
        <v>284.03662812736923</v>
      </c>
      <c r="AA84">
        <f t="shared" si="27"/>
        <v>284.03662812736923</v>
      </c>
      <c r="AB84">
        <f t="shared" si="28"/>
        <v>0.40451121681975039</v>
      </c>
      <c r="AC84">
        <f t="shared" si="29"/>
        <v>0.53046982300884959</v>
      </c>
      <c r="AD84">
        <f t="shared" si="30"/>
        <v>54995.593845525938</v>
      </c>
      <c r="AE84" s="12">
        <f t="shared" si="31"/>
        <v>38496.915691868155</v>
      </c>
      <c r="AF84">
        <v>15178.37837837838</v>
      </c>
      <c r="AG84">
        <f t="shared" si="32"/>
        <v>23318.537313489775</v>
      </c>
      <c r="AI84">
        <f t="shared" si="33"/>
        <v>6454.0495132743372</v>
      </c>
      <c r="AJ84">
        <f t="shared" si="34"/>
        <v>-40054.049513274338</v>
      </c>
      <c r="AK84">
        <f t="shared" si="35"/>
        <v>-16054.049513274338</v>
      </c>
    </row>
    <row r="85" spans="1:37" x14ac:dyDescent="0.2">
      <c r="A85" t="s">
        <v>203</v>
      </c>
      <c r="B85" t="s">
        <v>198</v>
      </c>
      <c r="C85" t="s">
        <v>108</v>
      </c>
      <c r="D85">
        <v>2</v>
      </c>
      <c r="E85">
        <v>1800</v>
      </c>
      <c r="F85" s="61">
        <f t="shared" si="18"/>
        <v>0.97297297297297303</v>
      </c>
      <c r="G85" s="4">
        <f t="shared" si="19"/>
        <v>21016.216216216217</v>
      </c>
      <c r="H85">
        <v>286</v>
      </c>
      <c r="I85">
        <v>0.4521</v>
      </c>
      <c r="J85">
        <v>151</v>
      </c>
      <c r="K85">
        <v>391</v>
      </c>
      <c r="L85">
        <f t="shared" si="20"/>
        <v>240</v>
      </c>
      <c r="M85">
        <f t="shared" si="21"/>
        <v>135</v>
      </c>
      <c r="N85">
        <f t="shared" si="22"/>
        <v>0.55000000000000004</v>
      </c>
      <c r="O85">
        <v>0.4521</v>
      </c>
      <c r="V85">
        <v>151</v>
      </c>
      <c r="W85">
        <f t="shared" si="23"/>
        <v>300</v>
      </c>
      <c r="X85">
        <f t="shared" si="24"/>
        <v>121</v>
      </c>
      <c r="Y85">
        <f t="shared" si="25"/>
        <v>-189.53752843062927</v>
      </c>
      <c r="Z85">
        <f t="shared" si="26"/>
        <v>221.72062168309327</v>
      </c>
      <c r="AA85">
        <f t="shared" si="27"/>
        <v>221.72062168309327</v>
      </c>
      <c r="AB85">
        <f t="shared" si="28"/>
        <v>0.3357354056103109</v>
      </c>
      <c r="AC85">
        <f t="shared" si="29"/>
        <v>0.58489900000000006</v>
      </c>
      <c r="AD85">
        <f t="shared" si="30"/>
        <v>47334.722014164152</v>
      </c>
      <c r="AE85" s="12">
        <f t="shared" si="31"/>
        <v>33134.305409914901</v>
      </c>
      <c r="AF85">
        <v>21016.216216216217</v>
      </c>
      <c r="AG85">
        <f t="shared" si="32"/>
        <v>12118.089193698685</v>
      </c>
      <c r="AI85">
        <f t="shared" si="33"/>
        <v>7116.2711666666683</v>
      </c>
      <c r="AJ85">
        <f t="shared" si="34"/>
        <v>-40716.271166666666</v>
      </c>
      <c r="AK85">
        <f t="shared" si="35"/>
        <v>-16716.271166666669</v>
      </c>
    </row>
    <row r="86" spans="1:37" x14ac:dyDescent="0.2">
      <c r="A86" t="s">
        <v>204</v>
      </c>
      <c r="B86" t="s">
        <v>205</v>
      </c>
      <c r="C86" t="s">
        <v>99</v>
      </c>
      <c r="D86">
        <v>1</v>
      </c>
      <c r="E86">
        <v>700</v>
      </c>
      <c r="F86" s="61">
        <f t="shared" si="18"/>
        <v>0.97297297297297303</v>
      </c>
      <c r="G86" s="4">
        <f t="shared" si="19"/>
        <v>8172.9729729729734</v>
      </c>
      <c r="H86">
        <v>180</v>
      </c>
      <c r="I86">
        <v>0.51780000000000004</v>
      </c>
      <c r="J86">
        <v>99</v>
      </c>
      <c r="K86">
        <v>265</v>
      </c>
      <c r="L86">
        <f t="shared" si="20"/>
        <v>166</v>
      </c>
      <c r="M86">
        <f t="shared" si="21"/>
        <v>81</v>
      </c>
      <c r="N86">
        <f t="shared" si="22"/>
        <v>0.49036144578313257</v>
      </c>
      <c r="O86">
        <v>0.51780000000000004</v>
      </c>
      <c r="V86">
        <v>99</v>
      </c>
      <c r="W86">
        <f t="shared" si="23"/>
        <v>207.5</v>
      </c>
      <c r="X86">
        <f t="shared" si="24"/>
        <v>78.25</v>
      </c>
      <c r="Y86">
        <f t="shared" si="25"/>
        <v>-131.09679049785191</v>
      </c>
      <c r="Z86">
        <f t="shared" si="26"/>
        <v>150.63592999747283</v>
      </c>
      <c r="AA86">
        <f t="shared" si="27"/>
        <v>150.63592999747283</v>
      </c>
      <c r="AB86">
        <f t="shared" si="28"/>
        <v>0.34884785540950763</v>
      </c>
      <c r="AC86">
        <f t="shared" si="29"/>
        <v>0.57452180722891566</v>
      </c>
      <c r="AD86">
        <f t="shared" si="30"/>
        <v>31588.423758551129</v>
      </c>
      <c r="AE86" s="12">
        <f t="shared" si="31"/>
        <v>22111.89663098579</v>
      </c>
      <c r="AF86">
        <v>8172.9729729729734</v>
      </c>
      <c r="AG86">
        <f t="shared" si="32"/>
        <v>13938.923658012816</v>
      </c>
      <c r="AI86">
        <f t="shared" si="33"/>
        <v>6990.015321285141</v>
      </c>
      <c r="AJ86">
        <f t="shared" si="34"/>
        <v>-40590.015321285144</v>
      </c>
      <c r="AK86">
        <f t="shared" si="35"/>
        <v>-16590.01532128514</v>
      </c>
    </row>
    <row r="87" spans="1:37" x14ac:dyDescent="0.2">
      <c r="A87" t="s">
        <v>206</v>
      </c>
      <c r="B87" t="s">
        <v>205</v>
      </c>
      <c r="C87" t="s">
        <v>99</v>
      </c>
      <c r="D87">
        <v>2</v>
      </c>
      <c r="E87">
        <v>900</v>
      </c>
      <c r="F87" s="61">
        <f t="shared" si="18"/>
        <v>0.97297297297297303</v>
      </c>
      <c r="G87" s="4">
        <f t="shared" si="19"/>
        <v>10508.108108108108</v>
      </c>
      <c r="H87">
        <v>230</v>
      </c>
      <c r="I87">
        <v>0.52049999999999996</v>
      </c>
      <c r="J87">
        <v>154</v>
      </c>
      <c r="K87">
        <v>286</v>
      </c>
      <c r="L87">
        <f t="shared" si="20"/>
        <v>132</v>
      </c>
      <c r="M87">
        <f t="shared" si="21"/>
        <v>76</v>
      </c>
      <c r="N87">
        <f t="shared" si="22"/>
        <v>0.56060606060606066</v>
      </c>
      <c r="O87">
        <v>0.52049999999999996</v>
      </c>
      <c r="V87">
        <v>154</v>
      </c>
      <c r="W87">
        <f t="shared" si="23"/>
        <v>165</v>
      </c>
      <c r="X87">
        <f t="shared" si="24"/>
        <v>137.5</v>
      </c>
      <c r="Y87">
        <f t="shared" si="25"/>
        <v>-104.24564063684609</v>
      </c>
      <c r="Z87">
        <f t="shared" si="26"/>
        <v>157.42134192570128</v>
      </c>
      <c r="AA87">
        <f t="shared" si="27"/>
        <v>157.42134192570128</v>
      </c>
      <c r="AB87">
        <f t="shared" si="28"/>
        <v>0.12073540561031082</v>
      </c>
      <c r="AC87">
        <f t="shared" si="29"/>
        <v>0.75505</v>
      </c>
      <c r="AD87">
        <f t="shared" si="30"/>
        <v>43384.259240665277</v>
      </c>
      <c r="AE87" s="12">
        <f t="shared" si="31"/>
        <v>30368.981468465692</v>
      </c>
      <c r="AF87">
        <v>10508.108108108108</v>
      </c>
      <c r="AG87">
        <f t="shared" si="32"/>
        <v>19860.873360357582</v>
      </c>
      <c r="AI87">
        <f t="shared" si="33"/>
        <v>9186.4416666666675</v>
      </c>
      <c r="AJ87">
        <f t="shared" si="34"/>
        <v>-42786.441666666666</v>
      </c>
      <c r="AK87">
        <f t="shared" si="35"/>
        <v>-18786.441666666666</v>
      </c>
    </row>
    <row r="88" spans="1:37" x14ac:dyDescent="0.2">
      <c r="A88" t="s">
        <v>207</v>
      </c>
      <c r="B88" t="s">
        <v>205</v>
      </c>
      <c r="C88" t="s">
        <v>108</v>
      </c>
      <c r="D88">
        <v>1</v>
      </c>
      <c r="E88">
        <v>1000</v>
      </c>
      <c r="F88" s="61">
        <f t="shared" si="18"/>
        <v>0.97297297297297303</v>
      </c>
      <c r="G88" s="4">
        <f t="shared" si="19"/>
        <v>11675.675675675677</v>
      </c>
      <c r="H88">
        <v>221</v>
      </c>
      <c r="I88">
        <v>0.63009999999999999</v>
      </c>
      <c r="J88">
        <v>190</v>
      </c>
      <c r="K88">
        <v>462</v>
      </c>
      <c r="L88">
        <f t="shared" si="20"/>
        <v>272</v>
      </c>
      <c r="M88">
        <f t="shared" si="21"/>
        <v>31</v>
      </c>
      <c r="N88">
        <f t="shared" si="22"/>
        <v>0.19117647058823531</v>
      </c>
      <c r="O88">
        <v>0.63009999999999999</v>
      </c>
      <c r="V88">
        <v>190</v>
      </c>
      <c r="W88">
        <f t="shared" si="23"/>
        <v>340</v>
      </c>
      <c r="X88">
        <f t="shared" si="24"/>
        <v>156</v>
      </c>
      <c r="Y88">
        <f t="shared" si="25"/>
        <v>-214.8091988880465</v>
      </c>
      <c r="Z88">
        <f t="shared" si="26"/>
        <v>260.71670457417235</v>
      </c>
      <c r="AA88">
        <f t="shared" si="27"/>
        <v>260.71670457417235</v>
      </c>
      <c r="AB88">
        <f t="shared" si="28"/>
        <v>0.30799030757109513</v>
      </c>
      <c r="AC88">
        <f t="shared" si="29"/>
        <v>0.60685647058823533</v>
      </c>
      <c r="AD88">
        <f t="shared" si="30"/>
        <v>57749.430993866423</v>
      </c>
      <c r="AE88" s="12">
        <f t="shared" si="31"/>
        <v>40424.601695706493</v>
      </c>
      <c r="AF88">
        <v>11675.675675675677</v>
      </c>
      <c r="AG88">
        <f t="shared" si="32"/>
        <v>28748.926020030816</v>
      </c>
      <c r="AI88">
        <f t="shared" si="33"/>
        <v>7383.4203921568633</v>
      </c>
      <c r="AJ88">
        <f t="shared" si="34"/>
        <v>-40983.420392156862</v>
      </c>
      <c r="AK88">
        <f t="shared" si="35"/>
        <v>-16983.420392156862</v>
      </c>
    </row>
    <row r="89" spans="1:37" x14ac:dyDescent="0.2">
      <c r="A89" t="s">
        <v>208</v>
      </c>
      <c r="B89" t="s">
        <v>205</v>
      </c>
      <c r="C89" t="s">
        <v>108</v>
      </c>
      <c r="D89">
        <v>2</v>
      </c>
      <c r="E89">
        <v>1200</v>
      </c>
      <c r="F89" s="61">
        <f t="shared" si="18"/>
        <v>0.97297297297297303</v>
      </c>
      <c r="G89" s="4">
        <f t="shared" si="19"/>
        <v>14010.810810810814</v>
      </c>
      <c r="H89">
        <v>316</v>
      </c>
      <c r="I89">
        <v>0.36990000000000001</v>
      </c>
      <c r="J89">
        <v>205</v>
      </c>
      <c r="K89">
        <v>411</v>
      </c>
      <c r="L89">
        <f t="shared" si="20"/>
        <v>206</v>
      </c>
      <c r="M89">
        <f t="shared" si="21"/>
        <v>111</v>
      </c>
      <c r="N89">
        <f t="shared" si="22"/>
        <v>0.53106796116504851</v>
      </c>
      <c r="O89">
        <v>0.36990000000000001</v>
      </c>
      <c r="V89">
        <v>205</v>
      </c>
      <c r="W89">
        <f t="shared" si="23"/>
        <v>257.5</v>
      </c>
      <c r="X89">
        <f t="shared" si="24"/>
        <v>179.25</v>
      </c>
      <c r="Y89">
        <f t="shared" si="25"/>
        <v>-162.68637856962346</v>
      </c>
      <c r="Z89">
        <f t="shared" si="26"/>
        <v>228.0060336113217</v>
      </c>
      <c r="AA89">
        <f t="shared" si="27"/>
        <v>228.0060336113217</v>
      </c>
      <c r="AB89">
        <f t="shared" si="28"/>
        <v>0.18934381984979301</v>
      </c>
      <c r="AC89">
        <f t="shared" si="29"/>
        <v>0.70075330097087385</v>
      </c>
      <c r="AD89">
        <f t="shared" si="30"/>
        <v>58318.232953459541</v>
      </c>
      <c r="AE89" s="12">
        <f t="shared" si="31"/>
        <v>40822.763067421678</v>
      </c>
      <c r="AF89">
        <v>14010.810810810814</v>
      </c>
      <c r="AG89">
        <f t="shared" si="32"/>
        <v>26811.952256610864</v>
      </c>
      <c r="AI89">
        <f t="shared" si="33"/>
        <v>8525.8318284789657</v>
      </c>
      <c r="AJ89">
        <f t="shared" si="34"/>
        <v>-42125.831828478964</v>
      </c>
      <c r="AK89">
        <f t="shared" si="35"/>
        <v>-18125.831828478964</v>
      </c>
    </row>
    <row r="90" spans="1:37" x14ac:dyDescent="0.2">
      <c r="A90" t="s">
        <v>209</v>
      </c>
      <c r="B90" t="s">
        <v>210</v>
      </c>
      <c r="C90" t="s">
        <v>99</v>
      </c>
      <c r="D90">
        <v>1</v>
      </c>
      <c r="E90">
        <v>700</v>
      </c>
      <c r="F90" s="61">
        <f t="shared" si="18"/>
        <v>0.97297297297297303</v>
      </c>
      <c r="G90" s="4">
        <f t="shared" si="19"/>
        <v>8172.9729729729734</v>
      </c>
      <c r="H90">
        <v>245</v>
      </c>
      <c r="I90">
        <v>0.56989999999999996</v>
      </c>
      <c r="J90">
        <v>192</v>
      </c>
      <c r="K90">
        <v>313</v>
      </c>
      <c r="L90">
        <f t="shared" si="20"/>
        <v>121</v>
      </c>
      <c r="M90">
        <f t="shared" si="21"/>
        <v>53</v>
      </c>
      <c r="N90">
        <f t="shared" si="22"/>
        <v>0.45041322314049592</v>
      </c>
      <c r="O90">
        <v>0.56989999999999996</v>
      </c>
      <c r="V90">
        <v>192</v>
      </c>
      <c r="W90">
        <f t="shared" si="23"/>
        <v>151.25</v>
      </c>
      <c r="X90">
        <f t="shared" si="24"/>
        <v>176.875</v>
      </c>
      <c r="Y90">
        <f t="shared" si="25"/>
        <v>-95.558503917108922</v>
      </c>
      <c r="Z90">
        <f t="shared" si="26"/>
        <v>169.71956343189285</v>
      </c>
      <c r="AA90">
        <f t="shared" si="27"/>
        <v>192</v>
      </c>
      <c r="AB90">
        <f t="shared" si="28"/>
        <v>0.1</v>
      </c>
      <c r="AC90">
        <f t="shared" si="29"/>
        <v>0.77146000000000003</v>
      </c>
      <c r="AD90">
        <f t="shared" si="30"/>
        <v>54063.916799999999</v>
      </c>
      <c r="AE90" s="12">
        <f t="shared" si="31"/>
        <v>37844.741759999997</v>
      </c>
      <c r="AF90">
        <v>8172.9729729729734</v>
      </c>
      <c r="AG90">
        <f t="shared" si="32"/>
        <v>29671.768787027024</v>
      </c>
      <c r="AI90">
        <f t="shared" si="33"/>
        <v>9386.0966666666664</v>
      </c>
      <c r="AJ90">
        <f t="shared" si="34"/>
        <v>-42986.096666666665</v>
      </c>
      <c r="AK90">
        <f t="shared" si="35"/>
        <v>-18986.096666666665</v>
      </c>
    </row>
    <row r="91" spans="1:37" x14ac:dyDescent="0.2">
      <c r="A91" t="s">
        <v>211</v>
      </c>
      <c r="B91" t="s">
        <v>210</v>
      </c>
      <c r="C91" t="s">
        <v>99</v>
      </c>
      <c r="D91">
        <v>2</v>
      </c>
      <c r="E91">
        <v>1000</v>
      </c>
      <c r="F91" s="61">
        <f t="shared" si="18"/>
        <v>0.97297297297297303</v>
      </c>
      <c r="G91" s="4">
        <f t="shared" si="19"/>
        <v>11675.675675675677</v>
      </c>
      <c r="H91">
        <v>266</v>
      </c>
      <c r="I91">
        <v>0.41920000000000002</v>
      </c>
      <c r="J91">
        <v>192</v>
      </c>
      <c r="K91">
        <v>357</v>
      </c>
      <c r="L91">
        <f t="shared" si="20"/>
        <v>165</v>
      </c>
      <c r="M91">
        <f t="shared" si="21"/>
        <v>74</v>
      </c>
      <c r="N91">
        <f t="shared" si="22"/>
        <v>0.45878787878787886</v>
      </c>
      <c r="O91">
        <v>0.41920000000000002</v>
      </c>
      <c r="V91">
        <v>192</v>
      </c>
      <c r="W91">
        <f t="shared" si="23"/>
        <v>206.25</v>
      </c>
      <c r="X91">
        <f t="shared" si="24"/>
        <v>171.375</v>
      </c>
      <c r="Y91">
        <f t="shared" si="25"/>
        <v>-130.30705079605761</v>
      </c>
      <c r="Z91">
        <f t="shared" si="26"/>
        <v>196.52667740712661</v>
      </c>
      <c r="AA91">
        <f t="shared" si="27"/>
        <v>196.52667740712661</v>
      </c>
      <c r="AB91">
        <f t="shared" si="28"/>
        <v>0.12194752682243207</v>
      </c>
      <c r="AC91">
        <f t="shared" si="29"/>
        <v>0.7540907272727273</v>
      </c>
      <c r="AD91">
        <f t="shared" si="30"/>
        <v>54092.614959467959</v>
      </c>
      <c r="AE91" s="12">
        <f t="shared" si="31"/>
        <v>37864.830471627567</v>
      </c>
      <c r="AF91">
        <v>11675.675675675677</v>
      </c>
      <c r="AG91">
        <f t="shared" si="32"/>
        <v>26189.15479595189</v>
      </c>
      <c r="AI91">
        <f t="shared" si="33"/>
        <v>9174.7705151515165</v>
      </c>
      <c r="AJ91">
        <f t="shared" si="34"/>
        <v>-42774.770515151518</v>
      </c>
      <c r="AK91">
        <f t="shared" si="35"/>
        <v>-18774.770515151518</v>
      </c>
    </row>
    <row r="92" spans="1:37" x14ac:dyDescent="0.2">
      <c r="A92" t="s">
        <v>212</v>
      </c>
      <c r="B92" t="s">
        <v>210</v>
      </c>
      <c r="C92" t="s">
        <v>108</v>
      </c>
      <c r="D92">
        <v>1</v>
      </c>
      <c r="E92">
        <v>800</v>
      </c>
      <c r="F92" s="61">
        <f t="shared" si="18"/>
        <v>0.97297297297297303</v>
      </c>
      <c r="G92" s="4">
        <f t="shared" si="19"/>
        <v>9340.5405405405418</v>
      </c>
      <c r="H92">
        <v>325</v>
      </c>
      <c r="I92">
        <v>0.45479999999999998</v>
      </c>
      <c r="J92">
        <v>186</v>
      </c>
      <c r="K92">
        <v>465</v>
      </c>
      <c r="L92">
        <f t="shared" si="20"/>
        <v>279</v>
      </c>
      <c r="M92">
        <f t="shared" si="21"/>
        <v>139</v>
      </c>
      <c r="N92">
        <f t="shared" si="22"/>
        <v>0.49856630824372761</v>
      </c>
      <c r="O92">
        <v>0.45479999999999998</v>
      </c>
      <c r="V92">
        <v>186</v>
      </c>
      <c r="W92">
        <f t="shared" si="23"/>
        <v>348.75</v>
      </c>
      <c r="X92">
        <f t="shared" si="24"/>
        <v>151.125</v>
      </c>
      <c r="Y92">
        <f t="shared" si="25"/>
        <v>-220.33737680060653</v>
      </c>
      <c r="Z92">
        <f t="shared" si="26"/>
        <v>262.98147270659592</v>
      </c>
      <c r="AA92">
        <f t="shared" si="27"/>
        <v>262.98147270659592</v>
      </c>
      <c r="AB92">
        <f t="shared" si="28"/>
        <v>0.32073540561031089</v>
      </c>
      <c r="AC92">
        <f t="shared" si="29"/>
        <v>0.59677000000000002</v>
      </c>
      <c r="AD92">
        <f t="shared" si="30"/>
        <v>57282.900515497065</v>
      </c>
      <c r="AE92" s="12">
        <f t="shared" si="31"/>
        <v>40098.030360847944</v>
      </c>
      <c r="AF92">
        <v>9340.5405405405418</v>
      </c>
      <c r="AG92">
        <f t="shared" si="32"/>
        <v>30757.489820307404</v>
      </c>
      <c r="AI92">
        <f t="shared" si="33"/>
        <v>7260.7016666666668</v>
      </c>
      <c r="AJ92">
        <f t="shared" si="34"/>
        <v>-40860.701666666668</v>
      </c>
      <c r="AK92">
        <f t="shared" si="35"/>
        <v>-16860.701666666668</v>
      </c>
    </row>
    <row r="93" spans="1:37" x14ac:dyDescent="0.2">
      <c r="A93" t="s">
        <v>213</v>
      </c>
      <c r="B93" t="s">
        <v>200</v>
      </c>
      <c r="C93" t="s">
        <v>108</v>
      </c>
      <c r="D93">
        <v>1</v>
      </c>
      <c r="E93">
        <v>2500</v>
      </c>
      <c r="F93" s="61">
        <f t="shared" si="18"/>
        <v>0.97297297297297303</v>
      </c>
      <c r="G93" s="4">
        <f t="shared" si="19"/>
        <v>29189.18918918919</v>
      </c>
      <c r="H93">
        <v>393</v>
      </c>
      <c r="I93">
        <v>0.62190000000000001</v>
      </c>
      <c r="J93">
        <v>189</v>
      </c>
      <c r="K93">
        <v>588</v>
      </c>
      <c r="L93">
        <f t="shared" si="20"/>
        <v>399</v>
      </c>
      <c r="M93">
        <f t="shared" si="21"/>
        <v>204</v>
      </c>
      <c r="N93">
        <f t="shared" si="22"/>
        <v>0.50902255639097749</v>
      </c>
      <c r="O93">
        <v>0.62190000000000001</v>
      </c>
      <c r="V93">
        <v>189</v>
      </c>
      <c r="W93">
        <f t="shared" si="23"/>
        <v>498.75</v>
      </c>
      <c r="X93">
        <f t="shared" si="24"/>
        <v>139.125</v>
      </c>
      <c r="Y93">
        <f t="shared" si="25"/>
        <v>-315.10614101592114</v>
      </c>
      <c r="Z93">
        <f t="shared" si="26"/>
        <v>337.59178354814253</v>
      </c>
      <c r="AA93">
        <f t="shared" si="27"/>
        <v>337.59178354814253</v>
      </c>
      <c r="AB93">
        <f t="shared" si="28"/>
        <v>0.3979283880664512</v>
      </c>
      <c r="AC93">
        <f t="shared" si="29"/>
        <v>0.53567947368421054</v>
      </c>
      <c r="AD93">
        <f t="shared" si="30"/>
        <v>66006.960959881762</v>
      </c>
      <c r="AE93" s="12">
        <f t="shared" si="31"/>
        <v>46204.872671917234</v>
      </c>
      <c r="AF93">
        <v>29189.18918918919</v>
      </c>
      <c r="AG93">
        <f t="shared" si="32"/>
        <v>17015.683482728044</v>
      </c>
      <c r="AI93">
        <f t="shared" si="33"/>
        <v>6517.4335964912289</v>
      </c>
      <c r="AJ93">
        <f t="shared" si="34"/>
        <v>-40117.433596491232</v>
      </c>
      <c r="AK93">
        <f t="shared" si="35"/>
        <v>-16117.433596491228</v>
      </c>
    </row>
    <row r="94" spans="1:37" x14ac:dyDescent="0.2">
      <c r="A94" t="s">
        <v>214</v>
      </c>
      <c r="B94" t="s">
        <v>210</v>
      </c>
      <c r="C94" t="s">
        <v>108</v>
      </c>
      <c r="D94">
        <v>2</v>
      </c>
      <c r="E94">
        <v>900</v>
      </c>
      <c r="F94" s="61">
        <f t="shared" si="18"/>
        <v>0.97297297297297303</v>
      </c>
      <c r="G94" s="4">
        <f t="shared" si="19"/>
        <v>10508.108108108108</v>
      </c>
      <c r="H94">
        <v>256</v>
      </c>
      <c r="I94">
        <v>0.70960000000000001</v>
      </c>
      <c r="J94">
        <v>209</v>
      </c>
      <c r="K94">
        <v>358</v>
      </c>
      <c r="L94">
        <f t="shared" si="20"/>
        <v>149</v>
      </c>
      <c r="M94">
        <f t="shared" si="21"/>
        <v>47</v>
      </c>
      <c r="N94">
        <f t="shared" si="22"/>
        <v>0.3523489932885906</v>
      </c>
      <c r="O94">
        <v>0.70960000000000001</v>
      </c>
      <c r="V94">
        <v>209</v>
      </c>
      <c r="W94">
        <f t="shared" si="23"/>
        <v>186.25</v>
      </c>
      <c r="X94">
        <f t="shared" si="24"/>
        <v>190.375</v>
      </c>
      <c r="Y94">
        <f t="shared" si="25"/>
        <v>-117.67121556734901</v>
      </c>
      <c r="Z94">
        <f t="shared" si="26"/>
        <v>195.27863596158707</v>
      </c>
      <c r="AA94">
        <f t="shared" si="27"/>
        <v>209</v>
      </c>
      <c r="AB94">
        <f t="shared" si="28"/>
        <v>0.1</v>
      </c>
      <c r="AC94">
        <f t="shared" si="29"/>
        <v>0.77146000000000003</v>
      </c>
      <c r="AD94">
        <f t="shared" si="30"/>
        <v>58850.826099999998</v>
      </c>
      <c r="AE94" s="12">
        <f t="shared" si="31"/>
        <v>41195.578269999998</v>
      </c>
      <c r="AF94">
        <v>10508.108108108108</v>
      </c>
      <c r="AG94">
        <f t="shared" si="32"/>
        <v>30687.470161891892</v>
      </c>
      <c r="AI94">
        <f t="shared" si="33"/>
        <v>9386.0966666666664</v>
      </c>
      <c r="AJ94">
        <f t="shared" si="34"/>
        <v>-42986.096666666665</v>
      </c>
      <c r="AK94">
        <f t="shared" si="35"/>
        <v>-18986.096666666665</v>
      </c>
    </row>
    <row r="95" spans="1:37" x14ac:dyDescent="0.2">
      <c r="A95" t="s">
        <v>215</v>
      </c>
      <c r="B95" t="s">
        <v>216</v>
      </c>
      <c r="C95" t="s">
        <v>99</v>
      </c>
      <c r="D95">
        <v>1</v>
      </c>
      <c r="E95">
        <v>700</v>
      </c>
      <c r="F95" s="61">
        <f t="shared" si="18"/>
        <v>0.97297297297297303</v>
      </c>
      <c r="G95" s="4">
        <f t="shared" si="19"/>
        <v>8172.9729729729734</v>
      </c>
      <c r="H95">
        <v>184</v>
      </c>
      <c r="I95">
        <v>0.30959999999999999</v>
      </c>
      <c r="J95">
        <v>42</v>
      </c>
      <c r="K95">
        <v>252</v>
      </c>
      <c r="L95">
        <f t="shared" si="20"/>
        <v>210</v>
      </c>
      <c r="M95">
        <f t="shared" si="21"/>
        <v>142</v>
      </c>
      <c r="N95">
        <f t="shared" si="22"/>
        <v>0.64095238095238094</v>
      </c>
      <c r="O95">
        <v>0.30959999999999999</v>
      </c>
      <c r="V95">
        <v>42</v>
      </c>
      <c r="W95">
        <f t="shared" si="23"/>
        <v>262.5</v>
      </c>
      <c r="X95">
        <f t="shared" si="24"/>
        <v>15.75</v>
      </c>
      <c r="Y95">
        <f t="shared" si="25"/>
        <v>-165.84533737680061</v>
      </c>
      <c r="Z95">
        <f t="shared" si="26"/>
        <v>148.94304397270659</v>
      </c>
      <c r="AA95">
        <f t="shared" si="27"/>
        <v>148.94304397270659</v>
      </c>
      <c r="AB95">
        <f t="shared" si="28"/>
        <v>0.50740207227697753</v>
      </c>
      <c r="AC95">
        <f t="shared" si="29"/>
        <v>0.449042</v>
      </c>
      <c r="AD95">
        <f t="shared" si="30"/>
        <v>24411.814058331121</v>
      </c>
      <c r="AE95" s="12">
        <f t="shared" si="31"/>
        <v>17088.269840831785</v>
      </c>
      <c r="AF95">
        <v>8172.9729729729734</v>
      </c>
      <c r="AG95">
        <f t="shared" si="32"/>
        <v>8915.2968678588113</v>
      </c>
      <c r="AI95">
        <f t="shared" si="33"/>
        <v>5463.3443333333335</v>
      </c>
      <c r="AJ95">
        <f t="shared" si="34"/>
        <v>-39063.344333333334</v>
      </c>
      <c r="AK95">
        <f t="shared" si="35"/>
        <v>-15063.344333333334</v>
      </c>
    </row>
    <row r="96" spans="1:37" x14ac:dyDescent="0.2">
      <c r="A96" t="s">
        <v>217</v>
      </c>
      <c r="B96" t="s">
        <v>216</v>
      </c>
      <c r="C96" t="s">
        <v>99</v>
      </c>
      <c r="D96">
        <v>2</v>
      </c>
      <c r="E96">
        <v>1000</v>
      </c>
      <c r="F96" s="61">
        <f t="shared" si="18"/>
        <v>0.97297297297297303</v>
      </c>
      <c r="G96" s="4">
        <f t="shared" si="19"/>
        <v>11675.675675675677</v>
      </c>
      <c r="H96">
        <v>427</v>
      </c>
      <c r="I96">
        <v>0.24110000000000001</v>
      </c>
      <c r="J96">
        <v>94</v>
      </c>
      <c r="K96">
        <v>531</v>
      </c>
      <c r="L96">
        <f t="shared" si="20"/>
        <v>437</v>
      </c>
      <c r="M96">
        <f t="shared" si="21"/>
        <v>333</v>
      </c>
      <c r="N96">
        <f t="shared" si="22"/>
        <v>0.70961098398169342</v>
      </c>
      <c r="O96">
        <v>0.24110000000000001</v>
      </c>
      <c r="V96">
        <v>94</v>
      </c>
      <c r="W96">
        <f t="shared" si="23"/>
        <v>546.25</v>
      </c>
      <c r="X96">
        <f t="shared" si="24"/>
        <v>39.375</v>
      </c>
      <c r="Y96">
        <f t="shared" si="25"/>
        <v>-345.1162496841041</v>
      </c>
      <c r="Z96">
        <f t="shared" si="26"/>
        <v>313.24338198129897</v>
      </c>
      <c r="AA96">
        <f t="shared" si="27"/>
        <v>313.24338198129897</v>
      </c>
      <c r="AB96">
        <f t="shared" si="28"/>
        <v>0.50136088234562737</v>
      </c>
      <c r="AC96">
        <f t="shared" si="29"/>
        <v>0.45382299771167051</v>
      </c>
      <c r="AD96">
        <f t="shared" si="30"/>
        <v>51887.323477794664</v>
      </c>
      <c r="AE96" s="12">
        <f t="shared" si="31"/>
        <v>36321.126434456259</v>
      </c>
      <c r="AF96">
        <v>11675.675675675677</v>
      </c>
      <c r="AG96">
        <f t="shared" si="32"/>
        <v>24645.450758780582</v>
      </c>
      <c r="AI96">
        <f t="shared" si="33"/>
        <v>5521.5131388253239</v>
      </c>
      <c r="AJ96">
        <f t="shared" si="34"/>
        <v>-39121.513138825321</v>
      </c>
      <c r="AK96">
        <f t="shared" si="35"/>
        <v>-15121.513138825325</v>
      </c>
    </row>
    <row r="97" spans="1:37" x14ac:dyDescent="0.2">
      <c r="A97" t="s">
        <v>218</v>
      </c>
      <c r="B97" t="s">
        <v>216</v>
      </c>
      <c r="C97" t="s">
        <v>108</v>
      </c>
      <c r="D97">
        <v>1</v>
      </c>
      <c r="E97">
        <v>900</v>
      </c>
      <c r="F97" s="61">
        <f t="shared" si="18"/>
        <v>0.97297297297297303</v>
      </c>
      <c r="G97" s="4">
        <f t="shared" si="19"/>
        <v>10508.108108108108</v>
      </c>
      <c r="H97">
        <v>418</v>
      </c>
      <c r="I97">
        <v>4.6600000000000003E-2</v>
      </c>
      <c r="J97">
        <v>86</v>
      </c>
      <c r="K97">
        <v>488</v>
      </c>
      <c r="L97">
        <f t="shared" si="20"/>
        <v>402</v>
      </c>
      <c r="M97">
        <f t="shared" si="21"/>
        <v>332</v>
      </c>
      <c r="N97">
        <f t="shared" si="22"/>
        <v>0.76069651741293531</v>
      </c>
      <c r="O97">
        <v>4.6600000000000003E-2</v>
      </c>
      <c r="V97">
        <v>86</v>
      </c>
      <c r="W97">
        <f t="shared" si="23"/>
        <v>502.5</v>
      </c>
      <c r="X97">
        <f t="shared" si="24"/>
        <v>35.75</v>
      </c>
      <c r="Y97">
        <f t="shared" si="25"/>
        <v>-317.47536012130399</v>
      </c>
      <c r="Z97">
        <f t="shared" si="26"/>
        <v>287.91954131918118</v>
      </c>
      <c r="AA97">
        <f t="shared" si="27"/>
        <v>287.91954131918118</v>
      </c>
      <c r="AB97">
        <f t="shared" si="28"/>
        <v>0.50182993297349487</v>
      </c>
      <c r="AC97">
        <f t="shared" si="29"/>
        <v>0.45345179104477618</v>
      </c>
      <c r="AD97">
        <f t="shared" si="30"/>
        <v>47653.5355661102</v>
      </c>
      <c r="AE97" s="12">
        <f t="shared" si="31"/>
        <v>33357.474896277141</v>
      </c>
      <c r="AF97">
        <v>10508.108108108108</v>
      </c>
      <c r="AG97">
        <f t="shared" si="32"/>
        <v>22849.366788169034</v>
      </c>
      <c r="AI97">
        <f t="shared" si="33"/>
        <v>5516.9967910447776</v>
      </c>
      <c r="AJ97">
        <f t="shared" si="34"/>
        <v>-39116.996791044774</v>
      </c>
      <c r="AK97">
        <f t="shared" si="35"/>
        <v>-15116.996791044778</v>
      </c>
    </row>
    <row r="98" spans="1:37" x14ac:dyDescent="0.2">
      <c r="A98" t="s">
        <v>219</v>
      </c>
      <c r="B98" t="s">
        <v>216</v>
      </c>
      <c r="C98" t="s">
        <v>108</v>
      </c>
      <c r="D98">
        <v>2</v>
      </c>
      <c r="E98">
        <v>1200</v>
      </c>
      <c r="F98" s="61">
        <f t="shared" si="18"/>
        <v>0.97297297297297303</v>
      </c>
      <c r="G98" s="4">
        <f t="shared" si="19"/>
        <v>14010.810810810814</v>
      </c>
      <c r="H98">
        <v>219</v>
      </c>
      <c r="I98">
        <v>0.63560000000000005</v>
      </c>
      <c r="J98">
        <v>83</v>
      </c>
      <c r="K98">
        <v>556</v>
      </c>
      <c r="L98">
        <f t="shared" si="20"/>
        <v>473</v>
      </c>
      <c r="M98">
        <f t="shared" si="21"/>
        <v>136</v>
      </c>
      <c r="N98">
        <f t="shared" si="22"/>
        <v>0.33002114164904861</v>
      </c>
      <c r="O98">
        <v>0.63560000000000005</v>
      </c>
      <c r="V98">
        <v>83</v>
      </c>
      <c r="W98">
        <f t="shared" si="23"/>
        <v>591.25</v>
      </c>
      <c r="X98">
        <f t="shared" si="24"/>
        <v>23.875</v>
      </c>
      <c r="Y98">
        <f t="shared" si="25"/>
        <v>-373.54687894869852</v>
      </c>
      <c r="Z98">
        <f t="shared" si="26"/>
        <v>329.67647523376297</v>
      </c>
      <c r="AA98">
        <f t="shared" si="27"/>
        <v>329.67647523376297</v>
      </c>
      <c r="AB98">
        <f t="shared" si="28"/>
        <v>0.51721179743553991</v>
      </c>
      <c r="AC98">
        <f t="shared" si="29"/>
        <v>0.44127858350951377</v>
      </c>
      <c r="AD98">
        <f t="shared" si="30"/>
        <v>53099.896322760942</v>
      </c>
      <c r="AE98" s="12">
        <f t="shared" si="31"/>
        <v>37169.927425932656</v>
      </c>
      <c r="AF98">
        <v>14010.810810810814</v>
      </c>
      <c r="AG98">
        <f t="shared" si="32"/>
        <v>23159.116615121842</v>
      </c>
      <c r="AI98">
        <f t="shared" si="33"/>
        <v>5368.889432699084</v>
      </c>
      <c r="AJ98">
        <f t="shared" si="34"/>
        <v>-38968.889432699085</v>
      </c>
      <c r="AK98">
        <f t="shared" si="35"/>
        <v>-14968.889432699085</v>
      </c>
    </row>
    <row r="99" spans="1:37" x14ac:dyDescent="0.2">
      <c r="A99" t="s">
        <v>220</v>
      </c>
      <c r="B99" t="s">
        <v>221</v>
      </c>
      <c r="C99" t="s">
        <v>99</v>
      </c>
      <c r="D99">
        <v>1</v>
      </c>
      <c r="E99">
        <v>1100</v>
      </c>
      <c r="F99" s="61">
        <f t="shared" si="18"/>
        <v>0.97297297297297303</v>
      </c>
      <c r="G99" s="4">
        <f t="shared" si="19"/>
        <v>12843.243243243245</v>
      </c>
      <c r="H99">
        <v>220</v>
      </c>
      <c r="I99">
        <v>0.43009999999999998</v>
      </c>
      <c r="J99">
        <v>84</v>
      </c>
      <c r="K99">
        <v>301</v>
      </c>
      <c r="L99">
        <f t="shared" si="20"/>
        <v>217</v>
      </c>
      <c r="M99">
        <f t="shared" si="21"/>
        <v>136</v>
      </c>
      <c r="N99">
        <f t="shared" si="22"/>
        <v>0.60138248847926268</v>
      </c>
      <c r="O99">
        <v>0.43009999999999998</v>
      </c>
      <c r="V99">
        <v>84</v>
      </c>
      <c r="W99">
        <f t="shared" si="23"/>
        <v>271.25</v>
      </c>
      <c r="X99">
        <f t="shared" si="24"/>
        <v>56.875</v>
      </c>
      <c r="Y99">
        <f t="shared" si="25"/>
        <v>-171.37351528936063</v>
      </c>
      <c r="Z99">
        <f t="shared" si="26"/>
        <v>174.20781210513016</v>
      </c>
      <c r="AA99">
        <f t="shared" si="27"/>
        <v>174.20781210513016</v>
      </c>
      <c r="AB99">
        <f t="shared" si="28"/>
        <v>0.43256336259955819</v>
      </c>
      <c r="AC99">
        <f t="shared" si="29"/>
        <v>0.50826935483870961</v>
      </c>
      <c r="AD99">
        <f t="shared" si="30"/>
        <v>32318.739677286241</v>
      </c>
      <c r="AE99" s="12">
        <f t="shared" si="31"/>
        <v>22623.117774100367</v>
      </c>
      <c r="AF99">
        <v>12843.243243243245</v>
      </c>
      <c r="AG99">
        <f t="shared" si="32"/>
        <v>9779.8745308571215</v>
      </c>
      <c r="AI99">
        <f t="shared" si="33"/>
        <v>6183.9438172043001</v>
      </c>
      <c r="AJ99">
        <f t="shared" si="34"/>
        <v>-39783.943817204301</v>
      </c>
      <c r="AK99">
        <f t="shared" si="35"/>
        <v>-15783.943817204301</v>
      </c>
    </row>
    <row r="100" spans="1:37" x14ac:dyDescent="0.2">
      <c r="A100" t="s">
        <v>222</v>
      </c>
      <c r="B100" t="s">
        <v>221</v>
      </c>
      <c r="C100" t="s">
        <v>99</v>
      </c>
      <c r="D100">
        <v>2</v>
      </c>
      <c r="E100">
        <v>1400</v>
      </c>
      <c r="F100" s="61">
        <f t="shared" si="18"/>
        <v>0.97297297297297303</v>
      </c>
      <c r="G100" s="4">
        <f t="shared" si="19"/>
        <v>16345.945945945947</v>
      </c>
      <c r="H100">
        <v>481</v>
      </c>
      <c r="I100">
        <v>0.38080000000000003</v>
      </c>
      <c r="J100">
        <v>134</v>
      </c>
      <c r="K100">
        <v>568</v>
      </c>
      <c r="L100">
        <f t="shared" si="20"/>
        <v>434</v>
      </c>
      <c r="M100">
        <f t="shared" si="21"/>
        <v>347</v>
      </c>
      <c r="N100">
        <f t="shared" si="22"/>
        <v>0.73963133640553003</v>
      </c>
      <c r="O100">
        <v>0.38080000000000003</v>
      </c>
      <c r="V100">
        <v>134</v>
      </c>
      <c r="W100">
        <f t="shared" si="23"/>
        <v>542.5</v>
      </c>
      <c r="X100">
        <f t="shared" si="24"/>
        <v>79.75</v>
      </c>
      <c r="Y100">
        <f t="shared" si="25"/>
        <v>-342.74703057872125</v>
      </c>
      <c r="Z100">
        <f t="shared" si="26"/>
        <v>331.41562421026032</v>
      </c>
      <c r="AA100">
        <f t="shared" si="27"/>
        <v>331.41562421026032</v>
      </c>
      <c r="AB100">
        <f t="shared" si="28"/>
        <v>0.46389976812951211</v>
      </c>
      <c r="AC100">
        <f t="shared" si="29"/>
        <v>0.48346972350230416</v>
      </c>
      <c r="AD100">
        <f t="shared" si="30"/>
        <v>58483.738373466505</v>
      </c>
      <c r="AE100" s="12">
        <f t="shared" si="31"/>
        <v>40938.616861426548</v>
      </c>
      <c r="AF100">
        <v>16345.945945945947</v>
      </c>
      <c r="AG100">
        <f t="shared" si="32"/>
        <v>24592.670915480601</v>
      </c>
      <c r="AI100">
        <f t="shared" si="33"/>
        <v>5882.214969278034</v>
      </c>
      <c r="AJ100">
        <f t="shared" si="34"/>
        <v>-39482.214969278037</v>
      </c>
      <c r="AK100">
        <f t="shared" si="35"/>
        <v>-15482.214969278033</v>
      </c>
    </row>
    <row r="101" spans="1:37" x14ac:dyDescent="0.2">
      <c r="A101" t="s">
        <v>223</v>
      </c>
      <c r="B101" t="s">
        <v>221</v>
      </c>
      <c r="C101" t="s">
        <v>108</v>
      </c>
      <c r="D101">
        <v>1</v>
      </c>
      <c r="E101">
        <v>1300</v>
      </c>
      <c r="F101" s="61">
        <f t="shared" si="18"/>
        <v>0.97297297297297303</v>
      </c>
      <c r="G101" s="4">
        <f t="shared" si="19"/>
        <v>15178.37837837838</v>
      </c>
      <c r="H101">
        <v>280</v>
      </c>
      <c r="I101">
        <v>0.45750000000000002</v>
      </c>
      <c r="J101">
        <v>109</v>
      </c>
      <c r="K101">
        <v>615</v>
      </c>
      <c r="L101">
        <f t="shared" si="20"/>
        <v>506</v>
      </c>
      <c r="M101">
        <f t="shared" si="21"/>
        <v>171</v>
      </c>
      <c r="N101">
        <f t="shared" si="22"/>
        <v>0.37035573122529641</v>
      </c>
      <c r="O101">
        <v>0.45750000000000002</v>
      </c>
      <c r="V101">
        <v>109</v>
      </c>
      <c r="W101">
        <f t="shared" si="23"/>
        <v>632.5</v>
      </c>
      <c r="X101">
        <f t="shared" si="24"/>
        <v>45.75</v>
      </c>
      <c r="Y101">
        <f t="shared" si="25"/>
        <v>-399.60828910791002</v>
      </c>
      <c r="Z101">
        <f t="shared" si="26"/>
        <v>362.78181071518827</v>
      </c>
      <c r="AA101">
        <f t="shared" si="27"/>
        <v>362.78181071518827</v>
      </c>
      <c r="AB101">
        <f t="shared" si="28"/>
        <v>0.50123606437183921</v>
      </c>
      <c r="AC101">
        <f t="shared" si="29"/>
        <v>0.45392177865612648</v>
      </c>
      <c r="AD101">
        <f t="shared" si="30"/>
        <v>60106.216146133891</v>
      </c>
      <c r="AE101" s="12">
        <f t="shared" si="31"/>
        <v>42074.351302293719</v>
      </c>
      <c r="AF101">
        <v>15178.37837837838</v>
      </c>
      <c r="AG101">
        <f t="shared" si="32"/>
        <v>26895.972923915338</v>
      </c>
      <c r="AI101">
        <f t="shared" si="33"/>
        <v>5522.7149736495394</v>
      </c>
      <c r="AJ101">
        <f t="shared" si="34"/>
        <v>-39122.714973649541</v>
      </c>
      <c r="AK101">
        <f t="shared" si="35"/>
        <v>-15122.714973649539</v>
      </c>
    </row>
    <row r="102" spans="1:37" x14ac:dyDescent="0.2">
      <c r="A102" t="s">
        <v>224</v>
      </c>
      <c r="B102" t="s">
        <v>221</v>
      </c>
      <c r="C102" t="s">
        <v>108</v>
      </c>
      <c r="D102">
        <v>2</v>
      </c>
      <c r="E102">
        <v>1900</v>
      </c>
      <c r="F102" s="61">
        <f t="shared" si="18"/>
        <v>0.97297297297297303</v>
      </c>
      <c r="G102" s="4">
        <f t="shared" si="19"/>
        <v>22183.783783783787</v>
      </c>
      <c r="H102">
        <v>568</v>
      </c>
      <c r="I102">
        <v>0.189</v>
      </c>
      <c r="J102">
        <v>227</v>
      </c>
      <c r="K102">
        <v>861</v>
      </c>
      <c r="L102">
        <f t="shared" si="20"/>
        <v>634</v>
      </c>
      <c r="M102">
        <f t="shared" si="21"/>
        <v>341</v>
      </c>
      <c r="N102">
        <f t="shared" si="22"/>
        <v>0.53028391167192435</v>
      </c>
      <c r="O102">
        <v>0.189</v>
      </c>
      <c r="V102">
        <v>227</v>
      </c>
      <c r="W102">
        <f t="shared" si="23"/>
        <v>792.5</v>
      </c>
      <c r="X102">
        <f t="shared" si="24"/>
        <v>147.75</v>
      </c>
      <c r="Y102">
        <f t="shared" si="25"/>
        <v>-500.694970937579</v>
      </c>
      <c r="Z102">
        <f t="shared" si="26"/>
        <v>499.76614227950472</v>
      </c>
      <c r="AA102">
        <f t="shared" si="27"/>
        <v>499.76614227950472</v>
      </c>
      <c r="AB102">
        <f t="shared" si="28"/>
        <v>0.44418440666183562</v>
      </c>
      <c r="AC102">
        <f t="shared" si="29"/>
        <v>0.49907246056782334</v>
      </c>
      <c r="AD102">
        <f t="shared" si="30"/>
        <v>91038.124192611285</v>
      </c>
      <c r="AE102" s="12">
        <f t="shared" si="31"/>
        <v>63726.686934827892</v>
      </c>
      <c r="AF102">
        <v>22183.783783783787</v>
      </c>
      <c r="AG102">
        <f t="shared" si="32"/>
        <v>41542.903151044105</v>
      </c>
      <c r="AI102">
        <f t="shared" si="33"/>
        <v>6072.0482702418503</v>
      </c>
      <c r="AJ102">
        <f t="shared" si="34"/>
        <v>-39672.048270241852</v>
      </c>
      <c r="AK102">
        <f t="shared" si="35"/>
        <v>-15672.04827024185</v>
      </c>
    </row>
    <row r="103" spans="1:37" x14ac:dyDescent="0.2">
      <c r="A103" t="s">
        <v>225</v>
      </c>
      <c r="B103" t="s">
        <v>226</v>
      </c>
      <c r="C103" t="s">
        <v>99</v>
      </c>
      <c r="D103">
        <v>1</v>
      </c>
      <c r="E103">
        <v>900</v>
      </c>
      <c r="F103" s="61">
        <f t="shared" si="18"/>
        <v>0.97297297297297303</v>
      </c>
      <c r="G103" s="4">
        <f t="shared" si="19"/>
        <v>10508.108108108108</v>
      </c>
      <c r="H103">
        <v>318</v>
      </c>
      <c r="I103">
        <v>0.29039999999999999</v>
      </c>
      <c r="J103">
        <v>176</v>
      </c>
      <c r="K103">
        <v>440</v>
      </c>
      <c r="L103">
        <f t="shared" si="20"/>
        <v>264</v>
      </c>
      <c r="M103">
        <f t="shared" si="21"/>
        <v>142</v>
      </c>
      <c r="N103">
        <f t="shared" si="22"/>
        <v>0.53030303030303028</v>
      </c>
      <c r="O103">
        <v>0.29039999999999999</v>
      </c>
      <c r="V103">
        <v>176</v>
      </c>
      <c r="W103">
        <f t="shared" si="23"/>
        <v>330</v>
      </c>
      <c r="X103">
        <f t="shared" si="24"/>
        <v>143</v>
      </c>
      <c r="Y103">
        <f t="shared" si="25"/>
        <v>-208.49128127369218</v>
      </c>
      <c r="Z103">
        <f t="shared" si="26"/>
        <v>248.84268385140257</v>
      </c>
      <c r="AA103">
        <f t="shared" si="27"/>
        <v>248.84268385140257</v>
      </c>
      <c r="AB103">
        <f t="shared" si="28"/>
        <v>0.32073540561031083</v>
      </c>
      <c r="AC103">
        <f t="shared" si="29"/>
        <v>0.59677000000000002</v>
      </c>
      <c r="AD103">
        <f t="shared" si="30"/>
        <v>54203.174681330551</v>
      </c>
      <c r="AE103" s="12">
        <f t="shared" si="31"/>
        <v>37942.222276931381</v>
      </c>
      <c r="AF103">
        <v>10508.108108108108</v>
      </c>
      <c r="AG103">
        <f t="shared" si="32"/>
        <v>27434.114168823275</v>
      </c>
      <c r="AI103">
        <f t="shared" si="33"/>
        <v>7260.7016666666668</v>
      </c>
      <c r="AJ103">
        <f t="shared" si="34"/>
        <v>-40860.701666666668</v>
      </c>
      <c r="AK103">
        <f t="shared" si="35"/>
        <v>-16860.701666666668</v>
      </c>
    </row>
    <row r="104" spans="1:37" x14ac:dyDescent="0.2">
      <c r="A104" t="s">
        <v>227</v>
      </c>
      <c r="B104" t="s">
        <v>200</v>
      </c>
      <c r="C104" t="s">
        <v>108</v>
      </c>
      <c r="D104">
        <v>2</v>
      </c>
      <c r="E104">
        <v>2800</v>
      </c>
      <c r="F104" s="61">
        <f t="shared" si="18"/>
        <v>0.97297297297297303</v>
      </c>
      <c r="G104" s="4">
        <f t="shared" si="19"/>
        <v>32691.891891891893</v>
      </c>
      <c r="H104">
        <v>556</v>
      </c>
      <c r="I104">
        <v>0.29859999999999998</v>
      </c>
      <c r="J104">
        <v>191</v>
      </c>
      <c r="K104">
        <v>826</v>
      </c>
      <c r="L104">
        <f t="shared" si="20"/>
        <v>635</v>
      </c>
      <c r="M104">
        <f t="shared" si="21"/>
        <v>365</v>
      </c>
      <c r="N104">
        <f t="shared" si="22"/>
        <v>0.5598425196850394</v>
      </c>
      <c r="O104">
        <v>0.29859999999999998</v>
      </c>
      <c r="V104">
        <v>191</v>
      </c>
      <c r="W104">
        <f t="shared" si="23"/>
        <v>793.75</v>
      </c>
      <c r="X104">
        <f t="shared" si="24"/>
        <v>111.625</v>
      </c>
      <c r="Y104">
        <f t="shared" si="25"/>
        <v>-501.48471063937325</v>
      </c>
      <c r="Z104">
        <f t="shared" si="26"/>
        <v>482.37539486985088</v>
      </c>
      <c r="AA104">
        <f t="shared" si="27"/>
        <v>482.37539486985088</v>
      </c>
      <c r="AB104">
        <f t="shared" si="28"/>
        <v>0.46708711164705624</v>
      </c>
      <c r="AC104">
        <f t="shared" si="29"/>
        <v>0.48094725984251974</v>
      </c>
      <c r="AD104">
        <f t="shared" si="30"/>
        <v>84678.950398009503</v>
      </c>
      <c r="AE104" s="12">
        <f t="shared" si="31"/>
        <v>59275.265278606646</v>
      </c>
      <c r="AF104">
        <v>32691.891891891893</v>
      </c>
      <c r="AG104">
        <f t="shared" si="32"/>
        <v>26583.373386714753</v>
      </c>
      <c r="AI104">
        <f t="shared" si="33"/>
        <v>5851.5249947506572</v>
      </c>
      <c r="AJ104">
        <f t="shared" si="34"/>
        <v>-39451.52499475066</v>
      </c>
      <c r="AK104">
        <f t="shared" si="35"/>
        <v>-15451.524994750656</v>
      </c>
    </row>
    <row r="105" spans="1:37" x14ac:dyDescent="0.2">
      <c r="A105" t="s">
        <v>228</v>
      </c>
      <c r="B105" t="s">
        <v>226</v>
      </c>
      <c r="C105" t="s">
        <v>99</v>
      </c>
      <c r="D105">
        <v>2</v>
      </c>
      <c r="E105">
        <v>1100</v>
      </c>
      <c r="F105" s="61">
        <f t="shared" si="18"/>
        <v>0.97297297297297303</v>
      </c>
      <c r="G105" s="4">
        <f t="shared" si="19"/>
        <v>12843.243243243245</v>
      </c>
      <c r="H105">
        <v>538</v>
      </c>
      <c r="I105">
        <v>0.58079999999999998</v>
      </c>
      <c r="J105">
        <v>225</v>
      </c>
      <c r="K105">
        <v>1033</v>
      </c>
      <c r="L105">
        <f t="shared" si="20"/>
        <v>808</v>
      </c>
      <c r="M105">
        <f t="shared" si="21"/>
        <v>313</v>
      </c>
      <c r="N105">
        <f t="shared" si="22"/>
        <v>0.40990099009900993</v>
      </c>
      <c r="O105">
        <v>0.58079999999999998</v>
      </c>
      <c r="V105">
        <v>225</v>
      </c>
      <c r="W105">
        <f t="shared" si="23"/>
        <v>1010</v>
      </c>
      <c r="X105">
        <f t="shared" si="24"/>
        <v>124</v>
      </c>
      <c r="Y105">
        <f t="shared" si="25"/>
        <v>-638.1096790497852</v>
      </c>
      <c r="Z105">
        <f t="shared" si="26"/>
        <v>604.77609299974733</v>
      </c>
      <c r="AA105">
        <f t="shared" si="27"/>
        <v>604.77609299974733</v>
      </c>
      <c r="AB105">
        <f t="shared" si="28"/>
        <v>0.47601593366311618</v>
      </c>
      <c r="AC105">
        <f t="shared" si="29"/>
        <v>0.47388099009900986</v>
      </c>
      <c r="AD105">
        <f t="shared" si="30"/>
        <v>104606.04121470985</v>
      </c>
      <c r="AE105" s="12">
        <f t="shared" si="31"/>
        <v>73224.228850296888</v>
      </c>
      <c r="AF105">
        <v>12843.243243243245</v>
      </c>
      <c r="AG105">
        <f t="shared" si="32"/>
        <v>60380.985607053641</v>
      </c>
      <c r="AI105">
        <f t="shared" si="33"/>
        <v>5765.5520462046206</v>
      </c>
      <c r="AJ105">
        <f t="shared" si="34"/>
        <v>-39365.552046204619</v>
      </c>
      <c r="AK105">
        <f t="shared" si="35"/>
        <v>-15365.552046204621</v>
      </c>
    </row>
    <row r="106" spans="1:37" x14ac:dyDescent="0.2">
      <c r="A106" t="s">
        <v>229</v>
      </c>
      <c r="B106" t="s">
        <v>226</v>
      </c>
      <c r="C106" t="s">
        <v>108</v>
      </c>
      <c r="D106">
        <v>1</v>
      </c>
      <c r="E106">
        <v>1300</v>
      </c>
      <c r="F106" s="61">
        <f t="shared" si="18"/>
        <v>0.97297297297297303</v>
      </c>
      <c r="G106" s="4">
        <f t="shared" si="19"/>
        <v>15178.37837837838</v>
      </c>
      <c r="H106">
        <v>318</v>
      </c>
      <c r="I106">
        <v>0.39179999999999998</v>
      </c>
      <c r="J106">
        <v>157</v>
      </c>
      <c r="K106">
        <v>471</v>
      </c>
      <c r="L106">
        <f t="shared" si="20"/>
        <v>314</v>
      </c>
      <c r="M106">
        <f t="shared" si="21"/>
        <v>161</v>
      </c>
      <c r="N106">
        <f t="shared" si="22"/>
        <v>0.51019108280254777</v>
      </c>
      <c r="O106">
        <v>0.39179999999999998</v>
      </c>
      <c r="V106">
        <v>157</v>
      </c>
      <c r="W106">
        <f t="shared" si="23"/>
        <v>392.5</v>
      </c>
      <c r="X106">
        <f t="shared" si="24"/>
        <v>117.75</v>
      </c>
      <c r="Y106">
        <f t="shared" si="25"/>
        <v>-247.97826636340662</v>
      </c>
      <c r="Z106">
        <f t="shared" si="26"/>
        <v>269.80531336871366</v>
      </c>
      <c r="AA106">
        <f t="shared" si="27"/>
        <v>269.80531336871366</v>
      </c>
      <c r="AB106">
        <f t="shared" si="28"/>
        <v>0.38740207227697748</v>
      </c>
      <c r="AC106">
        <f t="shared" si="29"/>
        <v>0.5440100000000001</v>
      </c>
      <c r="AD106">
        <f t="shared" si="30"/>
        <v>53573.527811885593</v>
      </c>
      <c r="AE106" s="12">
        <f t="shared" si="31"/>
        <v>37501.469468319912</v>
      </c>
      <c r="AF106">
        <v>15178.37837837838</v>
      </c>
      <c r="AG106">
        <f t="shared" si="32"/>
        <v>22323.091089941532</v>
      </c>
      <c r="AI106">
        <f t="shared" si="33"/>
        <v>6618.7883333333348</v>
      </c>
      <c r="AJ106">
        <f t="shared" si="34"/>
        <v>-40218.788333333338</v>
      </c>
      <c r="AK106">
        <f t="shared" si="35"/>
        <v>-16218.788333333334</v>
      </c>
    </row>
    <row r="107" spans="1:37" x14ac:dyDescent="0.2">
      <c r="A107" t="s">
        <v>230</v>
      </c>
      <c r="B107" t="s">
        <v>226</v>
      </c>
      <c r="C107" t="s">
        <v>108</v>
      </c>
      <c r="D107">
        <v>2</v>
      </c>
      <c r="E107">
        <v>1600</v>
      </c>
      <c r="F107" s="61">
        <f t="shared" si="18"/>
        <v>0.97297297297297303</v>
      </c>
      <c r="G107" s="4">
        <f t="shared" si="19"/>
        <v>18681.081081081084</v>
      </c>
      <c r="H107">
        <v>680</v>
      </c>
      <c r="I107">
        <v>0.38629999999999998</v>
      </c>
      <c r="J107">
        <v>253</v>
      </c>
      <c r="K107">
        <v>886</v>
      </c>
      <c r="L107">
        <f t="shared" si="20"/>
        <v>633</v>
      </c>
      <c r="M107">
        <f t="shared" si="21"/>
        <v>427</v>
      </c>
      <c r="N107">
        <f t="shared" si="22"/>
        <v>0.63965244865718796</v>
      </c>
      <c r="O107">
        <v>0.38629999999999998</v>
      </c>
      <c r="V107">
        <v>253</v>
      </c>
      <c r="W107">
        <f t="shared" si="23"/>
        <v>791.25</v>
      </c>
      <c r="X107">
        <f t="shared" si="24"/>
        <v>173.875</v>
      </c>
      <c r="Y107">
        <f t="shared" si="25"/>
        <v>-499.9052312357847</v>
      </c>
      <c r="Z107">
        <f t="shared" si="26"/>
        <v>512.15688968915856</v>
      </c>
      <c r="AA107">
        <f t="shared" si="27"/>
        <v>512.15688968915856</v>
      </c>
      <c r="AB107">
        <f t="shared" si="28"/>
        <v>0.42752845458345473</v>
      </c>
      <c r="AC107">
        <f t="shared" si="29"/>
        <v>0.51225398104265396</v>
      </c>
      <c r="AD107">
        <f t="shared" si="30"/>
        <v>95759.358066518616</v>
      </c>
      <c r="AE107" s="12">
        <f t="shared" si="31"/>
        <v>67031.550646563031</v>
      </c>
      <c r="AF107">
        <v>18681.081081081084</v>
      </c>
      <c r="AG107">
        <f t="shared" si="32"/>
        <v>48350.469565481952</v>
      </c>
      <c r="AI107">
        <f t="shared" si="33"/>
        <v>6232.4234360189566</v>
      </c>
      <c r="AJ107">
        <f t="shared" si="34"/>
        <v>-39832.423436018958</v>
      </c>
      <c r="AK107">
        <f t="shared" si="35"/>
        <v>-15832.423436018957</v>
      </c>
    </row>
    <row r="108" spans="1:37" x14ac:dyDescent="0.2">
      <c r="A108" t="s">
        <v>231</v>
      </c>
      <c r="B108" t="s">
        <v>232</v>
      </c>
      <c r="C108" t="s">
        <v>99</v>
      </c>
      <c r="D108">
        <v>1</v>
      </c>
      <c r="E108">
        <v>1400</v>
      </c>
      <c r="F108" s="61">
        <f t="shared" si="18"/>
        <v>0.97297297297297303</v>
      </c>
      <c r="G108" s="4">
        <f t="shared" si="19"/>
        <v>16345.945945945947</v>
      </c>
      <c r="H108">
        <v>202</v>
      </c>
      <c r="I108">
        <v>0.48770000000000002</v>
      </c>
      <c r="J108">
        <v>76</v>
      </c>
      <c r="K108">
        <v>342</v>
      </c>
      <c r="L108">
        <f t="shared" si="20"/>
        <v>266</v>
      </c>
      <c r="M108">
        <f t="shared" si="21"/>
        <v>126</v>
      </c>
      <c r="N108">
        <f t="shared" si="22"/>
        <v>0.47894736842105268</v>
      </c>
      <c r="O108">
        <v>0.48770000000000002</v>
      </c>
      <c r="V108">
        <v>76</v>
      </c>
      <c r="W108">
        <f t="shared" si="23"/>
        <v>332.5</v>
      </c>
      <c r="X108">
        <f t="shared" si="24"/>
        <v>42.75</v>
      </c>
      <c r="Y108">
        <f t="shared" si="25"/>
        <v>-210.07076067728076</v>
      </c>
      <c r="Z108">
        <f t="shared" si="26"/>
        <v>200.06118903209503</v>
      </c>
      <c r="AA108">
        <f t="shared" si="27"/>
        <v>200.06118903209503</v>
      </c>
      <c r="AB108">
        <f t="shared" si="28"/>
        <v>0.47311635799126323</v>
      </c>
      <c r="AC108">
        <f t="shared" si="29"/>
        <v>0.47617571428571431</v>
      </c>
      <c r="AD108">
        <f t="shared" si="30"/>
        <v>34771.462049695612</v>
      </c>
      <c r="AE108" s="12">
        <f t="shared" si="31"/>
        <v>24340.023434786926</v>
      </c>
      <c r="AF108">
        <v>16345.945945945947</v>
      </c>
      <c r="AG108">
        <f t="shared" si="32"/>
        <v>7994.0774888409796</v>
      </c>
      <c r="AI108">
        <f t="shared" si="33"/>
        <v>5793.4711904761916</v>
      </c>
      <c r="AJ108">
        <f t="shared" si="34"/>
        <v>-39393.471190476193</v>
      </c>
      <c r="AK108">
        <f t="shared" si="35"/>
        <v>-15393.471190476192</v>
      </c>
    </row>
    <row r="109" spans="1:37" x14ac:dyDescent="0.2">
      <c r="A109" t="s">
        <v>233</v>
      </c>
      <c r="B109" t="s">
        <v>232</v>
      </c>
      <c r="C109" t="s">
        <v>99</v>
      </c>
      <c r="D109">
        <v>2</v>
      </c>
      <c r="E109">
        <v>2000</v>
      </c>
      <c r="F109" s="61">
        <f t="shared" si="18"/>
        <v>0.97297297297297303</v>
      </c>
      <c r="G109" s="4">
        <f t="shared" si="19"/>
        <v>23351.351351351354</v>
      </c>
      <c r="H109">
        <v>579</v>
      </c>
      <c r="I109">
        <v>0.41099999999999998</v>
      </c>
      <c r="J109">
        <v>107</v>
      </c>
      <c r="K109">
        <v>781</v>
      </c>
      <c r="L109">
        <f t="shared" si="20"/>
        <v>674</v>
      </c>
      <c r="M109">
        <f t="shared" si="21"/>
        <v>472</v>
      </c>
      <c r="N109">
        <f t="shared" si="22"/>
        <v>0.66023738872403559</v>
      </c>
      <c r="O109">
        <v>0.41099999999999998</v>
      </c>
      <c r="V109">
        <v>107</v>
      </c>
      <c r="W109">
        <f t="shared" si="23"/>
        <v>842.5</v>
      </c>
      <c r="X109">
        <f t="shared" si="24"/>
        <v>22.75</v>
      </c>
      <c r="Y109">
        <f t="shared" si="25"/>
        <v>-532.28455900935057</v>
      </c>
      <c r="Z109">
        <f t="shared" si="26"/>
        <v>464.13624589335359</v>
      </c>
      <c r="AA109">
        <f t="shared" si="27"/>
        <v>464.13624589335359</v>
      </c>
      <c r="AB109">
        <f t="shared" si="28"/>
        <v>0.52390058859745237</v>
      </c>
      <c r="AC109">
        <f t="shared" si="29"/>
        <v>0.43598507418397625</v>
      </c>
      <c r="AD109">
        <f t="shared" si="30"/>
        <v>73860.113593009402</v>
      </c>
      <c r="AE109" s="12">
        <f t="shared" si="31"/>
        <v>51702.079515106576</v>
      </c>
      <c r="AF109">
        <v>23351.351351351354</v>
      </c>
      <c r="AG109">
        <f t="shared" si="32"/>
        <v>28350.728163755222</v>
      </c>
      <c r="AI109">
        <f t="shared" si="33"/>
        <v>5304.4850692383779</v>
      </c>
      <c r="AJ109">
        <f t="shared" si="34"/>
        <v>-38904.485069238377</v>
      </c>
      <c r="AK109">
        <f t="shared" si="35"/>
        <v>-14904.485069238377</v>
      </c>
    </row>
    <row r="110" spans="1:37" x14ac:dyDescent="0.2">
      <c r="A110" t="s">
        <v>234</v>
      </c>
      <c r="B110" t="s">
        <v>232</v>
      </c>
      <c r="C110" t="s">
        <v>108</v>
      </c>
      <c r="D110">
        <v>1</v>
      </c>
      <c r="E110">
        <v>1700</v>
      </c>
      <c r="F110" s="61">
        <f t="shared" si="18"/>
        <v>0.97297297297297303</v>
      </c>
      <c r="G110" s="4">
        <f t="shared" si="19"/>
        <v>19848.64864864865</v>
      </c>
      <c r="H110">
        <v>524</v>
      </c>
      <c r="I110">
        <v>0.50409999999999999</v>
      </c>
      <c r="J110">
        <v>162</v>
      </c>
      <c r="K110">
        <v>614</v>
      </c>
      <c r="L110">
        <f t="shared" si="20"/>
        <v>452</v>
      </c>
      <c r="M110">
        <f t="shared" si="21"/>
        <v>362</v>
      </c>
      <c r="N110">
        <f t="shared" si="22"/>
        <v>0.74070796460176991</v>
      </c>
      <c r="O110">
        <v>0.50409999999999999</v>
      </c>
      <c r="V110">
        <v>162</v>
      </c>
      <c r="W110">
        <f t="shared" si="23"/>
        <v>565</v>
      </c>
      <c r="X110">
        <f t="shared" si="24"/>
        <v>105.5</v>
      </c>
      <c r="Y110">
        <f t="shared" si="25"/>
        <v>-356.96234521101843</v>
      </c>
      <c r="Z110">
        <f t="shared" si="26"/>
        <v>356.38217083649226</v>
      </c>
      <c r="AA110">
        <f t="shared" si="27"/>
        <v>356.38217083649226</v>
      </c>
      <c r="AB110">
        <f t="shared" si="28"/>
        <v>0.4440392404185704</v>
      </c>
      <c r="AC110">
        <f t="shared" si="29"/>
        <v>0.49918734513274343</v>
      </c>
      <c r="AD110">
        <f t="shared" si="30"/>
        <v>64934.036445067031</v>
      </c>
      <c r="AE110" s="12">
        <f t="shared" si="31"/>
        <v>45453.825511546922</v>
      </c>
      <c r="AF110">
        <v>19848.64864864865</v>
      </c>
      <c r="AG110">
        <f t="shared" si="32"/>
        <v>25605.176862898272</v>
      </c>
      <c r="AI110">
        <f t="shared" si="33"/>
        <v>6073.446032448378</v>
      </c>
      <c r="AJ110">
        <f t="shared" si="34"/>
        <v>-39673.446032448381</v>
      </c>
      <c r="AK110">
        <f t="shared" si="35"/>
        <v>-15673.446032448377</v>
      </c>
    </row>
    <row r="111" spans="1:37" x14ac:dyDescent="0.2">
      <c r="A111" t="s">
        <v>235</v>
      </c>
      <c r="B111" t="s">
        <v>232</v>
      </c>
      <c r="C111" t="s">
        <v>108</v>
      </c>
      <c r="D111">
        <v>2</v>
      </c>
      <c r="E111">
        <v>2500</v>
      </c>
      <c r="F111" s="61">
        <f t="shared" si="18"/>
        <v>0.97297297297297303</v>
      </c>
      <c r="G111" s="4">
        <f t="shared" si="19"/>
        <v>29189.18918918919</v>
      </c>
      <c r="H111">
        <v>560</v>
      </c>
      <c r="I111">
        <v>0.2767</v>
      </c>
      <c r="J111">
        <v>158</v>
      </c>
      <c r="K111">
        <v>906</v>
      </c>
      <c r="L111">
        <f t="shared" si="20"/>
        <v>748</v>
      </c>
      <c r="M111">
        <f t="shared" si="21"/>
        <v>402</v>
      </c>
      <c r="N111">
        <f t="shared" si="22"/>
        <v>0.5299465240641712</v>
      </c>
      <c r="O111">
        <v>0.2767</v>
      </c>
      <c r="V111">
        <v>158</v>
      </c>
      <c r="W111">
        <f t="shared" si="23"/>
        <v>935</v>
      </c>
      <c r="X111">
        <f t="shared" si="24"/>
        <v>64.5</v>
      </c>
      <c r="Y111">
        <f t="shared" si="25"/>
        <v>-590.7252969421279</v>
      </c>
      <c r="Z111">
        <f t="shared" si="26"/>
        <v>534.72093757897403</v>
      </c>
      <c r="AA111">
        <f t="shared" si="27"/>
        <v>534.72093757897403</v>
      </c>
      <c r="AB111">
        <f t="shared" si="28"/>
        <v>0.50291009366735195</v>
      </c>
      <c r="AC111">
        <f t="shared" si="29"/>
        <v>0.45259695187165772</v>
      </c>
      <c r="AD111">
        <f t="shared" si="30"/>
        <v>88334.769254322498</v>
      </c>
      <c r="AE111" s="12">
        <f t="shared" si="31"/>
        <v>61834.338478025747</v>
      </c>
      <c r="AF111">
        <v>29189.18918918919</v>
      </c>
      <c r="AG111">
        <f t="shared" si="32"/>
        <v>32645.149288836557</v>
      </c>
      <c r="AI111">
        <f t="shared" si="33"/>
        <v>5506.5962477718358</v>
      </c>
      <c r="AJ111">
        <f t="shared" si="34"/>
        <v>-39106.596247771835</v>
      </c>
      <c r="AK111">
        <f t="shared" si="35"/>
        <v>-15106.596247771835</v>
      </c>
    </row>
    <row r="112" spans="1:37" x14ac:dyDescent="0.2">
      <c r="A112" t="s">
        <v>236</v>
      </c>
      <c r="B112" t="s">
        <v>237</v>
      </c>
      <c r="C112" t="s">
        <v>99</v>
      </c>
      <c r="D112">
        <v>1</v>
      </c>
      <c r="E112">
        <v>1800</v>
      </c>
      <c r="F112" s="61">
        <f t="shared" si="18"/>
        <v>0.97297297297297303</v>
      </c>
      <c r="G112" s="4">
        <f t="shared" si="19"/>
        <v>21016.216216216217</v>
      </c>
      <c r="H112">
        <v>362</v>
      </c>
      <c r="I112">
        <v>0.32879999999999998</v>
      </c>
      <c r="J112">
        <v>199</v>
      </c>
      <c r="K112">
        <v>432</v>
      </c>
      <c r="L112">
        <f t="shared" si="20"/>
        <v>233</v>
      </c>
      <c r="M112">
        <f t="shared" si="21"/>
        <v>163</v>
      </c>
      <c r="N112">
        <f t="shared" si="22"/>
        <v>0.65965665236051507</v>
      </c>
      <c r="O112">
        <v>0.32879999999999998</v>
      </c>
      <c r="V112">
        <v>199</v>
      </c>
      <c r="W112">
        <f t="shared" si="23"/>
        <v>291.25</v>
      </c>
      <c r="X112">
        <f t="shared" si="24"/>
        <v>169.875</v>
      </c>
      <c r="Y112">
        <f t="shared" si="25"/>
        <v>-184.00935051806925</v>
      </c>
      <c r="Z112">
        <f t="shared" si="26"/>
        <v>241.45585355066973</v>
      </c>
      <c r="AA112">
        <f t="shared" si="27"/>
        <v>241.45585355066973</v>
      </c>
      <c r="AB112">
        <f t="shared" si="28"/>
        <v>0.24577117098942397</v>
      </c>
      <c r="AC112">
        <f t="shared" si="29"/>
        <v>0.65609669527896985</v>
      </c>
      <c r="AD112">
        <f t="shared" si="30"/>
        <v>57822.711463180429</v>
      </c>
      <c r="AE112" s="12">
        <f t="shared" si="31"/>
        <v>40475.898024226299</v>
      </c>
      <c r="AF112">
        <v>21016.216216216217</v>
      </c>
      <c r="AG112">
        <f t="shared" si="32"/>
        <v>19459.681808010082</v>
      </c>
      <c r="AI112">
        <f t="shared" si="33"/>
        <v>7982.5097925608006</v>
      </c>
      <c r="AJ112">
        <f t="shared" si="34"/>
        <v>-41582.509792560799</v>
      </c>
      <c r="AK112">
        <f t="shared" si="35"/>
        <v>-17582.509792560799</v>
      </c>
    </row>
    <row r="113" spans="1:37" x14ac:dyDescent="0.2">
      <c r="A113" t="s">
        <v>238</v>
      </c>
      <c r="B113" t="s">
        <v>237</v>
      </c>
      <c r="C113" t="s">
        <v>99</v>
      </c>
      <c r="D113">
        <v>2</v>
      </c>
      <c r="E113">
        <v>2600</v>
      </c>
      <c r="F113" s="61">
        <f t="shared" si="18"/>
        <v>0.97297297297297303</v>
      </c>
      <c r="G113" s="4">
        <f t="shared" si="19"/>
        <v>30356.75675675676</v>
      </c>
      <c r="H113">
        <v>417</v>
      </c>
      <c r="I113">
        <v>0.53149999999999997</v>
      </c>
      <c r="J113">
        <v>366</v>
      </c>
      <c r="K113">
        <v>594</v>
      </c>
      <c r="L113">
        <f t="shared" si="20"/>
        <v>228</v>
      </c>
      <c r="M113">
        <f t="shared" si="21"/>
        <v>51</v>
      </c>
      <c r="N113">
        <f t="shared" si="22"/>
        <v>0.27894736842105261</v>
      </c>
      <c r="O113">
        <v>0.53149999999999997</v>
      </c>
      <c r="V113">
        <v>366</v>
      </c>
      <c r="W113">
        <f t="shared" si="23"/>
        <v>285</v>
      </c>
      <c r="X113">
        <f t="shared" si="24"/>
        <v>337.5</v>
      </c>
      <c r="Y113">
        <f t="shared" si="25"/>
        <v>-180.06065200909779</v>
      </c>
      <c r="Z113">
        <f t="shared" si="26"/>
        <v>321.90959059893856</v>
      </c>
      <c r="AA113">
        <f t="shared" si="27"/>
        <v>366</v>
      </c>
      <c r="AB113">
        <f t="shared" si="28"/>
        <v>0.1</v>
      </c>
      <c r="AC113">
        <f t="shared" si="29"/>
        <v>0.77146000000000003</v>
      </c>
      <c r="AD113">
        <f t="shared" si="30"/>
        <v>103059.34139999999</v>
      </c>
      <c r="AE113" s="12">
        <f t="shared" si="31"/>
        <v>72141.538979999983</v>
      </c>
      <c r="AF113">
        <v>30356.75675675676</v>
      </c>
      <c r="AG113">
        <f t="shared" si="32"/>
        <v>41784.782223243223</v>
      </c>
      <c r="AI113">
        <f t="shared" si="33"/>
        <v>9386.0966666666664</v>
      </c>
      <c r="AJ113">
        <f t="shared" si="34"/>
        <v>-42986.096666666665</v>
      </c>
      <c r="AK113">
        <f t="shared" si="35"/>
        <v>-18986.096666666665</v>
      </c>
    </row>
    <row r="114" spans="1:37" x14ac:dyDescent="0.2">
      <c r="A114" t="s">
        <v>239</v>
      </c>
      <c r="B114" t="s">
        <v>237</v>
      </c>
      <c r="C114" t="s">
        <v>108</v>
      </c>
      <c r="D114">
        <v>1</v>
      </c>
      <c r="E114">
        <v>2500</v>
      </c>
      <c r="F114" s="61">
        <f t="shared" si="18"/>
        <v>0.97297297297297303</v>
      </c>
      <c r="G114" s="4">
        <f t="shared" si="19"/>
        <v>29189.18918918919</v>
      </c>
      <c r="H114">
        <v>474</v>
      </c>
      <c r="I114">
        <v>0.4274</v>
      </c>
      <c r="J114">
        <v>333</v>
      </c>
      <c r="K114">
        <v>665</v>
      </c>
      <c r="L114">
        <f t="shared" si="20"/>
        <v>332</v>
      </c>
      <c r="M114">
        <f t="shared" si="21"/>
        <v>141</v>
      </c>
      <c r="N114">
        <f t="shared" si="22"/>
        <v>0.43975903614457834</v>
      </c>
      <c r="O114">
        <v>0.4274</v>
      </c>
      <c r="V114">
        <v>333</v>
      </c>
      <c r="W114">
        <f t="shared" si="23"/>
        <v>415</v>
      </c>
      <c r="X114">
        <f t="shared" si="24"/>
        <v>291.5</v>
      </c>
      <c r="Y114">
        <f t="shared" si="25"/>
        <v>-262.19358099570383</v>
      </c>
      <c r="Z114">
        <f t="shared" si="26"/>
        <v>368.77185999494566</v>
      </c>
      <c r="AA114">
        <f t="shared" si="27"/>
        <v>368.77185999494566</v>
      </c>
      <c r="AB114">
        <f t="shared" si="28"/>
        <v>0.18619725299986906</v>
      </c>
      <c r="AC114">
        <f t="shared" si="29"/>
        <v>0.70324349397590369</v>
      </c>
      <c r="AD114">
        <f t="shared" si="30"/>
        <v>94657.790125536005</v>
      </c>
      <c r="AE114" s="12">
        <f t="shared" si="31"/>
        <v>66260.453087875198</v>
      </c>
      <c r="AF114">
        <v>29189.18918918919</v>
      </c>
      <c r="AG114">
        <f t="shared" si="32"/>
        <v>37071.263898686011</v>
      </c>
      <c r="AI114">
        <f t="shared" si="33"/>
        <v>8556.1291767068287</v>
      </c>
      <c r="AJ114">
        <f t="shared" si="34"/>
        <v>-42156.129176706832</v>
      </c>
      <c r="AK114">
        <f t="shared" si="35"/>
        <v>-18156.129176706829</v>
      </c>
    </row>
    <row r="115" spans="1:37" x14ac:dyDescent="0.2">
      <c r="A115" t="s">
        <v>240</v>
      </c>
      <c r="B115" t="s">
        <v>98</v>
      </c>
      <c r="C115" t="s">
        <v>108</v>
      </c>
      <c r="D115">
        <v>1</v>
      </c>
      <c r="E115">
        <v>1500</v>
      </c>
      <c r="F115" s="61">
        <f t="shared" si="18"/>
        <v>0.97297297297297303</v>
      </c>
      <c r="G115" s="4">
        <f t="shared" si="19"/>
        <v>17513.513513513513</v>
      </c>
      <c r="H115">
        <v>146</v>
      </c>
      <c r="I115">
        <v>0.24110000000000001</v>
      </c>
      <c r="J115">
        <v>81</v>
      </c>
      <c r="K115">
        <v>205</v>
      </c>
      <c r="L115">
        <f t="shared" si="20"/>
        <v>124</v>
      </c>
      <c r="M115">
        <f t="shared" si="21"/>
        <v>65</v>
      </c>
      <c r="N115">
        <f t="shared" si="22"/>
        <v>0.51935483870967747</v>
      </c>
      <c r="O115">
        <v>0.24110000000000001</v>
      </c>
      <c r="V115">
        <v>81</v>
      </c>
      <c r="W115">
        <f t="shared" si="23"/>
        <v>155</v>
      </c>
      <c r="X115">
        <f t="shared" si="24"/>
        <v>65.5</v>
      </c>
      <c r="Y115">
        <f t="shared" si="25"/>
        <v>-97.92772302249179</v>
      </c>
      <c r="Z115">
        <f t="shared" si="26"/>
        <v>116.04732120293151</v>
      </c>
      <c r="AA115">
        <f t="shared" si="27"/>
        <v>116.04732120293151</v>
      </c>
      <c r="AB115">
        <f t="shared" si="28"/>
        <v>0.32611174969633233</v>
      </c>
      <c r="AC115">
        <f t="shared" si="29"/>
        <v>0.59251516129032256</v>
      </c>
      <c r="AD115">
        <f t="shared" si="30"/>
        <v>25097.325992550665</v>
      </c>
      <c r="AE115" s="12">
        <f t="shared" si="31"/>
        <v>17568.128194785462</v>
      </c>
      <c r="AF115">
        <v>17513.513513513513</v>
      </c>
      <c r="AG115">
        <f t="shared" si="32"/>
        <v>54.614681271948939</v>
      </c>
      <c r="AI115">
        <f t="shared" si="33"/>
        <v>7208.9344623655916</v>
      </c>
      <c r="AJ115">
        <f t="shared" si="34"/>
        <v>-40808.934462365592</v>
      </c>
      <c r="AK115">
        <f t="shared" si="35"/>
        <v>-16808.934462365592</v>
      </c>
    </row>
    <row r="116" spans="1:37" x14ac:dyDescent="0.2">
      <c r="A116" t="s">
        <v>241</v>
      </c>
      <c r="B116" t="s">
        <v>200</v>
      </c>
      <c r="C116" t="s">
        <v>99</v>
      </c>
      <c r="D116">
        <v>1</v>
      </c>
      <c r="E116">
        <v>1700</v>
      </c>
      <c r="F116" s="61">
        <f t="shared" si="18"/>
        <v>0.97297297297297303</v>
      </c>
      <c r="G116" s="4">
        <f t="shared" si="19"/>
        <v>19848.64864864865</v>
      </c>
      <c r="H116">
        <v>312</v>
      </c>
      <c r="I116">
        <v>0.41099999999999998</v>
      </c>
      <c r="J116">
        <v>106</v>
      </c>
      <c r="K116">
        <v>465</v>
      </c>
      <c r="L116">
        <f t="shared" si="20"/>
        <v>359</v>
      </c>
      <c r="M116">
        <f t="shared" si="21"/>
        <v>206</v>
      </c>
      <c r="N116">
        <f t="shared" si="22"/>
        <v>0.55905292479108637</v>
      </c>
      <c r="O116">
        <v>0.41099999999999998</v>
      </c>
      <c r="V116">
        <v>106</v>
      </c>
      <c r="W116">
        <f t="shared" si="23"/>
        <v>448.75</v>
      </c>
      <c r="X116">
        <f t="shared" si="24"/>
        <v>61.125</v>
      </c>
      <c r="Y116">
        <f t="shared" si="25"/>
        <v>-283.51655294414962</v>
      </c>
      <c r="Z116">
        <f t="shared" si="26"/>
        <v>271.72167993429366</v>
      </c>
      <c r="AA116">
        <f t="shared" si="27"/>
        <v>271.72167993429366</v>
      </c>
      <c r="AB116">
        <f t="shared" si="28"/>
        <v>0.46929622269480481</v>
      </c>
      <c r="AC116">
        <f t="shared" si="29"/>
        <v>0.47919896935933148</v>
      </c>
      <c r="AD116">
        <f t="shared" si="30"/>
        <v>47526.193376641379</v>
      </c>
      <c r="AE116" s="12">
        <f t="shared" si="31"/>
        <v>33268.335363648963</v>
      </c>
      <c r="AF116">
        <v>19848.64864864865</v>
      </c>
      <c r="AG116">
        <f t="shared" si="32"/>
        <v>13419.686715000313</v>
      </c>
      <c r="AI116">
        <f t="shared" si="33"/>
        <v>5830.2541272051994</v>
      </c>
      <c r="AJ116">
        <f t="shared" si="34"/>
        <v>-39430.254127205197</v>
      </c>
      <c r="AK116">
        <f t="shared" si="35"/>
        <v>-15430.2541272052</v>
      </c>
    </row>
    <row r="117" spans="1:37" x14ac:dyDescent="0.2">
      <c r="A117" t="s">
        <v>242</v>
      </c>
      <c r="B117" t="s">
        <v>237</v>
      </c>
      <c r="C117" t="s">
        <v>108</v>
      </c>
      <c r="D117">
        <v>2</v>
      </c>
      <c r="E117">
        <v>3600</v>
      </c>
      <c r="F117" s="61">
        <f t="shared" si="18"/>
        <v>0.97297297297297303</v>
      </c>
      <c r="G117" s="4">
        <f t="shared" si="19"/>
        <v>42032.432432432433</v>
      </c>
      <c r="H117">
        <v>491</v>
      </c>
      <c r="I117">
        <v>0.39729999999999999</v>
      </c>
      <c r="J117">
        <v>336</v>
      </c>
      <c r="K117">
        <v>624</v>
      </c>
      <c r="L117">
        <f t="shared" si="20"/>
        <v>288</v>
      </c>
      <c r="M117">
        <f t="shared" si="21"/>
        <v>155</v>
      </c>
      <c r="N117">
        <f t="shared" si="22"/>
        <v>0.53055555555555556</v>
      </c>
      <c r="O117">
        <v>0.39729999999999999</v>
      </c>
      <c r="V117">
        <v>336</v>
      </c>
      <c r="W117">
        <f t="shared" si="23"/>
        <v>360</v>
      </c>
      <c r="X117">
        <f t="shared" si="24"/>
        <v>300</v>
      </c>
      <c r="Y117">
        <f t="shared" si="25"/>
        <v>-227.44503411675512</v>
      </c>
      <c r="Z117">
        <f t="shared" si="26"/>
        <v>343.46474601971192</v>
      </c>
      <c r="AA117">
        <f t="shared" si="27"/>
        <v>343.46474601971192</v>
      </c>
      <c r="AB117">
        <f t="shared" si="28"/>
        <v>0.1207354056103109</v>
      </c>
      <c r="AC117">
        <f t="shared" si="29"/>
        <v>0.75505</v>
      </c>
      <c r="AD117">
        <f t="shared" si="30"/>
        <v>94656.56561599698</v>
      </c>
      <c r="AE117" s="12">
        <f t="shared" si="31"/>
        <v>66259.59593119788</v>
      </c>
      <c r="AF117">
        <v>42032.432432432433</v>
      </c>
      <c r="AG117">
        <f t="shared" si="32"/>
        <v>24227.163498765447</v>
      </c>
      <c r="AI117">
        <f t="shared" si="33"/>
        <v>9186.4416666666675</v>
      </c>
      <c r="AJ117">
        <f t="shared" si="34"/>
        <v>-42786.441666666666</v>
      </c>
      <c r="AK117">
        <f t="shared" si="35"/>
        <v>-18786.441666666666</v>
      </c>
    </row>
    <row r="118" spans="1:37" x14ac:dyDescent="0.2">
      <c r="A118" t="s">
        <v>243</v>
      </c>
      <c r="B118" t="s">
        <v>244</v>
      </c>
      <c r="C118" t="s">
        <v>99</v>
      </c>
      <c r="D118">
        <v>1</v>
      </c>
      <c r="E118">
        <v>1200</v>
      </c>
      <c r="F118" s="61">
        <f t="shared" si="18"/>
        <v>0.97297297297297303</v>
      </c>
      <c r="G118" s="4">
        <f t="shared" si="19"/>
        <v>14010.810810810814</v>
      </c>
      <c r="H118">
        <v>204</v>
      </c>
      <c r="I118">
        <v>0.79730000000000001</v>
      </c>
      <c r="J118">
        <v>173</v>
      </c>
      <c r="K118">
        <v>395</v>
      </c>
      <c r="L118">
        <f t="shared" si="20"/>
        <v>222</v>
      </c>
      <c r="M118">
        <f t="shared" si="21"/>
        <v>31</v>
      </c>
      <c r="N118">
        <f t="shared" si="22"/>
        <v>0.21171171171171171</v>
      </c>
      <c r="O118">
        <v>0.79730000000000001</v>
      </c>
      <c r="V118">
        <v>173</v>
      </c>
      <c r="W118">
        <f t="shared" si="23"/>
        <v>277.5</v>
      </c>
      <c r="X118">
        <f t="shared" si="24"/>
        <v>145.25</v>
      </c>
      <c r="Y118">
        <f t="shared" si="25"/>
        <v>-175.32221379833206</v>
      </c>
      <c r="Z118">
        <f t="shared" si="26"/>
        <v>221.75407505686127</v>
      </c>
      <c r="AA118">
        <f t="shared" si="27"/>
        <v>221.75407505686127</v>
      </c>
      <c r="AB118">
        <f t="shared" si="28"/>
        <v>0.27569036056526586</v>
      </c>
      <c r="AC118">
        <f t="shared" si="29"/>
        <v>0.63241864864864861</v>
      </c>
      <c r="AD118">
        <f t="shared" si="30"/>
        <v>51188.115555123783</v>
      </c>
      <c r="AE118" s="12">
        <f t="shared" si="31"/>
        <v>35831.680888586649</v>
      </c>
      <c r="AF118">
        <v>14010.810810810814</v>
      </c>
      <c r="AG118">
        <f t="shared" si="32"/>
        <v>21820.870077775835</v>
      </c>
      <c r="AI118">
        <f t="shared" si="33"/>
        <v>7694.4268918918924</v>
      </c>
      <c r="AJ118">
        <f t="shared" si="34"/>
        <v>-41294.42689189189</v>
      </c>
      <c r="AK118">
        <f t="shared" si="35"/>
        <v>-17294.426891891893</v>
      </c>
    </row>
    <row r="119" spans="1:37" x14ac:dyDescent="0.2">
      <c r="A119" t="s">
        <v>245</v>
      </c>
      <c r="B119" t="s">
        <v>244</v>
      </c>
      <c r="C119" t="s">
        <v>99</v>
      </c>
      <c r="D119">
        <v>2</v>
      </c>
      <c r="E119">
        <v>1600</v>
      </c>
      <c r="F119" s="61">
        <f t="shared" si="18"/>
        <v>0.97297297297297303</v>
      </c>
      <c r="G119" s="4">
        <f t="shared" si="19"/>
        <v>18681.081081081084</v>
      </c>
      <c r="H119">
        <v>245</v>
      </c>
      <c r="I119">
        <v>0.68769999999999998</v>
      </c>
      <c r="J119">
        <v>228</v>
      </c>
      <c r="K119">
        <v>456</v>
      </c>
      <c r="L119">
        <f t="shared" si="20"/>
        <v>228</v>
      </c>
      <c r="M119">
        <f t="shared" si="21"/>
        <v>17</v>
      </c>
      <c r="N119">
        <f t="shared" si="22"/>
        <v>0.15964912280701754</v>
      </c>
      <c r="O119">
        <v>0.68769999999999998</v>
      </c>
      <c r="V119">
        <v>228</v>
      </c>
      <c r="W119">
        <f t="shared" si="23"/>
        <v>285</v>
      </c>
      <c r="X119">
        <f t="shared" si="24"/>
        <v>199.5</v>
      </c>
      <c r="Y119">
        <f t="shared" si="25"/>
        <v>-180.06065200909779</v>
      </c>
      <c r="Z119">
        <f t="shared" si="26"/>
        <v>252.90959059893862</v>
      </c>
      <c r="AA119">
        <f t="shared" si="27"/>
        <v>252.90959059893862</v>
      </c>
      <c r="AB119">
        <f t="shared" si="28"/>
        <v>0.18740207227697761</v>
      </c>
      <c r="AC119">
        <f t="shared" si="29"/>
        <v>0.70228999999999997</v>
      </c>
      <c r="AD119">
        <f t="shared" si="30"/>
        <v>64829.794879330933</v>
      </c>
      <c r="AE119" s="12">
        <f t="shared" si="31"/>
        <v>45380.856415531649</v>
      </c>
      <c r="AF119">
        <v>18681.081081081084</v>
      </c>
      <c r="AG119">
        <f t="shared" si="32"/>
        <v>26699.775334450565</v>
      </c>
      <c r="AI119">
        <f t="shared" si="33"/>
        <v>8544.5283333333336</v>
      </c>
      <c r="AJ119">
        <f t="shared" si="34"/>
        <v>-42144.528333333335</v>
      </c>
      <c r="AK119">
        <f t="shared" si="35"/>
        <v>-18144.528333333335</v>
      </c>
    </row>
    <row r="120" spans="1:37" x14ac:dyDescent="0.2">
      <c r="A120" t="s">
        <v>246</v>
      </c>
      <c r="B120" t="s">
        <v>244</v>
      </c>
      <c r="C120" t="s">
        <v>108</v>
      </c>
      <c r="D120">
        <v>1</v>
      </c>
      <c r="E120">
        <v>1000</v>
      </c>
      <c r="F120" s="61">
        <f t="shared" si="18"/>
        <v>0.97297297297297303</v>
      </c>
      <c r="G120" s="4">
        <f t="shared" si="19"/>
        <v>11675.675675675677</v>
      </c>
      <c r="H120">
        <v>197</v>
      </c>
      <c r="I120">
        <v>0.58899999999999997</v>
      </c>
      <c r="J120">
        <v>155</v>
      </c>
      <c r="K120">
        <v>252</v>
      </c>
      <c r="L120">
        <f t="shared" si="20"/>
        <v>97</v>
      </c>
      <c r="M120">
        <f t="shared" si="21"/>
        <v>42</v>
      </c>
      <c r="N120">
        <f t="shared" si="22"/>
        <v>0.44639175257731967</v>
      </c>
      <c r="O120">
        <v>0.58899999999999997</v>
      </c>
      <c r="V120">
        <v>155</v>
      </c>
      <c r="W120">
        <f t="shared" si="23"/>
        <v>121.25</v>
      </c>
      <c r="X120">
        <f t="shared" si="24"/>
        <v>142.875</v>
      </c>
      <c r="Y120">
        <f t="shared" si="25"/>
        <v>-76.604751074045993</v>
      </c>
      <c r="Z120">
        <f t="shared" si="26"/>
        <v>136.59750126358352</v>
      </c>
      <c r="AA120">
        <f t="shared" si="27"/>
        <v>155</v>
      </c>
      <c r="AB120">
        <f t="shared" si="28"/>
        <v>0.1</v>
      </c>
      <c r="AC120">
        <f t="shared" si="29"/>
        <v>0.77146000000000003</v>
      </c>
      <c r="AD120">
        <f t="shared" si="30"/>
        <v>43645.349500000004</v>
      </c>
      <c r="AE120" s="12">
        <f t="shared" si="31"/>
        <v>30551.744650000001</v>
      </c>
      <c r="AF120">
        <v>11675.675675675677</v>
      </c>
      <c r="AG120">
        <f t="shared" si="32"/>
        <v>18876.068974324324</v>
      </c>
      <c r="AI120">
        <f t="shared" si="33"/>
        <v>9386.0966666666664</v>
      </c>
      <c r="AJ120">
        <f t="shared" si="34"/>
        <v>-42986.096666666665</v>
      </c>
      <c r="AK120">
        <f t="shared" si="35"/>
        <v>-18986.096666666665</v>
      </c>
    </row>
    <row r="121" spans="1:37" x14ac:dyDescent="0.2">
      <c r="A121" t="s">
        <v>247</v>
      </c>
      <c r="B121" t="s">
        <v>244</v>
      </c>
      <c r="C121" t="s">
        <v>108</v>
      </c>
      <c r="D121">
        <v>2</v>
      </c>
      <c r="E121">
        <v>1500</v>
      </c>
      <c r="F121" s="61">
        <f t="shared" si="18"/>
        <v>0.97297297297297303</v>
      </c>
      <c r="G121" s="4">
        <f t="shared" si="19"/>
        <v>17513.513513513513</v>
      </c>
      <c r="H121">
        <v>195</v>
      </c>
      <c r="I121">
        <v>0.61919999999999997</v>
      </c>
      <c r="J121">
        <v>158</v>
      </c>
      <c r="K121">
        <v>236</v>
      </c>
      <c r="L121">
        <f t="shared" si="20"/>
        <v>78</v>
      </c>
      <c r="M121">
        <f t="shared" si="21"/>
        <v>37</v>
      </c>
      <c r="N121">
        <f t="shared" si="22"/>
        <v>0.47948717948717945</v>
      </c>
      <c r="O121">
        <v>0.61919999999999997</v>
      </c>
      <c r="V121">
        <v>158</v>
      </c>
      <c r="W121">
        <f t="shared" si="23"/>
        <v>97.5</v>
      </c>
      <c r="X121">
        <f t="shared" si="24"/>
        <v>148.25</v>
      </c>
      <c r="Y121">
        <f t="shared" si="25"/>
        <v>-61.59969673995451</v>
      </c>
      <c r="Z121">
        <f t="shared" si="26"/>
        <v>126.52170204700532</v>
      </c>
      <c r="AA121">
        <f t="shared" si="27"/>
        <v>158</v>
      </c>
      <c r="AB121">
        <f t="shared" si="28"/>
        <v>0.1</v>
      </c>
      <c r="AC121">
        <f t="shared" si="29"/>
        <v>0.77146000000000003</v>
      </c>
      <c r="AD121">
        <f t="shared" si="30"/>
        <v>44490.0982</v>
      </c>
      <c r="AE121" s="12">
        <f t="shared" si="31"/>
        <v>31143.068739999999</v>
      </c>
      <c r="AF121">
        <v>17513.513513513513</v>
      </c>
      <c r="AG121">
        <f t="shared" si="32"/>
        <v>13629.555226486485</v>
      </c>
      <c r="AI121">
        <f t="shared" si="33"/>
        <v>9386.0966666666664</v>
      </c>
      <c r="AJ121">
        <f t="shared" si="34"/>
        <v>-42986.096666666665</v>
      </c>
      <c r="AK121">
        <f t="shared" si="35"/>
        <v>-18986.096666666665</v>
      </c>
    </row>
    <row r="122" spans="1:37" x14ac:dyDescent="0.2">
      <c r="A122" t="s">
        <v>248</v>
      </c>
      <c r="B122" t="s">
        <v>249</v>
      </c>
      <c r="C122" t="s">
        <v>99</v>
      </c>
      <c r="D122">
        <v>1</v>
      </c>
      <c r="E122">
        <v>750</v>
      </c>
      <c r="F122" s="61">
        <f t="shared" si="18"/>
        <v>0.97297297297297303</v>
      </c>
      <c r="G122" s="4">
        <f t="shared" si="19"/>
        <v>8756.7567567567567</v>
      </c>
      <c r="H122">
        <v>124</v>
      </c>
      <c r="I122">
        <v>0.45479999999999998</v>
      </c>
      <c r="J122">
        <v>89</v>
      </c>
      <c r="K122">
        <v>155</v>
      </c>
      <c r="L122">
        <f t="shared" si="20"/>
        <v>66</v>
      </c>
      <c r="M122">
        <f t="shared" si="21"/>
        <v>35</v>
      </c>
      <c r="N122">
        <f t="shared" si="22"/>
        <v>0.52424242424242429</v>
      </c>
      <c r="O122">
        <v>0.45479999999999998</v>
      </c>
      <c r="V122">
        <v>89</v>
      </c>
      <c r="W122">
        <f t="shared" si="23"/>
        <v>82.5</v>
      </c>
      <c r="X122">
        <f t="shared" si="24"/>
        <v>80.75</v>
      </c>
      <c r="Y122">
        <f t="shared" si="25"/>
        <v>-52.122820318423045</v>
      </c>
      <c r="Z122">
        <f t="shared" si="26"/>
        <v>84.710670962850642</v>
      </c>
      <c r="AA122">
        <f t="shared" si="27"/>
        <v>89</v>
      </c>
      <c r="AB122">
        <f t="shared" si="28"/>
        <v>0.1</v>
      </c>
      <c r="AC122">
        <f t="shared" si="29"/>
        <v>0.77146000000000003</v>
      </c>
      <c r="AD122">
        <f t="shared" si="30"/>
        <v>25060.878100000002</v>
      </c>
      <c r="AE122" s="12">
        <f t="shared" si="31"/>
        <v>17542.614669999999</v>
      </c>
      <c r="AF122">
        <v>8756.7567567567567</v>
      </c>
      <c r="AG122">
        <f t="shared" si="32"/>
        <v>8785.8579132432424</v>
      </c>
      <c r="AI122">
        <f t="shared" si="33"/>
        <v>9386.0966666666664</v>
      </c>
      <c r="AJ122">
        <f t="shared" si="34"/>
        <v>-42986.096666666665</v>
      </c>
      <c r="AK122">
        <f t="shared" si="35"/>
        <v>-18986.096666666665</v>
      </c>
    </row>
    <row r="123" spans="1:37" x14ac:dyDescent="0.2">
      <c r="A123" t="s">
        <v>250</v>
      </c>
      <c r="B123" t="s">
        <v>249</v>
      </c>
      <c r="C123" t="s">
        <v>99</v>
      </c>
      <c r="D123">
        <v>2</v>
      </c>
      <c r="E123">
        <v>1040</v>
      </c>
      <c r="F123" s="61">
        <f t="shared" si="18"/>
        <v>0.97297297297297303</v>
      </c>
      <c r="G123" s="4">
        <f t="shared" si="19"/>
        <v>12142.702702702703</v>
      </c>
      <c r="H123">
        <v>156</v>
      </c>
      <c r="I123">
        <v>0.48770000000000002</v>
      </c>
      <c r="J123">
        <v>115</v>
      </c>
      <c r="K123">
        <v>179</v>
      </c>
      <c r="L123">
        <f t="shared" si="20"/>
        <v>64</v>
      </c>
      <c r="M123">
        <f t="shared" si="21"/>
        <v>41</v>
      </c>
      <c r="N123">
        <f t="shared" si="22"/>
        <v>0.61250000000000004</v>
      </c>
      <c r="O123">
        <v>0.48770000000000002</v>
      </c>
      <c r="V123">
        <v>115</v>
      </c>
      <c r="W123">
        <f t="shared" si="23"/>
        <v>80</v>
      </c>
      <c r="X123">
        <f t="shared" si="24"/>
        <v>107</v>
      </c>
      <c r="Y123">
        <f t="shared" si="25"/>
        <v>-50.543340914834474</v>
      </c>
      <c r="Z123">
        <f t="shared" si="26"/>
        <v>96.49216578215821</v>
      </c>
      <c r="AA123">
        <f t="shared" si="27"/>
        <v>115</v>
      </c>
      <c r="AB123">
        <f t="shared" si="28"/>
        <v>0.1</v>
      </c>
      <c r="AC123">
        <f t="shared" si="29"/>
        <v>0.77146000000000003</v>
      </c>
      <c r="AD123">
        <f t="shared" si="30"/>
        <v>32382.033500000001</v>
      </c>
      <c r="AE123" s="12">
        <f t="shared" si="31"/>
        <v>22667.423449999998</v>
      </c>
      <c r="AF123">
        <v>12142.702702702703</v>
      </c>
      <c r="AG123">
        <f t="shared" si="32"/>
        <v>10524.720747297295</v>
      </c>
      <c r="AI123">
        <f t="shared" si="33"/>
        <v>9386.0966666666664</v>
      </c>
      <c r="AJ123">
        <f t="shared" si="34"/>
        <v>-42986.096666666665</v>
      </c>
      <c r="AK123">
        <f t="shared" si="35"/>
        <v>-18986.096666666665</v>
      </c>
    </row>
    <row r="124" spans="1:37" x14ac:dyDescent="0.2">
      <c r="A124" t="s">
        <v>251</v>
      </c>
      <c r="B124" t="s">
        <v>249</v>
      </c>
      <c r="C124" t="s">
        <v>108</v>
      </c>
      <c r="D124">
        <v>1</v>
      </c>
      <c r="E124">
        <v>900</v>
      </c>
      <c r="F124" s="61">
        <f t="shared" si="18"/>
        <v>0.97297297297297303</v>
      </c>
      <c r="G124" s="4">
        <f t="shared" si="19"/>
        <v>10508.108108108108</v>
      </c>
      <c r="H124">
        <v>256</v>
      </c>
      <c r="I124">
        <v>0.47949999999999998</v>
      </c>
      <c r="J124">
        <v>152</v>
      </c>
      <c r="K124">
        <v>300</v>
      </c>
      <c r="L124">
        <f t="shared" si="20"/>
        <v>148</v>
      </c>
      <c r="M124">
        <f t="shared" si="21"/>
        <v>104</v>
      </c>
      <c r="N124">
        <f t="shared" si="22"/>
        <v>0.66216216216216217</v>
      </c>
      <c r="O124">
        <v>0.47949999999999998</v>
      </c>
      <c r="V124">
        <v>152</v>
      </c>
      <c r="W124">
        <f t="shared" si="23"/>
        <v>185</v>
      </c>
      <c r="X124">
        <f t="shared" si="24"/>
        <v>133.5</v>
      </c>
      <c r="Y124">
        <f t="shared" si="25"/>
        <v>-116.88147586555472</v>
      </c>
      <c r="Z124">
        <f t="shared" si="26"/>
        <v>166.16938337124085</v>
      </c>
      <c r="AA124">
        <f t="shared" si="27"/>
        <v>166.16938337124085</v>
      </c>
      <c r="AB124">
        <f t="shared" si="28"/>
        <v>0.17659126146616677</v>
      </c>
      <c r="AC124">
        <f t="shared" si="29"/>
        <v>0.71084567567567558</v>
      </c>
      <c r="AD124">
        <f t="shared" si="30"/>
        <v>43114.08747368613</v>
      </c>
      <c r="AE124" s="12">
        <f t="shared" si="31"/>
        <v>30179.861231580289</v>
      </c>
      <c r="AF124">
        <v>10508.108108108108</v>
      </c>
      <c r="AG124">
        <f t="shared" si="32"/>
        <v>19671.753123472183</v>
      </c>
      <c r="AI124">
        <f t="shared" si="33"/>
        <v>8648.622387387386</v>
      </c>
      <c r="AJ124">
        <f t="shared" si="34"/>
        <v>-42248.622387387382</v>
      </c>
      <c r="AK124">
        <f t="shared" si="35"/>
        <v>-18248.622387387386</v>
      </c>
    </row>
    <row r="125" spans="1:37" x14ac:dyDescent="0.2">
      <c r="A125" t="s">
        <v>252</v>
      </c>
      <c r="B125" t="s">
        <v>249</v>
      </c>
      <c r="C125" t="s">
        <v>108</v>
      </c>
      <c r="D125">
        <v>2</v>
      </c>
      <c r="E125">
        <v>1400</v>
      </c>
      <c r="F125" s="61">
        <f t="shared" si="18"/>
        <v>0.97297297297297303</v>
      </c>
      <c r="G125" s="4">
        <f t="shared" si="19"/>
        <v>16345.945945945947</v>
      </c>
      <c r="H125">
        <v>284</v>
      </c>
      <c r="I125">
        <v>0.49320000000000003</v>
      </c>
      <c r="J125">
        <v>175</v>
      </c>
      <c r="K125">
        <v>368</v>
      </c>
      <c r="L125">
        <f t="shared" si="20"/>
        <v>193</v>
      </c>
      <c r="M125">
        <f t="shared" si="21"/>
        <v>109</v>
      </c>
      <c r="N125">
        <f t="shared" si="22"/>
        <v>0.55181347150259075</v>
      </c>
      <c r="O125">
        <v>0.49320000000000003</v>
      </c>
      <c r="V125">
        <v>175</v>
      </c>
      <c r="W125">
        <f t="shared" si="23"/>
        <v>241.25</v>
      </c>
      <c r="X125">
        <f t="shared" si="24"/>
        <v>150.875</v>
      </c>
      <c r="Y125">
        <f t="shared" si="25"/>
        <v>-152.41976244629771</v>
      </c>
      <c r="Z125">
        <f t="shared" si="26"/>
        <v>205.08574993682083</v>
      </c>
      <c r="AA125">
        <f t="shared" si="27"/>
        <v>205.08574993682083</v>
      </c>
      <c r="AB125">
        <f t="shared" si="28"/>
        <v>0.22470777175884282</v>
      </c>
      <c r="AC125">
        <f t="shared" si="29"/>
        <v>0.6727662694300518</v>
      </c>
      <c r="AD125">
        <f t="shared" si="30"/>
        <v>50360.79283786469</v>
      </c>
      <c r="AE125" s="12">
        <f t="shared" si="31"/>
        <v>35252.554986505282</v>
      </c>
      <c r="AF125">
        <v>16345.945945945947</v>
      </c>
      <c r="AG125">
        <f t="shared" si="32"/>
        <v>18906.609040559335</v>
      </c>
      <c r="AI125">
        <f t="shared" si="33"/>
        <v>8185.3229447322956</v>
      </c>
      <c r="AJ125">
        <f t="shared" si="34"/>
        <v>-41785.322944732296</v>
      </c>
      <c r="AK125">
        <f t="shared" si="35"/>
        <v>-17785.322944732296</v>
      </c>
    </row>
    <row r="126" spans="1:37" x14ac:dyDescent="0.2">
      <c r="A126" t="s">
        <v>253</v>
      </c>
      <c r="B126" t="s">
        <v>254</v>
      </c>
      <c r="C126" t="s">
        <v>99</v>
      </c>
      <c r="D126">
        <v>1</v>
      </c>
      <c r="E126">
        <v>825</v>
      </c>
      <c r="F126" s="61">
        <f t="shared" si="18"/>
        <v>0.97297297297297303</v>
      </c>
      <c r="G126" s="4">
        <f t="shared" si="19"/>
        <v>9632.4324324324334</v>
      </c>
      <c r="H126">
        <v>128</v>
      </c>
      <c r="I126">
        <v>0.36159999999999998</v>
      </c>
      <c r="J126">
        <v>77</v>
      </c>
      <c r="K126">
        <v>161</v>
      </c>
      <c r="L126">
        <f t="shared" si="20"/>
        <v>84</v>
      </c>
      <c r="M126">
        <f t="shared" si="21"/>
        <v>51</v>
      </c>
      <c r="N126">
        <f t="shared" si="22"/>
        <v>0.58571428571428574</v>
      </c>
      <c r="O126">
        <v>0.36159999999999998</v>
      </c>
      <c r="V126">
        <v>77</v>
      </c>
      <c r="W126">
        <f t="shared" si="23"/>
        <v>105</v>
      </c>
      <c r="X126">
        <f t="shared" si="24"/>
        <v>66.5</v>
      </c>
      <c r="Y126">
        <f t="shared" si="25"/>
        <v>-66.338134950720246</v>
      </c>
      <c r="Z126">
        <f t="shared" si="26"/>
        <v>89.677217589082645</v>
      </c>
      <c r="AA126">
        <f t="shared" si="27"/>
        <v>89.677217589082645</v>
      </c>
      <c r="AB126">
        <f t="shared" si="28"/>
        <v>0.22073540561031091</v>
      </c>
      <c r="AC126">
        <f t="shared" si="29"/>
        <v>0.67591000000000001</v>
      </c>
      <c r="AD126">
        <f t="shared" si="30"/>
        <v>22124.010771332451</v>
      </c>
      <c r="AE126" s="12">
        <f t="shared" si="31"/>
        <v>15486.807539932714</v>
      </c>
      <c r="AF126">
        <v>9632.4324324324334</v>
      </c>
      <c r="AG126">
        <f t="shared" si="32"/>
        <v>5854.3751075002801</v>
      </c>
      <c r="AI126">
        <f t="shared" si="33"/>
        <v>8223.5716666666667</v>
      </c>
      <c r="AJ126">
        <f t="shared" si="34"/>
        <v>-41823.57166666667</v>
      </c>
      <c r="AK126">
        <f t="shared" si="35"/>
        <v>-17823.571666666667</v>
      </c>
    </row>
    <row r="127" spans="1:37" x14ac:dyDescent="0.2">
      <c r="A127" t="s">
        <v>255</v>
      </c>
      <c r="B127" t="s">
        <v>256</v>
      </c>
      <c r="C127" t="s">
        <v>99</v>
      </c>
      <c r="D127">
        <v>2</v>
      </c>
      <c r="E127">
        <v>2700</v>
      </c>
      <c r="F127" s="61">
        <f t="shared" si="18"/>
        <v>0.97297297297297303</v>
      </c>
      <c r="G127" s="4">
        <f t="shared" si="19"/>
        <v>31524.324324324327</v>
      </c>
      <c r="H127">
        <v>337</v>
      </c>
      <c r="I127">
        <v>0.4219</v>
      </c>
      <c r="J127">
        <v>157</v>
      </c>
      <c r="K127">
        <v>526</v>
      </c>
      <c r="L127">
        <f t="shared" si="20"/>
        <v>369</v>
      </c>
      <c r="M127">
        <f t="shared" si="21"/>
        <v>180</v>
      </c>
      <c r="N127">
        <f t="shared" si="22"/>
        <v>0.49024390243902438</v>
      </c>
      <c r="O127">
        <v>0.4219</v>
      </c>
      <c r="V127">
        <v>157</v>
      </c>
      <c r="W127">
        <f t="shared" si="23"/>
        <v>461.25</v>
      </c>
      <c r="X127">
        <f t="shared" si="24"/>
        <v>110.875</v>
      </c>
      <c r="Y127">
        <f t="shared" si="25"/>
        <v>-291.41394996209249</v>
      </c>
      <c r="Z127">
        <f t="shared" si="26"/>
        <v>303.31420583775594</v>
      </c>
      <c r="AA127">
        <f t="shared" si="27"/>
        <v>303.31420583775594</v>
      </c>
      <c r="AB127">
        <f t="shared" si="28"/>
        <v>0.41721237037995867</v>
      </c>
      <c r="AC127">
        <f t="shared" si="29"/>
        <v>0.52041813008130067</v>
      </c>
      <c r="AD127">
        <f t="shared" si="30"/>
        <v>57615.327317650583</v>
      </c>
      <c r="AE127" s="12">
        <f t="shared" si="31"/>
        <v>40330.729122355406</v>
      </c>
      <c r="AF127">
        <v>31524.324324324327</v>
      </c>
      <c r="AG127">
        <f t="shared" si="32"/>
        <v>8806.4047980310788</v>
      </c>
      <c r="AI127">
        <f t="shared" si="33"/>
        <v>6331.7539159891585</v>
      </c>
      <c r="AJ127">
        <f t="shared" si="34"/>
        <v>-39931.75391598916</v>
      </c>
      <c r="AK127">
        <f t="shared" si="35"/>
        <v>-15931.753915989158</v>
      </c>
    </row>
    <row r="128" spans="1:37" x14ac:dyDescent="0.2">
      <c r="A128" t="s">
        <v>257</v>
      </c>
      <c r="B128" t="s">
        <v>254</v>
      </c>
      <c r="C128" t="s">
        <v>99</v>
      </c>
      <c r="D128">
        <v>2</v>
      </c>
      <c r="E128">
        <v>1300</v>
      </c>
      <c r="F128" s="61">
        <f t="shared" si="18"/>
        <v>0.97297297297297303</v>
      </c>
      <c r="G128" s="4">
        <f t="shared" si="19"/>
        <v>15178.37837837838</v>
      </c>
      <c r="H128">
        <v>139</v>
      </c>
      <c r="I128">
        <v>0.74250000000000005</v>
      </c>
      <c r="J128">
        <v>125</v>
      </c>
      <c r="K128">
        <v>170</v>
      </c>
      <c r="L128">
        <f t="shared" si="20"/>
        <v>45</v>
      </c>
      <c r="M128">
        <f t="shared" si="21"/>
        <v>14</v>
      </c>
      <c r="N128">
        <f t="shared" si="22"/>
        <v>0.34888888888888892</v>
      </c>
      <c r="O128">
        <v>0.74250000000000005</v>
      </c>
      <c r="V128">
        <v>125</v>
      </c>
      <c r="W128">
        <f t="shared" si="23"/>
        <v>56.25</v>
      </c>
      <c r="X128">
        <f t="shared" si="24"/>
        <v>119.375</v>
      </c>
      <c r="Y128">
        <f t="shared" si="25"/>
        <v>-35.538286580742991</v>
      </c>
      <c r="Z128">
        <f t="shared" si="26"/>
        <v>89.916366565580006</v>
      </c>
      <c r="AA128">
        <f t="shared" si="27"/>
        <v>125</v>
      </c>
      <c r="AB128">
        <f t="shared" si="28"/>
        <v>0.1</v>
      </c>
      <c r="AC128">
        <f t="shared" si="29"/>
        <v>0.77146000000000003</v>
      </c>
      <c r="AD128">
        <f t="shared" si="30"/>
        <v>35197.862500000003</v>
      </c>
      <c r="AE128" s="12">
        <f t="shared" si="31"/>
        <v>24638.50375</v>
      </c>
      <c r="AF128">
        <v>15178.37837837838</v>
      </c>
      <c r="AG128">
        <f t="shared" si="32"/>
        <v>9460.1253716216197</v>
      </c>
      <c r="AI128">
        <f t="shared" si="33"/>
        <v>9386.0966666666664</v>
      </c>
      <c r="AJ128">
        <f t="shared" si="34"/>
        <v>-42986.096666666665</v>
      </c>
      <c r="AK128">
        <f t="shared" si="35"/>
        <v>-18986.096666666665</v>
      </c>
    </row>
    <row r="129" spans="1:37" x14ac:dyDescent="0.2">
      <c r="A129" t="s">
        <v>258</v>
      </c>
      <c r="B129" t="s">
        <v>254</v>
      </c>
      <c r="C129" t="s">
        <v>108</v>
      </c>
      <c r="D129">
        <v>1</v>
      </c>
      <c r="E129">
        <v>1000</v>
      </c>
      <c r="F129" s="61">
        <f t="shared" si="18"/>
        <v>0.97297297297297303</v>
      </c>
      <c r="G129" s="4">
        <f t="shared" si="19"/>
        <v>11675.675675675677</v>
      </c>
      <c r="H129">
        <v>240</v>
      </c>
      <c r="I129">
        <v>0.36990000000000001</v>
      </c>
      <c r="J129">
        <v>140</v>
      </c>
      <c r="K129">
        <v>288</v>
      </c>
      <c r="L129">
        <f t="shared" si="20"/>
        <v>148</v>
      </c>
      <c r="M129">
        <f t="shared" si="21"/>
        <v>100</v>
      </c>
      <c r="N129">
        <f t="shared" si="22"/>
        <v>0.64054054054054055</v>
      </c>
      <c r="O129">
        <v>0.36990000000000001</v>
      </c>
      <c r="V129">
        <v>140</v>
      </c>
      <c r="W129">
        <f t="shared" si="23"/>
        <v>185</v>
      </c>
      <c r="X129">
        <f t="shared" si="24"/>
        <v>121.5</v>
      </c>
      <c r="Y129">
        <f t="shared" si="25"/>
        <v>-116.88147586555472</v>
      </c>
      <c r="Z129">
        <f t="shared" si="26"/>
        <v>160.16938337124085</v>
      </c>
      <c r="AA129">
        <f t="shared" si="27"/>
        <v>160.16938337124085</v>
      </c>
      <c r="AB129">
        <f t="shared" si="28"/>
        <v>0.20902369389859921</v>
      </c>
      <c r="AC129">
        <f t="shared" si="29"/>
        <v>0.68517864864864864</v>
      </c>
      <c r="AD129">
        <f t="shared" si="30"/>
        <v>40056.794203415862</v>
      </c>
      <c r="AE129" s="12">
        <f t="shared" si="31"/>
        <v>28039.755942391101</v>
      </c>
      <c r="AF129">
        <v>11675.675675675677</v>
      </c>
      <c r="AG129">
        <f t="shared" si="32"/>
        <v>16364.080266715424</v>
      </c>
      <c r="AI129">
        <f t="shared" si="33"/>
        <v>8336.3402252252235</v>
      </c>
      <c r="AJ129">
        <f t="shared" si="34"/>
        <v>-41936.340225225227</v>
      </c>
      <c r="AK129">
        <f t="shared" si="35"/>
        <v>-17936.340225225224</v>
      </c>
    </row>
    <row r="130" spans="1:37" x14ac:dyDescent="0.2">
      <c r="A130" t="s">
        <v>259</v>
      </c>
      <c r="B130" t="s">
        <v>254</v>
      </c>
      <c r="C130" t="s">
        <v>108</v>
      </c>
      <c r="D130">
        <v>2</v>
      </c>
      <c r="E130">
        <v>1480</v>
      </c>
      <c r="F130" s="61">
        <f t="shared" si="18"/>
        <v>0.97297297297297303</v>
      </c>
      <c r="G130" s="4">
        <f t="shared" si="19"/>
        <v>17280</v>
      </c>
      <c r="H130">
        <v>249</v>
      </c>
      <c r="I130">
        <v>0.44109999999999999</v>
      </c>
      <c r="J130">
        <v>175</v>
      </c>
      <c r="K130">
        <v>310</v>
      </c>
      <c r="L130">
        <f t="shared" si="20"/>
        <v>135</v>
      </c>
      <c r="M130">
        <f t="shared" si="21"/>
        <v>74</v>
      </c>
      <c r="N130">
        <f t="shared" si="22"/>
        <v>0.53851851851851851</v>
      </c>
      <c r="O130">
        <v>0.44109999999999999</v>
      </c>
      <c r="V130">
        <v>175</v>
      </c>
      <c r="W130">
        <f t="shared" si="23"/>
        <v>168.75</v>
      </c>
      <c r="X130">
        <f t="shared" si="24"/>
        <v>158.125</v>
      </c>
      <c r="Y130">
        <f t="shared" si="25"/>
        <v>-106.61485974222896</v>
      </c>
      <c r="Z130">
        <f t="shared" si="26"/>
        <v>169.74909969673993</v>
      </c>
      <c r="AA130">
        <f t="shared" si="27"/>
        <v>175</v>
      </c>
      <c r="AB130">
        <f t="shared" si="28"/>
        <v>0.1</v>
      </c>
      <c r="AC130">
        <f t="shared" si="29"/>
        <v>0.77146000000000003</v>
      </c>
      <c r="AD130">
        <f t="shared" si="30"/>
        <v>49277.007500000007</v>
      </c>
      <c r="AE130" s="12">
        <f t="shared" si="31"/>
        <v>34493.905250000003</v>
      </c>
      <c r="AF130">
        <v>17280</v>
      </c>
      <c r="AG130">
        <f t="shared" si="32"/>
        <v>17213.905250000003</v>
      </c>
      <c r="AI130">
        <f t="shared" si="33"/>
        <v>9386.0966666666664</v>
      </c>
      <c r="AJ130">
        <f t="shared" si="34"/>
        <v>-42986.096666666665</v>
      </c>
      <c r="AK130">
        <f t="shared" si="35"/>
        <v>-18986.096666666665</v>
      </c>
    </row>
    <row r="131" spans="1:37" x14ac:dyDescent="0.2">
      <c r="A131" t="s">
        <v>260</v>
      </c>
      <c r="B131" t="s">
        <v>261</v>
      </c>
      <c r="C131" t="s">
        <v>99</v>
      </c>
      <c r="D131">
        <v>1</v>
      </c>
      <c r="E131">
        <v>650</v>
      </c>
      <c r="F131" s="61">
        <f t="shared" si="18"/>
        <v>0.97297297297297303</v>
      </c>
      <c r="G131" s="4">
        <f t="shared" si="19"/>
        <v>7589.1891891891901</v>
      </c>
      <c r="H131">
        <v>107</v>
      </c>
      <c r="I131">
        <v>0.47949999999999998</v>
      </c>
      <c r="J131">
        <v>80</v>
      </c>
      <c r="K131">
        <v>156</v>
      </c>
      <c r="L131">
        <f t="shared" si="20"/>
        <v>76</v>
      </c>
      <c r="M131">
        <f t="shared" si="21"/>
        <v>27</v>
      </c>
      <c r="N131">
        <f t="shared" si="22"/>
        <v>0.38421052631578945</v>
      </c>
      <c r="O131">
        <v>0.47949999999999998</v>
      </c>
      <c r="V131">
        <v>80</v>
      </c>
      <c r="W131">
        <f t="shared" si="23"/>
        <v>95</v>
      </c>
      <c r="X131">
        <f t="shared" si="24"/>
        <v>70.5</v>
      </c>
      <c r="Y131">
        <f t="shared" si="25"/>
        <v>-60.020217336365931</v>
      </c>
      <c r="Z131">
        <f t="shared" si="26"/>
        <v>86.303196866312859</v>
      </c>
      <c r="AA131">
        <f t="shared" si="27"/>
        <v>86.303196866312859</v>
      </c>
      <c r="AB131">
        <f t="shared" si="28"/>
        <v>0.16634944069803009</v>
      </c>
      <c r="AC131">
        <f t="shared" si="29"/>
        <v>0.71895105263157899</v>
      </c>
      <c r="AD131">
        <f t="shared" si="30"/>
        <v>22647.437594864699</v>
      </c>
      <c r="AE131" s="12">
        <f t="shared" si="31"/>
        <v>15853.206316405289</v>
      </c>
      <c r="AF131">
        <v>7589.1891891891901</v>
      </c>
      <c r="AG131">
        <f t="shared" si="32"/>
        <v>8264.0171272160987</v>
      </c>
      <c r="AI131">
        <f t="shared" si="33"/>
        <v>8747.2378070175455</v>
      </c>
      <c r="AJ131">
        <f t="shared" si="34"/>
        <v>-42347.237807017547</v>
      </c>
      <c r="AK131">
        <f t="shared" si="35"/>
        <v>-18347.237807017547</v>
      </c>
    </row>
    <row r="132" spans="1:37" x14ac:dyDescent="0.2">
      <c r="A132" t="s">
        <v>262</v>
      </c>
      <c r="B132" t="s">
        <v>261</v>
      </c>
      <c r="C132" t="s">
        <v>99</v>
      </c>
      <c r="D132">
        <v>2</v>
      </c>
      <c r="E132">
        <v>920</v>
      </c>
      <c r="F132" s="61">
        <f t="shared" si="18"/>
        <v>0.97297297297297303</v>
      </c>
      <c r="G132" s="4">
        <f t="shared" si="19"/>
        <v>10741.621621621623</v>
      </c>
      <c r="H132">
        <v>147</v>
      </c>
      <c r="I132">
        <v>0.41370000000000001</v>
      </c>
      <c r="J132">
        <v>108</v>
      </c>
      <c r="K132">
        <v>205</v>
      </c>
      <c r="L132">
        <f t="shared" si="20"/>
        <v>97</v>
      </c>
      <c r="M132">
        <f t="shared" si="21"/>
        <v>39</v>
      </c>
      <c r="N132">
        <f t="shared" si="22"/>
        <v>0.42164948453608253</v>
      </c>
      <c r="O132">
        <v>0.41370000000000001</v>
      </c>
      <c r="V132">
        <v>108</v>
      </c>
      <c r="W132">
        <f t="shared" si="23"/>
        <v>121.25</v>
      </c>
      <c r="X132">
        <f t="shared" si="24"/>
        <v>95.875</v>
      </c>
      <c r="Y132">
        <f t="shared" si="25"/>
        <v>-76.604751074045993</v>
      </c>
      <c r="Z132">
        <f t="shared" si="26"/>
        <v>113.09750126358351</v>
      </c>
      <c r="AA132">
        <f t="shared" si="27"/>
        <v>113.09750126358351</v>
      </c>
      <c r="AB132">
        <f t="shared" si="28"/>
        <v>0.14204124753470937</v>
      </c>
      <c r="AC132">
        <f t="shared" si="29"/>
        <v>0.73818855670103101</v>
      </c>
      <c r="AD132">
        <f t="shared" si="30"/>
        <v>30472.857646854078</v>
      </c>
      <c r="AE132" s="12">
        <f t="shared" si="31"/>
        <v>21331.000352797852</v>
      </c>
      <c r="AF132">
        <v>10741.621621621623</v>
      </c>
      <c r="AG132">
        <f t="shared" si="32"/>
        <v>10589.378731176228</v>
      </c>
      <c r="AI132">
        <f t="shared" si="33"/>
        <v>8981.2941065292089</v>
      </c>
      <c r="AJ132">
        <f t="shared" si="34"/>
        <v>-42581.294106529211</v>
      </c>
      <c r="AK132">
        <f t="shared" si="35"/>
        <v>-18581.294106529211</v>
      </c>
    </row>
    <row r="133" spans="1:37" x14ac:dyDescent="0.2">
      <c r="A133" t="s">
        <v>263</v>
      </c>
      <c r="B133" t="s">
        <v>261</v>
      </c>
      <c r="C133" t="s">
        <v>108</v>
      </c>
      <c r="D133">
        <v>1</v>
      </c>
      <c r="E133">
        <v>880</v>
      </c>
      <c r="F133" s="61">
        <f t="shared" ref="F133:F196" si="36">36/37</f>
        <v>0.97297297297297303</v>
      </c>
      <c r="G133" s="4">
        <f t="shared" ref="G133:G196" si="37">E133*F133*12</f>
        <v>10274.594594594595</v>
      </c>
      <c r="H133">
        <v>246</v>
      </c>
      <c r="I133">
        <v>0.44379999999999997</v>
      </c>
      <c r="J133">
        <v>145</v>
      </c>
      <c r="K133">
        <v>333</v>
      </c>
      <c r="L133">
        <f t="shared" ref="L133:L196" si="38">K133-J133</f>
        <v>188</v>
      </c>
      <c r="M133">
        <f t="shared" ref="M133:M196" si="39">H133-J133</f>
        <v>101</v>
      </c>
      <c r="N133">
        <f t="shared" ref="N133:N196" si="40">0.8*(M133/L133)+0.1</f>
        <v>0.52978723404255323</v>
      </c>
      <c r="O133">
        <v>0.44379999999999997</v>
      </c>
      <c r="V133">
        <v>145</v>
      </c>
      <c r="W133">
        <f t="shared" ref="W133:W196" si="41">1.25*(K133-J133)</f>
        <v>235</v>
      </c>
      <c r="X133">
        <f t="shared" ref="X133:X196" si="42">J133-(K133-J133)/8</f>
        <v>121.5</v>
      </c>
      <c r="Y133">
        <f t="shared" ref="Y133:Y196" si="43">1.25*(K133-J133)/(2*(-0.7914))</f>
        <v>-148.47106393732625</v>
      </c>
      <c r="Z133">
        <f t="shared" ref="Z133:Z196" si="44">((-0.7914*X133)/W133-0.8506)*Y133</f>
        <v>187.03948698508972</v>
      </c>
      <c r="AA133">
        <f t="shared" ref="AA133:AA196" si="45">IF(Z133&gt;V133,Z133,V133)</f>
        <v>187.03948698508972</v>
      </c>
      <c r="AB133">
        <f t="shared" ref="AB133:AB196" si="46">(AA133-X133)/W133</f>
        <v>0.27889143397910521</v>
      </c>
      <c r="AC133">
        <f t="shared" ref="AC133:AC196" si="47">-0.7914*AB133+0.8506</f>
        <v>0.6298853191489362</v>
      </c>
      <c r="AD133">
        <f t="shared" ref="AD133:AD196" si="48">AA133*AC133*365</f>
        <v>43001.900837865636</v>
      </c>
      <c r="AE133" s="12">
        <f t="shared" ref="AE133:AE196" si="49">AD133*0.7</f>
        <v>30101.330586505945</v>
      </c>
      <c r="AF133">
        <v>10274.594594594595</v>
      </c>
      <c r="AG133">
        <f t="shared" ref="AG133:AG196" si="50">AE133-AF133</f>
        <v>19826.735991911351</v>
      </c>
      <c r="AI133">
        <f t="shared" ref="AI133:AI196" si="51">AC133*365/3*100</f>
        <v>7663.6047163120584</v>
      </c>
      <c r="AJ133">
        <f t="shared" ref="AJ133:AJ196" si="52">-30000-3600-AI133</f>
        <v>-41263.60471631206</v>
      </c>
      <c r="AK133">
        <f t="shared" ref="AK133:AK196" si="53">-3600-AI133-6000</f>
        <v>-17263.60471631206</v>
      </c>
    </row>
    <row r="134" spans="1:37" x14ac:dyDescent="0.2">
      <c r="A134" t="s">
        <v>264</v>
      </c>
      <c r="B134" t="s">
        <v>261</v>
      </c>
      <c r="C134" t="s">
        <v>108</v>
      </c>
      <c r="D134">
        <v>2</v>
      </c>
      <c r="E134">
        <v>1200</v>
      </c>
      <c r="F134" s="61">
        <f t="shared" si="36"/>
        <v>0.97297297297297303</v>
      </c>
      <c r="G134" s="4">
        <f t="shared" si="37"/>
        <v>14010.810810810814</v>
      </c>
      <c r="H134">
        <v>169</v>
      </c>
      <c r="I134">
        <v>0.61919999999999997</v>
      </c>
      <c r="J134">
        <v>160</v>
      </c>
      <c r="K134">
        <v>310</v>
      </c>
      <c r="L134">
        <f t="shared" si="38"/>
        <v>150</v>
      </c>
      <c r="M134">
        <f t="shared" si="39"/>
        <v>9</v>
      </c>
      <c r="N134">
        <f t="shared" si="40"/>
        <v>0.14800000000000002</v>
      </c>
      <c r="O134">
        <v>0.61919999999999997</v>
      </c>
      <c r="V134">
        <v>160</v>
      </c>
      <c r="W134">
        <f t="shared" si="41"/>
        <v>187.5</v>
      </c>
      <c r="X134">
        <f t="shared" si="42"/>
        <v>141.25</v>
      </c>
      <c r="Y134">
        <f t="shared" si="43"/>
        <v>-118.4609552691433</v>
      </c>
      <c r="Z134">
        <f t="shared" si="44"/>
        <v>171.38788855193332</v>
      </c>
      <c r="AA134">
        <f t="shared" si="45"/>
        <v>171.38788855193332</v>
      </c>
      <c r="AB134">
        <f t="shared" si="46"/>
        <v>0.16073540561031102</v>
      </c>
      <c r="AC134">
        <f t="shared" si="47"/>
        <v>0.72339399999999987</v>
      </c>
      <c r="AD134">
        <f t="shared" si="48"/>
        <v>45253.054141665089</v>
      </c>
      <c r="AE134" s="12">
        <f t="shared" si="49"/>
        <v>31677.137899165558</v>
      </c>
      <c r="AF134">
        <v>14010.810810810814</v>
      </c>
      <c r="AG134">
        <f t="shared" si="50"/>
        <v>17666.327088354745</v>
      </c>
      <c r="AI134">
        <f t="shared" si="51"/>
        <v>8801.2936666666646</v>
      </c>
      <c r="AJ134">
        <f t="shared" si="52"/>
        <v>-42401.293666666665</v>
      </c>
      <c r="AK134">
        <f t="shared" si="53"/>
        <v>-18401.293666666665</v>
      </c>
    </row>
    <row r="135" spans="1:37" x14ac:dyDescent="0.2">
      <c r="A135" t="s">
        <v>265</v>
      </c>
      <c r="B135" t="s">
        <v>266</v>
      </c>
      <c r="C135" t="s">
        <v>99</v>
      </c>
      <c r="D135">
        <v>1</v>
      </c>
      <c r="E135">
        <v>1000</v>
      </c>
      <c r="F135" s="61">
        <f t="shared" si="36"/>
        <v>0.97297297297297303</v>
      </c>
      <c r="G135" s="4">
        <f t="shared" si="37"/>
        <v>11675.675675675677</v>
      </c>
      <c r="H135">
        <v>174</v>
      </c>
      <c r="I135">
        <v>0.54790000000000005</v>
      </c>
      <c r="J135">
        <v>95</v>
      </c>
      <c r="K135">
        <v>280</v>
      </c>
      <c r="L135">
        <f t="shared" si="38"/>
        <v>185</v>
      </c>
      <c r="M135">
        <f t="shared" si="39"/>
        <v>79</v>
      </c>
      <c r="N135">
        <f t="shared" si="40"/>
        <v>0.44162162162162166</v>
      </c>
      <c r="O135">
        <v>0.54790000000000005</v>
      </c>
      <c r="V135">
        <v>95</v>
      </c>
      <c r="W135">
        <f t="shared" si="41"/>
        <v>231.25</v>
      </c>
      <c r="X135">
        <f t="shared" si="42"/>
        <v>71.875</v>
      </c>
      <c r="Y135">
        <f t="shared" si="43"/>
        <v>-146.1018448319434</v>
      </c>
      <c r="Z135">
        <f t="shared" si="44"/>
        <v>160.21172921405105</v>
      </c>
      <c r="AA135">
        <f t="shared" si="45"/>
        <v>160.21172921405105</v>
      </c>
      <c r="AB135">
        <f t="shared" si="46"/>
        <v>0.38199666687157208</v>
      </c>
      <c r="AC135">
        <f t="shared" si="47"/>
        <v>0.54828783783783797</v>
      </c>
      <c r="AD135">
        <f t="shared" si="48"/>
        <v>32062.382051567129</v>
      </c>
      <c r="AE135" s="12">
        <f t="shared" si="49"/>
        <v>22443.667436096988</v>
      </c>
      <c r="AF135">
        <v>11675.675675675677</v>
      </c>
      <c r="AG135">
        <f t="shared" si="50"/>
        <v>10767.991760421311</v>
      </c>
      <c r="AI135">
        <f t="shared" si="51"/>
        <v>6670.8353603603609</v>
      </c>
      <c r="AJ135">
        <f t="shared" si="52"/>
        <v>-40270.835360360361</v>
      </c>
      <c r="AK135">
        <f t="shared" si="53"/>
        <v>-16270.835360360361</v>
      </c>
    </row>
    <row r="136" spans="1:37" x14ac:dyDescent="0.2">
      <c r="A136" t="s">
        <v>267</v>
      </c>
      <c r="B136" t="s">
        <v>266</v>
      </c>
      <c r="C136" t="s">
        <v>99</v>
      </c>
      <c r="D136">
        <v>2</v>
      </c>
      <c r="E136">
        <v>1200</v>
      </c>
      <c r="F136" s="61">
        <f t="shared" si="36"/>
        <v>0.97297297297297303</v>
      </c>
      <c r="G136" s="4">
        <f t="shared" si="37"/>
        <v>14010.810810810814</v>
      </c>
      <c r="H136">
        <v>203</v>
      </c>
      <c r="I136">
        <v>0.2712</v>
      </c>
      <c r="J136">
        <v>125</v>
      </c>
      <c r="K136">
        <v>277</v>
      </c>
      <c r="L136">
        <f t="shared" si="38"/>
        <v>152</v>
      </c>
      <c r="M136">
        <f t="shared" si="39"/>
        <v>78</v>
      </c>
      <c r="N136">
        <f t="shared" si="40"/>
        <v>0.51052631578947372</v>
      </c>
      <c r="O136">
        <v>0.2712</v>
      </c>
      <c r="V136">
        <v>125</v>
      </c>
      <c r="W136">
        <f t="shared" si="41"/>
        <v>190</v>
      </c>
      <c r="X136">
        <f t="shared" si="42"/>
        <v>106</v>
      </c>
      <c r="Y136">
        <f t="shared" si="43"/>
        <v>-120.04043467273186</v>
      </c>
      <c r="Z136">
        <f t="shared" si="44"/>
        <v>155.10639373262572</v>
      </c>
      <c r="AA136">
        <f t="shared" si="45"/>
        <v>155.10639373262572</v>
      </c>
      <c r="AB136">
        <f t="shared" si="46"/>
        <v>0.25845470385592484</v>
      </c>
      <c r="AC136">
        <f t="shared" si="47"/>
        <v>0.64605894736842107</v>
      </c>
      <c r="AD136">
        <f t="shared" si="48"/>
        <v>36575.873814729392</v>
      </c>
      <c r="AE136" s="12">
        <f t="shared" si="49"/>
        <v>25603.111670310573</v>
      </c>
      <c r="AF136">
        <v>14010.810810810814</v>
      </c>
      <c r="AG136">
        <f t="shared" si="50"/>
        <v>11592.300859499759</v>
      </c>
      <c r="AI136">
        <f t="shared" si="51"/>
        <v>7860.3838596491232</v>
      </c>
      <c r="AJ136">
        <f t="shared" si="52"/>
        <v>-41460.383859649126</v>
      </c>
      <c r="AK136">
        <f t="shared" si="53"/>
        <v>-17460.383859649122</v>
      </c>
    </row>
    <row r="137" spans="1:37" x14ac:dyDescent="0.2">
      <c r="A137" t="s">
        <v>268</v>
      </c>
      <c r="B137" t="s">
        <v>266</v>
      </c>
      <c r="C137" t="s">
        <v>108</v>
      </c>
      <c r="D137">
        <v>1</v>
      </c>
      <c r="E137">
        <v>1400</v>
      </c>
      <c r="F137" s="61">
        <f t="shared" si="36"/>
        <v>0.97297297297297303</v>
      </c>
      <c r="G137" s="4">
        <f t="shared" si="37"/>
        <v>16345.945945945947</v>
      </c>
      <c r="H137">
        <v>240</v>
      </c>
      <c r="I137">
        <v>0.76160000000000005</v>
      </c>
      <c r="J137">
        <v>209</v>
      </c>
      <c r="K137">
        <v>384</v>
      </c>
      <c r="L137">
        <f t="shared" si="38"/>
        <v>175</v>
      </c>
      <c r="M137">
        <f t="shared" si="39"/>
        <v>31</v>
      </c>
      <c r="N137">
        <f t="shared" si="40"/>
        <v>0.24171428571428571</v>
      </c>
      <c r="O137">
        <v>0.76160000000000005</v>
      </c>
      <c r="V137">
        <v>209</v>
      </c>
      <c r="W137">
        <f t="shared" si="41"/>
        <v>218.75</v>
      </c>
      <c r="X137">
        <f t="shared" si="42"/>
        <v>187.125</v>
      </c>
      <c r="Y137">
        <f t="shared" si="43"/>
        <v>-138.2044478140005</v>
      </c>
      <c r="Z137">
        <f t="shared" si="44"/>
        <v>211.11920331058883</v>
      </c>
      <c r="AA137">
        <f t="shared" si="45"/>
        <v>211.11920331058883</v>
      </c>
      <c r="AB137">
        <f t="shared" si="46"/>
        <v>0.10968778656269179</v>
      </c>
      <c r="AC137">
        <f t="shared" si="47"/>
        <v>0.76379308571428572</v>
      </c>
      <c r="AD137">
        <f t="shared" si="48"/>
        <v>58856.75652879975</v>
      </c>
      <c r="AE137" s="12">
        <f t="shared" si="49"/>
        <v>41199.72957015982</v>
      </c>
      <c r="AF137">
        <v>16345.945945945947</v>
      </c>
      <c r="AG137">
        <f t="shared" si="50"/>
        <v>24853.783624213873</v>
      </c>
      <c r="AI137">
        <f t="shared" si="51"/>
        <v>9292.815876190476</v>
      </c>
      <c r="AJ137">
        <f t="shared" si="52"/>
        <v>-42892.815876190478</v>
      </c>
      <c r="AK137">
        <f t="shared" si="53"/>
        <v>-18892.815876190478</v>
      </c>
    </row>
    <row r="138" spans="1:37" x14ac:dyDescent="0.2">
      <c r="A138" t="s">
        <v>269</v>
      </c>
      <c r="B138" t="s">
        <v>256</v>
      </c>
      <c r="C138" t="s">
        <v>108</v>
      </c>
      <c r="D138">
        <v>1</v>
      </c>
      <c r="E138">
        <v>2700</v>
      </c>
      <c r="F138" s="61">
        <f t="shared" si="36"/>
        <v>0.97297297297297303</v>
      </c>
      <c r="G138" s="4">
        <f t="shared" si="37"/>
        <v>31524.324324324327</v>
      </c>
      <c r="H138">
        <v>389</v>
      </c>
      <c r="I138">
        <v>0.51229999999999998</v>
      </c>
      <c r="J138">
        <v>202</v>
      </c>
      <c r="K138">
        <v>629</v>
      </c>
      <c r="L138">
        <f t="shared" si="38"/>
        <v>427</v>
      </c>
      <c r="M138">
        <f t="shared" si="39"/>
        <v>187</v>
      </c>
      <c r="N138">
        <f t="shared" si="40"/>
        <v>0.45035128805620606</v>
      </c>
      <c r="O138">
        <v>0.51229999999999998</v>
      </c>
      <c r="V138">
        <v>202</v>
      </c>
      <c r="W138">
        <f t="shared" si="41"/>
        <v>533.75</v>
      </c>
      <c r="X138">
        <f t="shared" si="42"/>
        <v>148.625</v>
      </c>
      <c r="Y138">
        <f t="shared" si="43"/>
        <v>-337.21885266616124</v>
      </c>
      <c r="Z138">
        <f t="shared" si="44"/>
        <v>361.15085607783675</v>
      </c>
      <c r="AA138">
        <f t="shared" si="45"/>
        <v>361.15085607783675</v>
      </c>
      <c r="AB138">
        <f t="shared" si="46"/>
        <v>0.39817490600063093</v>
      </c>
      <c r="AC138">
        <f t="shared" si="47"/>
        <v>0.53548437939110072</v>
      </c>
      <c r="AD138">
        <f t="shared" si="48"/>
        <v>70587.584342192888</v>
      </c>
      <c r="AE138" s="12">
        <f t="shared" si="49"/>
        <v>49411.309039535015</v>
      </c>
      <c r="AF138">
        <v>31524.324324324327</v>
      </c>
      <c r="AG138">
        <f t="shared" si="50"/>
        <v>17886.984715210689</v>
      </c>
      <c r="AI138">
        <f t="shared" si="51"/>
        <v>6515.0599492583924</v>
      </c>
      <c r="AJ138">
        <f t="shared" si="52"/>
        <v>-40115.059949258393</v>
      </c>
      <c r="AK138">
        <f t="shared" si="53"/>
        <v>-16115.059949258393</v>
      </c>
    </row>
    <row r="139" spans="1:37" x14ac:dyDescent="0.2">
      <c r="A139" t="s">
        <v>270</v>
      </c>
      <c r="B139" t="s">
        <v>266</v>
      </c>
      <c r="C139" t="s">
        <v>108</v>
      </c>
      <c r="D139">
        <v>2</v>
      </c>
      <c r="E139">
        <v>1600</v>
      </c>
      <c r="F139" s="61">
        <f t="shared" si="36"/>
        <v>0.97297297297297303</v>
      </c>
      <c r="G139" s="4">
        <f t="shared" si="37"/>
        <v>18681.081081081084</v>
      </c>
      <c r="H139">
        <v>312</v>
      </c>
      <c r="I139">
        <v>0.60819999999999996</v>
      </c>
      <c r="J139">
        <v>220</v>
      </c>
      <c r="K139">
        <v>418</v>
      </c>
      <c r="L139">
        <f t="shared" si="38"/>
        <v>198</v>
      </c>
      <c r="M139">
        <f t="shared" si="39"/>
        <v>92</v>
      </c>
      <c r="N139">
        <f t="shared" si="40"/>
        <v>0.47171717171717176</v>
      </c>
      <c r="O139">
        <v>0.60819999999999996</v>
      </c>
      <c r="V139">
        <v>220</v>
      </c>
      <c r="W139">
        <f t="shared" si="41"/>
        <v>247.5</v>
      </c>
      <c r="X139">
        <f t="shared" si="42"/>
        <v>195.25</v>
      </c>
      <c r="Y139">
        <f t="shared" si="43"/>
        <v>-156.36846095526914</v>
      </c>
      <c r="Z139">
        <f t="shared" si="44"/>
        <v>230.63201288855194</v>
      </c>
      <c r="AA139">
        <f t="shared" si="45"/>
        <v>230.63201288855194</v>
      </c>
      <c r="AB139">
        <f t="shared" si="46"/>
        <v>0.1429576278325331</v>
      </c>
      <c r="AC139">
        <f t="shared" si="47"/>
        <v>0.73746333333333336</v>
      </c>
      <c r="AD139">
        <f t="shared" si="48"/>
        <v>62080.16834433125</v>
      </c>
      <c r="AE139" s="12">
        <f t="shared" si="49"/>
        <v>43456.117841031875</v>
      </c>
      <c r="AF139">
        <v>18681.081081081084</v>
      </c>
      <c r="AG139">
        <f t="shared" si="50"/>
        <v>24775.036759950792</v>
      </c>
      <c r="AI139">
        <f t="shared" si="51"/>
        <v>8972.4705555555556</v>
      </c>
      <c r="AJ139">
        <f t="shared" si="52"/>
        <v>-42572.470555555556</v>
      </c>
      <c r="AK139">
        <f t="shared" si="53"/>
        <v>-18572.470555555556</v>
      </c>
    </row>
    <row r="140" spans="1:37" x14ac:dyDescent="0.2">
      <c r="A140" t="s">
        <v>271</v>
      </c>
      <c r="B140" t="s">
        <v>272</v>
      </c>
      <c r="C140" t="s">
        <v>99</v>
      </c>
      <c r="D140">
        <v>1</v>
      </c>
      <c r="E140">
        <v>1105</v>
      </c>
      <c r="F140" s="61">
        <f t="shared" si="36"/>
        <v>0.97297297297297303</v>
      </c>
      <c r="G140" s="4">
        <f t="shared" si="37"/>
        <v>12901.621621621623</v>
      </c>
      <c r="H140">
        <v>111</v>
      </c>
      <c r="I140">
        <v>0.61099999999999999</v>
      </c>
      <c r="J140">
        <v>82</v>
      </c>
      <c r="K140">
        <v>235</v>
      </c>
      <c r="L140">
        <f t="shared" si="38"/>
        <v>153</v>
      </c>
      <c r="M140">
        <f t="shared" si="39"/>
        <v>29</v>
      </c>
      <c r="N140">
        <f t="shared" si="40"/>
        <v>0.25163398692810457</v>
      </c>
      <c r="O140">
        <v>0.61099999999999999</v>
      </c>
      <c r="V140">
        <v>82</v>
      </c>
      <c r="W140">
        <f t="shared" si="41"/>
        <v>191.25</v>
      </c>
      <c r="X140">
        <f t="shared" si="42"/>
        <v>62.875</v>
      </c>
      <c r="Y140">
        <f t="shared" si="43"/>
        <v>-120.83017437452615</v>
      </c>
      <c r="Z140">
        <f t="shared" si="44"/>
        <v>134.21564632297196</v>
      </c>
      <c r="AA140">
        <f t="shared" si="45"/>
        <v>134.21564632297196</v>
      </c>
      <c r="AB140">
        <f t="shared" si="46"/>
        <v>0.37302298730965733</v>
      </c>
      <c r="AC140">
        <f t="shared" si="47"/>
        <v>0.55538960784313729</v>
      </c>
      <c r="AD140">
        <f t="shared" si="48"/>
        <v>27207.820939870944</v>
      </c>
      <c r="AE140" s="12">
        <f t="shared" si="49"/>
        <v>19045.474657909661</v>
      </c>
      <c r="AF140">
        <v>12901.621621621623</v>
      </c>
      <c r="AG140">
        <f t="shared" si="50"/>
        <v>6143.8530362880374</v>
      </c>
      <c r="AI140">
        <f t="shared" si="51"/>
        <v>6757.2402287581708</v>
      </c>
      <c r="AJ140">
        <f t="shared" si="52"/>
        <v>-40357.240228758172</v>
      </c>
      <c r="AK140">
        <f t="shared" si="53"/>
        <v>-16357.240228758172</v>
      </c>
    </row>
    <row r="141" spans="1:37" x14ac:dyDescent="0.2">
      <c r="A141" t="s">
        <v>273</v>
      </c>
      <c r="B141" t="s">
        <v>272</v>
      </c>
      <c r="C141" t="s">
        <v>99</v>
      </c>
      <c r="D141">
        <v>2</v>
      </c>
      <c r="E141">
        <v>1665</v>
      </c>
      <c r="F141" s="61">
        <f t="shared" si="36"/>
        <v>0.97297297297297303</v>
      </c>
      <c r="G141" s="4">
        <f t="shared" si="37"/>
        <v>19440</v>
      </c>
      <c r="H141">
        <v>169</v>
      </c>
      <c r="I141">
        <v>0.30680000000000002</v>
      </c>
      <c r="J141">
        <v>130</v>
      </c>
      <c r="K141">
        <v>200</v>
      </c>
      <c r="L141">
        <f t="shared" si="38"/>
        <v>70</v>
      </c>
      <c r="M141">
        <f t="shared" si="39"/>
        <v>39</v>
      </c>
      <c r="N141">
        <f t="shared" si="40"/>
        <v>0.54571428571428571</v>
      </c>
      <c r="O141">
        <v>0.30680000000000002</v>
      </c>
      <c r="V141">
        <v>130</v>
      </c>
      <c r="W141">
        <f t="shared" si="41"/>
        <v>87.5</v>
      </c>
      <c r="X141">
        <f t="shared" si="42"/>
        <v>121.25</v>
      </c>
      <c r="Y141">
        <f t="shared" si="43"/>
        <v>-55.281779125600202</v>
      </c>
      <c r="Z141">
        <f t="shared" si="44"/>
        <v>107.64768132423553</v>
      </c>
      <c r="AA141">
        <f t="shared" si="45"/>
        <v>130</v>
      </c>
      <c r="AB141">
        <f t="shared" si="46"/>
        <v>0.1</v>
      </c>
      <c r="AC141">
        <f t="shared" si="47"/>
        <v>0.77146000000000003</v>
      </c>
      <c r="AD141">
        <f t="shared" si="48"/>
        <v>36605.777000000002</v>
      </c>
      <c r="AE141" s="12">
        <f t="shared" si="49"/>
        <v>25624.043900000001</v>
      </c>
      <c r="AF141">
        <v>19440</v>
      </c>
      <c r="AG141">
        <f t="shared" si="50"/>
        <v>6184.0439000000006</v>
      </c>
      <c r="AI141">
        <f t="shared" si="51"/>
        <v>9386.0966666666664</v>
      </c>
      <c r="AJ141">
        <f t="shared" si="52"/>
        <v>-42986.096666666665</v>
      </c>
      <c r="AK141">
        <f t="shared" si="53"/>
        <v>-18986.096666666665</v>
      </c>
    </row>
    <row r="142" spans="1:37" x14ac:dyDescent="0.2">
      <c r="A142" t="s">
        <v>274</v>
      </c>
      <c r="B142" t="s">
        <v>272</v>
      </c>
      <c r="C142" t="s">
        <v>108</v>
      </c>
      <c r="D142">
        <v>1</v>
      </c>
      <c r="E142">
        <v>1175</v>
      </c>
      <c r="F142" s="61">
        <f t="shared" si="36"/>
        <v>0.97297297297297303</v>
      </c>
      <c r="G142" s="4">
        <f t="shared" si="37"/>
        <v>13718.91891891892</v>
      </c>
      <c r="H142">
        <v>201</v>
      </c>
      <c r="I142">
        <v>0.52329999999999999</v>
      </c>
      <c r="J142">
        <v>106</v>
      </c>
      <c r="K142">
        <v>267</v>
      </c>
      <c r="L142">
        <f t="shared" si="38"/>
        <v>161</v>
      </c>
      <c r="M142">
        <f t="shared" si="39"/>
        <v>95</v>
      </c>
      <c r="N142">
        <f t="shared" si="40"/>
        <v>0.57204968944099377</v>
      </c>
      <c r="O142">
        <v>0.52329999999999999</v>
      </c>
      <c r="V142">
        <v>106</v>
      </c>
      <c r="W142">
        <f t="shared" si="41"/>
        <v>201.25</v>
      </c>
      <c r="X142">
        <f t="shared" si="42"/>
        <v>85.875</v>
      </c>
      <c r="Y142">
        <f t="shared" si="43"/>
        <v>-127.14809198888047</v>
      </c>
      <c r="Z142">
        <f t="shared" si="44"/>
        <v>151.08966704574172</v>
      </c>
      <c r="AA142">
        <f t="shared" si="45"/>
        <v>151.08966704574172</v>
      </c>
      <c r="AB142">
        <f t="shared" si="46"/>
        <v>0.32404803500989676</v>
      </c>
      <c r="AC142">
        <f t="shared" si="47"/>
        <v>0.5941483850931677</v>
      </c>
      <c r="AD142">
        <f t="shared" si="48"/>
        <v>32765.933813014522</v>
      </c>
      <c r="AE142" s="12">
        <f t="shared" si="49"/>
        <v>22936.153669110165</v>
      </c>
      <c r="AF142">
        <v>13718.91891891892</v>
      </c>
      <c r="AG142">
        <f t="shared" si="50"/>
        <v>9217.2347501912445</v>
      </c>
      <c r="AI142">
        <f t="shared" si="51"/>
        <v>7228.8053519668738</v>
      </c>
      <c r="AJ142">
        <f t="shared" si="52"/>
        <v>-40828.805351966876</v>
      </c>
      <c r="AK142">
        <f t="shared" si="53"/>
        <v>-16828.805351966876</v>
      </c>
    </row>
    <row r="143" spans="1:37" x14ac:dyDescent="0.2">
      <c r="A143" t="s">
        <v>275</v>
      </c>
      <c r="B143" t="s">
        <v>272</v>
      </c>
      <c r="C143" t="s">
        <v>108</v>
      </c>
      <c r="D143">
        <v>2</v>
      </c>
      <c r="E143">
        <v>1725</v>
      </c>
      <c r="F143" s="61">
        <f t="shared" si="36"/>
        <v>0.97297297297297303</v>
      </c>
      <c r="G143" s="4">
        <f t="shared" si="37"/>
        <v>20140.540540540544</v>
      </c>
      <c r="H143">
        <v>242</v>
      </c>
      <c r="I143">
        <v>0.48220000000000002</v>
      </c>
      <c r="J143">
        <v>195</v>
      </c>
      <c r="K143">
        <v>305</v>
      </c>
      <c r="L143">
        <f t="shared" si="38"/>
        <v>110</v>
      </c>
      <c r="M143">
        <f t="shared" si="39"/>
        <v>47</v>
      </c>
      <c r="N143">
        <f t="shared" si="40"/>
        <v>0.44181818181818178</v>
      </c>
      <c r="O143">
        <v>0.48220000000000002</v>
      </c>
      <c r="V143">
        <v>195</v>
      </c>
      <c r="W143">
        <f t="shared" si="41"/>
        <v>137.5</v>
      </c>
      <c r="X143">
        <f t="shared" si="42"/>
        <v>181.25</v>
      </c>
      <c r="Y143">
        <f t="shared" si="43"/>
        <v>-86.871367197371754</v>
      </c>
      <c r="Z143">
        <f t="shared" si="44"/>
        <v>164.51778493808442</v>
      </c>
      <c r="AA143">
        <f t="shared" si="45"/>
        <v>195</v>
      </c>
      <c r="AB143">
        <f t="shared" si="46"/>
        <v>0.1</v>
      </c>
      <c r="AC143">
        <f t="shared" si="47"/>
        <v>0.77146000000000003</v>
      </c>
      <c r="AD143">
        <f t="shared" si="48"/>
        <v>54908.66550000001</v>
      </c>
      <c r="AE143" s="12">
        <f t="shared" si="49"/>
        <v>38436.065850000006</v>
      </c>
      <c r="AF143">
        <v>20140.540540540544</v>
      </c>
      <c r="AG143">
        <f t="shared" si="50"/>
        <v>18295.525309459463</v>
      </c>
      <c r="AI143">
        <f t="shared" si="51"/>
        <v>9386.0966666666664</v>
      </c>
      <c r="AJ143">
        <f t="shared" si="52"/>
        <v>-42986.096666666665</v>
      </c>
      <c r="AK143">
        <f t="shared" si="53"/>
        <v>-18986.096666666665</v>
      </c>
    </row>
    <row r="144" spans="1:37" x14ac:dyDescent="0.2">
      <c r="A144" t="s">
        <v>276</v>
      </c>
      <c r="B144" t="s">
        <v>277</v>
      </c>
      <c r="C144" t="s">
        <v>99</v>
      </c>
      <c r="D144">
        <v>1</v>
      </c>
      <c r="E144">
        <v>709</v>
      </c>
      <c r="F144" s="61">
        <f t="shared" si="36"/>
        <v>0.97297297297297303</v>
      </c>
      <c r="G144" s="4">
        <f t="shared" si="37"/>
        <v>8278.0540540540551</v>
      </c>
      <c r="H144">
        <v>158</v>
      </c>
      <c r="I144">
        <v>0.22189999999999999</v>
      </c>
      <c r="J144">
        <v>86</v>
      </c>
      <c r="K144">
        <v>192</v>
      </c>
      <c r="L144">
        <f t="shared" si="38"/>
        <v>106</v>
      </c>
      <c r="M144">
        <f t="shared" si="39"/>
        <v>72</v>
      </c>
      <c r="N144">
        <f t="shared" si="40"/>
        <v>0.64339622641509431</v>
      </c>
      <c r="O144">
        <v>0.22189999999999999</v>
      </c>
      <c r="V144">
        <v>86</v>
      </c>
      <c r="W144">
        <f t="shared" si="41"/>
        <v>132.5</v>
      </c>
      <c r="X144">
        <f t="shared" si="42"/>
        <v>72.75</v>
      </c>
      <c r="Y144">
        <f t="shared" si="43"/>
        <v>-83.712408390194597</v>
      </c>
      <c r="Z144">
        <f t="shared" si="44"/>
        <v>107.58077457669954</v>
      </c>
      <c r="AA144">
        <f t="shared" si="45"/>
        <v>107.58077457669954</v>
      </c>
      <c r="AB144">
        <f t="shared" si="46"/>
        <v>0.26287377039018522</v>
      </c>
      <c r="AC144">
        <f t="shared" si="47"/>
        <v>0.6425616981132074</v>
      </c>
      <c r="AD144">
        <f t="shared" si="48"/>
        <v>25231.45909666345</v>
      </c>
      <c r="AE144" s="12">
        <f t="shared" si="49"/>
        <v>17662.021367664413</v>
      </c>
      <c r="AF144">
        <v>8278.0540540540551</v>
      </c>
      <c r="AG144">
        <f t="shared" si="50"/>
        <v>9383.9673136103575</v>
      </c>
      <c r="AI144">
        <f t="shared" si="51"/>
        <v>7817.8339937106903</v>
      </c>
      <c r="AJ144">
        <f t="shared" si="52"/>
        <v>-41417.833993710694</v>
      </c>
      <c r="AK144">
        <f t="shared" si="53"/>
        <v>-17417.83399371069</v>
      </c>
    </row>
    <row r="145" spans="1:37" x14ac:dyDescent="0.2">
      <c r="A145" t="s">
        <v>278</v>
      </c>
      <c r="B145" t="s">
        <v>277</v>
      </c>
      <c r="C145" t="s">
        <v>99</v>
      </c>
      <c r="D145">
        <v>2</v>
      </c>
      <c r="E145">
        <v>869</v>
      </c>
      <c r="F145" s="61">
        <f t="shared" si="36"/>
        <v>0.97297297297297303</v>
      </c>
      <c r="G145" s="4">
        <f t="shared" si="37"/>
        <v>10146.162162162163</v>
      </c>
      <c r="H145">
        <v>246</v>
      </c>
      <c r="I145">
        <v>0.38900000000000001</v>
      </c>
      <c r="J145">
        <v>135</v>
      </c>
      <c r="K145">
        <v>305</v>
      </c>
      <c r="L145">
        <f t="shared" si="38"/>
        <v>170</v>
      </c>
      <c r="M145">
        <f t="shared" si="39"/>
        <v>111</v>
      </c>
      <c r="N145">
        <f t="shared" si="40"/>
        <v>0.62235294117647055</v>
      </c>
      <c r="O145">
        <v>0.38900000000000001</v>
      </c>
      <c r="V145">
        <v>135</v>
      </c>
      <c r="W145">
        <f t="shared" si="41"/>
        <v>212.5</v>
      </c>
      <c r="X145">
        <f t="shared" si="42"/>
        <v>113.75</v>
      </c>
      <c r="Y145">
        <f t="shared" si="43"/>
        <v>-134.25574930502907</v>
      </c>
      <c r="Z145">
        <f t="shared" si="44"/>
        <v>171.07294035885772</v>
      </c>
      <c r="AA145">
        <f t="shared" si="45"/>
        <v>171.07294035885772</v>
      </c>
      <c r="AB145">
        <f t="shared" si="46"/>
        <v>0.2697550134534481</v>
      </c>
      <c r="AC145">
        <f t="shared" si="47"/>
        <v>0.63711588235294125</v>
      </c>
      <c r="AD145">
        <f t="shared" si="48"/>
        <v>39782.549880357692</v>
      </c>
      <c r="AE145" s="12">
        <f t="shared" si="49"/>
        <v>27847.784916250384</v>
      </c>
      <c r="AF145">
        <v>10146.162162162163</v>
      </c>
      <c r="AG145">
        <f t="shared" si="50"/>
        <v>17701.622754088221</v>
      </c>
      <c r="AI145">
        <f t="shared" si="51"/>
        <v>7751.5765686274517</v>
      </c>
      <c r="AJ145">
        <f t="shared" si="52"/>
        <v>-41351.576568627454</v>
      </c>
      <c r="AK145">
        <f t="shared" si="53"/>
        <v>-17351.576568627454</v>
      </c>
    </row>
    <row r="146" spans="1:37" x14ac:dyDescent="0.2">
      <c r="A146" t="s">
        <v>279</v>
      </c>
      <c r="B146" t="s">
        <v>277</v>
      </c>
      <c r="C146" t="s">
        <v>108</v>
      </c>
      <c r="D146">
        <v>1</v>
      </c>
      <c r="E146">
        <v>925</v>
      </c>
      <c r="F146" s="61">
        <f t="shared" si="36"/>
        <v>0.97297297297297303</v>
      </c>
      <c r="G146" s="4">
        <f t="shared" si="37"/>
        <v>10800</v>
      </c>
      <c r="H146">
        <v>207</v>
      </c>
      <c r="I146">
        <v>0.41639999999999999</v>
      </c>
      <c r="J146">
        <v>125</v>
      </c>
      <c r="K146">
        <v>288</v>
      </c>
      <c r="L146">
        <f t="shared" si="38"/>
        <v>163</v>
      </c>
      <c r="M146">
        <f t="shared" si="39"/>
        <v>82</v>
      </c>
      <c r="N146">
        <f t="shared" si="40"/>
        <v>0.50245398773006134</v>
      </c>
      <c r="O146">
        <v>0.41639999999999999</v>
      </c>
      <c r="V146">
        <v>125</v>
      </c>
      <c r="W146">
        <f t="shared" si="41"/>
        <v>203.75</v>
      </c>
      <c r="X146">
        <f t="shared" si="42"/>
        <v>104.625</v>
      </c>
      <c r="Y146">
        <f t="shared" si="43"/>
        <v>-128.72757139246903</v>
      </c>
      <c r="Z146">
        <f t="shared" si="44"/>
        <v>161.80817222643415</v>
      </c>
      <c r="AA146">
        <f t="shared" si="45"/>
        <v>161.80817222643415</v>
      </c>
      <c r="AB146">
        <f t="shared" si="46"/>
        <v>0.28065360601930872</v>
      </c>
      <c r="AC146">
        <f t="shared" si="47"/>
        <v>0.62849073619631912</v>
      </c>
      <c r="AD146">
        <f t="shared" si="48"/>
        <v>37118.652109087925</v>
      </c>
      <c r="AE146" s="12">
        <f t="shared" si="49"/>
        <v>25983.056476361548</v>
      </c>
      <c r="AF146">
        <v>10800</v>
      </c>
      <c r="AG146">
        <f t="shared" si="50"/>
        <v>15183.056476361548</v>
      </c>
      <c r="AI146">
        <f t="shared" si="51"/>
        <v>7646.6372903885504</v>
      </c>
      <c r="AJ146">
        <f t="shared" si="52"/>
        <v>-41246.637290388549</v>
      </c>
      <c r="AK146">
        <f t="shared" si="53"/>
        <v>-17246.637290388549</v>
      </c>
    </row>
    <row r="147" spans="1:37" x14ac:dyDescent="0.2">
      <c r="A147" t="s">
        <v>280</v>
      </c>
      <c r="B147" t="s">
        <v>277</v>
      </c>
      <c r="C147" t="s">
        <v>108</v>
      </c>
      <c r="D147">
        <v>2</v>
      </c>
      <c r="E147">
        <v>1350</v>
      </c>
      <c r="F147" s="61">
        <f t="shared" si="36"/>
        <v>0.97297297297297303</v>
      </c>
      <c r="G147" s="4">
        <f t="shared" si="37"/>
        <v>15762.162162162163</v>
      </c>
      <c r="H147">
        <v>224</v>
      </c>
      <c r="I147">
        <v>0.4849</v>
      </c>
      <c r="J147">
        <v>119</v>
      </c>
      <c r="K147">
        <v>360</v>
      </c>
      <c r="L147">
        <f t="shared" si="38"/>
        <v>241</v>
      </c>
      <c r="M147">
        <f t="shared" si="39"/>
        <v>105</v>
      </c>
      <c r="N147">
        <f t="shared" si="40"/>
        <v>0.44854771784232372</v>
      </c>
      <c r="O147">
        <v>0.4849</v>
      </c>
      <c r="V147">
        <v>119</v>
      </c>
      <c r="W147">
        <f t="shared" si="41"/>
        <v>301.25</v>
      </c>
      <c r="X147">
        <f t="shared" si="42"/>
        <v>88.875</v>
      </c>
      <c r="Y147">
        <f t="shared" si="43"/>
        <v>-190.32726813242357</v>
      </c>
      <c r="Z147">
        <f t="shared" si="44"/>
        <v>206.32987427343951</v>
      </c>
      <c r="AA147">
        <f t="shared" si="45"/>
        <v>206.32987427343951</v>
      </c>
      <c r="AB147">
        <f t="shared" si="46"/>
        <v>0.38989169883299424</v>
      </c>
      <c r="AC147">
        <f t="shared" si="47"/>
        <v>0.54203970954356839</v>
      </c>
      <c r="AD147">
        <f t="shared" si="48"/>
        <v>40821.229569287687</v>
      </c>
      <c r="AE147" s="12">
        <f t="shared" si="49"/>
        <v>28574.860698501379</v>
      </c>
      <c r="AF147">
        <v>15762.162162162163</v>
      </c>
      <c r="AG147">
        <f t="shared" si="50"/>
        <v>12812.698536339216</v>
      </c>
      <c r="AI147">
        <f t="shared" si="51"/>
        <v>6594.816466113416</v>
      </c>
      <c r="AJ147">
        <f t="shared" si="52"/>
        <v>-40194.816466113414</v>
      </c>
      <c r="AK147">
        <f t="shared" si="53"/>
        <v>-16194.816466113416</v>
      </c>
    </row>
    <row r="148" spans="1:37" x14ac:dyDescent="0.2">
      <c r="A148" t="s">
        <v>281</v>
      </c>
      <c r="B148" t="s">
        <v>282</v>
      </c>
      <c r="C148" t="s">
        <v>99</v>
      </c>
      <c r="D148">
        <v>1</v>
      </c>
      <c r="E148">
        <v>900</v>
      </c>
      <c r="F148" s="61">
        <f t="shared" si="36"/>
        <v>0.97297297297297303</v>
      </c>
      <c r="G148" s="4">
        <f t="shared" si="37"/>
        <v>10508.108108108108</v>
      </c>
      <c r="H148">
        <v>139</v>
      </c>
      <c r="I148">
        <v>0.55069999999999997</v>
      </c>
      <c r="J148">
        <v>89</v>
      </c>
      <c r="K148">
        <v>177</v>
      </c>
      <c r="L148">
        <f t="shared" si="38"/>
        <v>88</v>
      </c>
      <c r="M148">
        <f t="shared" si="39"/>
        <v>50</v>
      </c>
      <c r="N148">
        <f t="shared" si="40"/>
        <v>0.55454545454545456</v>
      </c>
      <c r="O148">
        <v>0.55069999999999997</v>
      </c>
      <c r="V148">
        <v>89</v>
      </c>
      <c r="W148">
        <f t="shared" si="41"/>
        <v>110</v>
      </c>
      <c r="X148">
        <f t="shared" si="42"/>
        <v>78</v>
      </c>
      <c r="Y148">
        <f t="shared" si="43"/>
        <v>-69.497093757897403</v>
      </c>
      <c r="Z148">
        <f t="shared" si="44"/>
        <v>98.114227950467537</v>
      </c>
      <c r="AA148">
        <f t="shared" si="45"/>
        <v>98.114227950467537</v>
      </c>
      <c r="AB148">
        <f t="shared" si="46"/>
        <v>0.18285661773152306</v>
      </c>
      <c r="AC148">
        <f t="shared" si="47"/>
        <v>0.7058872727272727</v>
      </c>
      <c r="AD148">
        <f t="shared" si="48"/>
        <v>25279.01844604958</v>
      </c>
      <c r="AE148" s="12">
        <f t="shared" si="49"/>
        <v>17695.312912234705</v>
      </c>
      <c r="AF148">
        <v>10508.108108108108</v>
      </c>
      <c r="AG148">
        <f t="shared" si="50"/>
        <v>7187.2048041265971</v>
      </c>
      <c r="AI148">
        <f t="shared" si="51"/>
        <v>8588.2951515151508</v>
      </c>
      <c r="AJ148">
        <f t="shared" si="52"/>
        <v>-42188.295151515151</v>
      </c>
      <c r="AK148">
        <f t="shared" si="53"/>
        <v>-18188.295151515151</v>
      </c>
    </row>
    <row r="149" spans="1:37" x14ac:dyDescent="0.2">
      <c r="A149" t="s">
        <v>283</v>
      </c>
      <c r="B149" t="s">
        <v>256</v>
      </c>
      <c r="C149" t="s">
        <v>108</v>
      </c>
      <c r="D149">
        <v>2</v>
      </c>
      <c r="E149">
        <v>3200</v>
      </c>
      <c r="F149" s="61">
        <f t="shared" si="36"/>
        <v>0.97297297297297303</v>
      </c>
      <c r="G149" s="4">
        <f t="shared" si="37"/>
        <v>37362.162162162167</v>
      </c>
      <c r="H149">
        <v>325</v>
      </c>
      <c r="I149">
        <v>0.81640000000000001</v>
      </c>
      <c r="J149">
        <v>195</v>
      </c>
      <c r="K149">
        <v>844</v>
      </c>
      <c r="L149">
        <f t="shared" si="38"/>
        <v>649</v>
      </c>
      <c r="M149">
        <f t="shared" si="39"/>
        <v>130</v>
      </c>
      <c r="N149">
        <f t="shared" si="40"/>
        <v>0.26024653312788903</v>
      </c>
      <c r="O149">
        <v>0.81640000000000001</v>
      </c>
      <c r="V149">
        <v>195</v>
      </c>
      <c r="W149">
        <f t="shared" si="41"/>
        <v>811.25</v>
      </c>
      <c r="X149">
        <f t="shared" si="42"/>
        <v>113.875</v>
      </c>
      <c r="Y149">
        <f t="shared" si="43"/>
        <v>-512.54106646449327</v>
      </c>
      <c r="Z149">
        <f t="shared" si="44"/>
        <v>492.90493113469802</v>
      </c>
      <c r="AA149">
        <f t="shared" si="45"/>
        <v>492.90493113469802</v>
      </c>
      <c r="AB149">
        <f t="shared" si="46"/>
        <v>0.46721717243106076</v>
      </c>
      <c r="AC149">
        <f t="shared" si="47"/>
        <v>0.48084432973805852</v>
      </c>
      <c r="AD149">
        <f t="shared" si="48"/>
        <v>86508.847551157436</v>
      </c>
      <c r="AE149" s="12">
        <f t="shared" si="49"/>
        <v>60556.193285810201</v>
      </c>
      <c r="AF149">
        <v>37362.162162162167</v>
      </c>
      <c r="AG149">
        <f t="shared" si="50"/>
        <v>23194.031123648034</v>
      </c>
      <c r="AI149">
        <f t="shared" si="51"/>
        <v>5850.2726784797123</v>
      </c>
      <c r="AJ149">
        <f t="shared" si="52"/>
        <v>-39450.272678479712</v>
      </c>
      <c r="AK149">
        <f t="shared" si="53"/>
        <v>-15450.272678479712</v>
      </c>
    </row>
    <row r="150" spans="1:37" x14ac:dyDescent="0.2">
      <c r="A150" t="s">
        <v>284</v>
      </c>
      <c r="B150" t="s">
        <v>282</v>
      </c>
      <c r="C150" t="s">
        <v>99</v>
      </c>
      <c r="D150">
        <v>2</v>
      </c>
      <c r="E150">
        <v>1325</v>
      </c>
      <c r="F150" s="61">
        <f t="shared" si="36"/>
        <v>0.97297297297297303</v>
      </c>
      <c r="G150" s="4">
        <f t="shared" si="37"/>
        <v>15470.27027027027</v>
      </c>
      <c r="H150">
        <v>283</v>
      </c>
      <c r="I150">
        <v>0.29320000000000002</v>
      </c>
      <c r="J150">
        <v>161</v>
      </c>
      <c r="K150">
        <v>319</v>
      </c>
      <c r="L150">
        <f t="shared" si="38"/>
        <v>158</v>
      </c>
      <c r="M150">
        <f t="shared" si="39"/>
        <v>122</v>
      </c>
      <c r="N150">
        <f t="shared" si="40"/>
        <v>0.71772151898734182</v>
      </c>
      <c r="O150">
        <v>0.29320000000000002</v>
      </c>
      <c r="V150">
        <v>161</v>
      </c>
      <c r="W150">
        <f t="shared" si="41"/>
        <v>197.5</v>
      </c>
      <c r="X150">
        <f t="shared" si="42"/>
        <v>141.25</v>
      </c>
      <c r="Y150">
        <f t="shared" si="43"/>
        <v>-124.7788728834976</v>
      </c>
      <c r="Z150">
        <f t="shared" si="44"/>
        <v>176.76190927470307</v>
      </c>
      <c r="AA150">
        <f t="shared" si="45"/>
        <v>176.76190927470307</v>
      </c>
      <c r="AB150">
        <f t="shared" si="46"/>
        <v>0.17980713556811681</v>
      </c>
      <c r="AC150">
        <f t="shared" si="47"/>
        <v>0.70830063291139234</v>
      </c>
      <c r="AD150">
        <f t="shared" si="48"/>
        <v>45698.208858072881</v>
      </c>
      <c r="AE150" s="12">
        <f t="shared" si="49"/>
        <v>31988.746200651014</v>
      </c>
      <c r="AF150">
        <v>15470.27027027027</v>
      </c>
      <c r="AG150">
        <f t="shared" si="50"/>
        <v>16518.475930380744</v>
      </c>
      <c r="AI150">
        <f t="shared" si="51"/>
        <v>8617.6577004219398</v>
      </c>
      <c r="AJ150">
        <f t="shared" si="52"/>
        <v>-42217.657700421943</v>
      </c>
      <c r="AK150">
        <f t="shared" si="53"/>
        <v>-18217.65770042194</v>
      </c>
    </row>
    <row r="151" spans="1:37" x14ac:dyDescent="0.2">
      <c r="A151" t="s">
        <v>285</v>
      </c>
      <c r="B151" t="s">
        <v>282</v>
      </c>
      <c r="C151" t="s">
        <v>108</v>
      </c>
      <c r="D151">
        <v>1</v>
      </c>
      <c r="E151">
        <v>975</v>
      </c>
      <c r="F151" s="61">
        <f t="shared" si="36"/>
        <v>0.97297297297297303</v>
      </c>
      <c r="G151" s="4">
        <f t="shared" si="37"/>
        <v>11383.783783783783</v>
      </c>
      <c r="H151">
        <v>192</v>
      </c>
      <c r="I151">
        <v>0.50139999999999996</v>
      </c>
      <c r="J151">
        <v>145</v>
      </c>
      <c r="K151">
        <v>300</v>
      </c>
      <c r="L151">
        <f t="shared" si="38"/>
        <v>155</v>
      </c>
      <c r="M151">
        <f t="shared" si="39"/>
        <v>47</v>
      </c>
      <c r="N151">
        <f t="shared" si="40"/>
        <v>0.34258064516129033</v>
      </c>
      <c r="O151">
        <v>0.50139999999999996</v>
      </c>
      <c r="V151">
        <v>145</v>
      </c>
      <c r="W151">
        <f t="shared" si="41"/>
        <v>193.75</v>
      </c>
      <c r="X151">
        <f t="shared" si="42"/>
        <v>125.625</v>
      </c>
      <c r="Y151">
        <f t="shared" si="43"/>
        <v>-122.40965377811473</v>
      </c>
      <c r="Z151">
        <f t="shared" si="44"/>
        <v>166.9341515036644</v>
      </c>
      <c r="AA151">
        <f t="shared" si="45"/>
        <v>166.9341515036644</v>
      </c>
      <c r="AB151">
        <f t="shared" si="46"/>
        <v>0.21320852388988076</v>
      </c>
      <c r="AC151">
        <f t="shared" si="47"/>
        <v>0.68186677419354835</v>
      </c>
      <c r="AD151">
        <f t="shared" si="48"/>
        <v>41546.800756817363</v>
      </c>
      <c r="AE151" s="12">
        <f t="shared" si="49"/>
        <v>29082.760529772153</v>
      </c>
      <c r="AF151">
        <v>11383.783783783783</v>
      </c>
      <c r="AG151">
        <f t="shared" si="50"/>
        <v>17698.97674598837</v>
      </c>
      <c r="AI151">
        <f t="shared" si="51"/>
        <v>8296.045752688171</v>
      </c>
      <c r="AJ151">
        <f t="shared" si="52"/>
        <v>-41896.045752688173</v>
      </c>
      <c r="AK151">
        <f t="shared" si="53"/>
        <v>-17896.045752688173</v>
      </c>
    </row>
    <row r="152" spans="1:37" x14ac:dyDescent="0.2">
      <c r="A152" t="s">
        <v>286</v>
      </c>
      <c r="B152" t="s">
        <v>282</v>
      </c>
      <c r="C152" t="s">
        <v>108</v>
      </c>
      <c r="D152">
        <v>2</v>
      </c>
      <c r="E152">
        <v>1550</v>
      </c>
      <c r="F152" s="61">
        <f t="shared" si="36"/>
        <v>0.97297297297297303</v>
      </c>
      <c r="G152" s="4">
        <f t="shared" si="37"/>
        <v>18097.297297297297</v>
      </c>
      <c r="H152">
        <v>307</v>
      </c>
      <c r="I152">
        <v>0.3014</v>
      </c>
      <c r="J152">
        <v>185</v>
      </c>
      <c r="K152">
        <v>376</v>
      </c>
      <c r="L152">
        <f t="shared" si="38"/>
        <v>191</v>
      </c>
      <c r="M152">
        <f t="shared" si="39"/>
        <v>122</v>
      </c>
      <c r="N152">
        <f t="shared" si="40"/>
        <v>0.61099476439790579</v>
      </c>
      <c r="O152">
        <v>0.3014</v>
      </c>
      <c r="V152">
        <v>185</v>
      </c>
      <c r="W152">
        <f t="shared" si="41"/>
        <v>238.75</v>
      </c>
      <c r="X152">
        <f t="shared" si="42"/>
        <v>161.125</v>
      </c>
      <c r="Y152">
        <f t="shared" si="43"/>
        <v>-150.84028304270913</v>
      </c>
      <c r="Z152">
        <f t="shared" si="44"/>
        <v>208.8672447561284</v>
      </c>
      <c r="AA152">
        <f t="shared" si="45"/>
        <v>208.8672447561284</v>
      </c>
      <c r="AB152">
        <f t="shared" si="46"/>
        <v>0.1999675173031556</v>
      </c>
      <c r="AC152">
        <f t="shared" si="47"/>
        <v>0.69234570680628271</v>
      </c>
      <c r="AD152">
        <f t="shared" si="48"/>
        <v>52782.044172767339</v>
      </c>
      <c r="AE152" s="12">
        <f t="shared" si="49"/>
        <v>36947.430920937135</v>
      </c>
      <c r="AF152">
        <v>18097.297297297297</v>
      </c>
      <c r="AG152">
        <f t="shared" si="50"/>
        <v>18850.133623639838</v>
      </c>
      <c r="AI152">
        <f t="shared" si="51"/>
        <v>8423.5394328097718</v>
      </c>
      <c r="AJ152">
        <f t="shared" si="52"/>
        <v>-42023.539432809775</v>
      </c>
      <c r="AK152">
        <f t="shared" si="53"/>
        <v>-18023.539432809772</v>
      </c>
    </row>
    <row r="153" spans="1:37" x14ac:dyDescent="0.2">
      <c r="A153" t="s">
        <v>287</v>
      </c>
      <c r="B153" t="s">
        <v>288</v>
      </c>
      <c r="C153" t="s">
        <v>99</v>
      </c>
      <c r="D153">
        <v>1</v>
      </c>
      <c r="E153">
        <v>1165</v>
      </c>
      <c r="F153" s="61">
        <f t="shared" si="36"/>
        <v>0.97297297297297303</v>
      </c>
      <c r="G153" s="4">
        <f t="shared" si="37"/>
        <v>13602.162162162163</v>
      </c>
      <c r="H153">
        <v>180</v>
      </c>
      <c r="I153">
        <v>0.34250000000000003</v>
      </c>
      <c r="J153">
        <v>135</v>
      </c>
      <c r="K153">
        <v>220</v>
      </c>
      <c r="L153">
        <f t="shared" si="38"/>
        <v>85</v>
      </c>
      <c r="M153">
        <f t="shared" si="39"/>
        <v>45</v>
      </c>
      <c r="N153">
        <f t="shared" si="40"/>
        <v>0.52352941176470591</v>
      </c>
      <c r="O153">
        <v>0.34250000000000003</v>
      </c>
      <c r="V153">
        <v>135</v>
      </c>
      <c r="W153">
        <f t="shared" si="41"/>
        <v>106.25</v>
      </c>
      <c r="X153">
        <f t="shared" si="42"/>
        <v>124.375</v>
      </c>
      <c r="Y153">
        <f t="shared" si="43"/>
        <v>-67.127874652514535</v>
      </c>
      <c r="Z153">
        <f t="shared" si="44"/>
        <v>119.28647017942887</v>
      </c>
      <c r="AA153">
        <f t="shared" si="45"/>
        <v>135</v>
      </c>
      <c r="AB153">
        <f t="shared" si="46"/>
        <v>0.1</v>
      </c>
      <c r="AC153">
        <f t="shared" si="47"/>
        <v>0.77146000000000003</v>
      </c>
      <c r="AD153">
        <f t="shared" si="48"/>
        <v>38013.691500000001</v>
      </c>
      <c r="AE153" s="12">
        <f t="shared" si="49"/>
        <v>26609.584049999998</v>
      </c>
      <c r="AF153">
        <v>13602.162162162163</v>
      </c>
      <c r="AG153">
        <f t="shared" si="50"/>
        <v>13007.421887837834</v>
      </c>
      <c r="AI153">
        <f t="shared" si="51"/>
        <v>9386.0966666666664</v>
      </c>
      <c r="AJ153">
        <f t="shared" si="52"/>
        <v>-42986.096666666665</v>
      </c>
      <c r="AK153">
        <f t="shared" si="53"/>
        <v>-18986.096666666665</v>
      </c>
    </row>
    <row r="154" spans="1:37" x14ac:dyDescent="0.2">
      <c r="A154" t="s">
        <v>289</v>
      </c>
      <c r="B154" t="s">
        <v>288</v>
      </c>
      <c r="C154" t="s">
        <v>99</v>
      </c>
      <c r="D154">
        <v>2</v>
      </c>
      <c r="E154">
        <v>1625</v>
      </c>
      <c r="F154" s="61">
        <f t="shared" si="36"/>
        <v>0.97297297297297303</v>
      </c>
      <c r="G154" s="4">
        <f t="shared" si="37"/>
        <v>18972.972972972973</v>
      </c>
      <c r="H154">
        <v>260</v>
      </c>
      <c r="I154">
        <v>0.6</v>
      </c>
      <c r="J154">
        <v>220</v>
      </c>
      <c r="K154">
        <v>312</v>
      </c>
      <c r="L154">
        <f t="shared" si="38"/>
        <v>92</v>
      </c>
      <c r="M154">
        <f t="shared" si="39"/>
        <v>40</v>
      </c>
      <c r="N154">
        <f t="shared" si="40"/>
        <v>0.44782608695652171</v>
      </c>
      <c r="O154">
        <v>0.6</v>
      </c>
      <c r="V154">
        <v>220</v>
      </c>
      <c r="W154">
        <f t="shared" si="41"/>
        <v>115</v>
      </c>
      <c r="X154">
        <f t="shared" si="42"/>
        <v>208.5</v>
      </c>
      <c r="Y154">
        <f t="shared" si="43"/>
        <v>-72.656052565074546</v>
      </c>
      <c r="Z154">
        <f t="shared" si="44"/>
        <v>166.05123831185242</v>
      </c>
      <c r="AA154">
        <f t="shared" si="45"/>
        <v>220</v>
      </c>
      <c r="AB154">
        <f t="shared" si="46"/>
        <v>0.1</v>
      </c>
      <c r="AC154">
        <f t="shared" si="47"/>
        <v>0.77146000000000003</v>
      </c>
      <c r="AD154">
        <f t="shared" si="48"/>
        <v>61948.238000000005</v>
      </c>
      <c r="AE154" s="12">
        <f t="shared" si="49"/>
        <v>43363.766600000003</v>
      </c>
      <c r="AF154">
        <v>18972.972972972973</v>
      </c>
      <c r="AG154">
        <f t="shared" si="50"/>
        <v>24390.793627027029</v>
      </c>
      <c r="AI154">
        <f t="shared" si="51"/>
        <v>9386.0966666666664</v>
      </c>
      <c r="AJ154">
        <f t="shared" si="52"/>
        <v>-42986.096666666665</v>
      </c>
      <c r="AK154">
        <f t="shared" si="53"/>
        <v>-18986.096666666665</v>
      </c>
    </row>
    <row r="155" spans="1:37" x14ac:dyDescent="0.2">
      <c r="A155" t="s">
        <v>290</v>
      </c>
      <c r="B155" t="s">
        <v>288</v>
      </c>
      <c r="C155" t="s">
        <v>108</v>
      </c>
      <c r="D155">
        <v>1</v>
      </c>
      <c r="E155">
        <v>1400</v>
      </c>
      <c r="F155" s="61">
        <f t="shared" si="36"/>
        <v>0.97297297297297303</v>
      </c>
      <c r="G155" s="4">
        <f t="shared" si="37"/>
        <v>16345.945945945947</v>
      </c>
      <c r="H155">
        <v>232</v>
      </c>
      <c r="I155">
        <v>0.49859999999999999</v>
      </c>
      <c r="J155">
        <v>135</v>
      </c>
      <c r="K155">
        <v>287</v>
      </c>
      <c r="L155">
        <f t="shared" si="38"/>
        <v>152</v>
      </c>
      <c r="M155">
        <f t="shared" si="39"/>
        <v>97</v>
      </c>
      <c r="N155">
        <f t="shared" si="40"/>
        <v>0.61052631578947369</v>
      </c>
      <c r="O155">
        <v>0.49859999999999999</v>
      </c>
      <c r="V155">
        <v>135</v>
      </c>
      <c r="W155">
        <f t="shared" si="41"/>
        <v>190</v>
      </c>
      <c r="X155">
        <f t="shared" si="42"/>
        <v>116</v>
      </c>
      <c r="Y155">
        <f t="shared" si="43"/>
        <v>-120.04043467273186</v>
      </c>
      <c r="Z155">
        <f t="shared" si="44"/>
        <v>160.10639373262572</v>
      </c>
      <c r="AA155">
        <f t="shared" si="45"/>
        <v>160.10639373262572</v>
      </c>
      <c r="AB155">
        <f t="shared" si="46"/>
        <v>0.23213891438224063</v>
      </c>
      <c r="AC155">
        <f t="shared" si="47"/>
        <v>0.66688526315789476</v>
      </c>
      <c r="AD155">
        <f t="shared" si="48"/>
        <v>38971.996998939918</v>
      </c>
      <c r="AE155" s="12">
        <f t="shared" si="49"/>
        <v>27280.39789925794</v>
      </c>
      <c r="AF155">
        <v>16345.945945945947</v>
      </c>
      <c r="AG155">
        <f t="shared" si="50"/>
        <v>10934.451953311993</v>
      </c>
      <c r="AI155">
        <f t="shared" si="51"/>
        <v>8113.7707017543862</v>
      </c>
      <c r="AJ155">
        <f t="shared" si="52"/>
        <v>-41713.770701754387</v>
      </c>
      <c r="AK155">
        <f t="shared" si="53"/>
        <v>-17713.770701754387</v>
      </c>
    </row>
    <row r="156" spans="1:37" x14ac:dyDescent="0.2">
      <c r="A156" t="s">
        <v>291</v>
      </c>
      <c r="B156" t="s">
        <v>288</v>
      </c>
      <c r="C156" t="s">
        <v>108</v>
      </c>
      <c r="D156">
        <v>2</v>
      </c>
      <c r="E156">
        <v>1995</v>
      </c>
      <c r="F156" s="61">
        <f t="shared" si="36"/>
        <v>0.97297297297297303</v>
      </c>
      <c r="G156" s="4">
        <f t="shared" si="37"/>
        <v>23292.972972972973</v>
      </c>
      <c r="H156">
        <v>292</v>
      </c>
      <c r="I156">
        <v>0.63839999999999997</v>
      </c>
      <c r="J156">
        <v>224</v>
      </c>
      <c r="K156">
        <v>331</v>
      </c>
      <c r="L156">
        <f t="shared" si="38"/>
        <v>107</v>
      </c>
      <c r="M156">
        <f t="shared" si="39"/>
        <v>68</v>
      </c>
      <c r="N156">
        <f t="shared" si="40"/>
        <v>0.608411214953271</v>
      </c>
      <c r="O156">
        <v>0.63839999999999997</v>
      </c>
      <c r="V156">
        <v>224</v>
      </c>
      <c r="W156">
        <f t="shared" si="41"/>
        <v>133.75</v>
      </c>
      <c r="X156">
        <f t="shared" si="42"/>
        <v>210.625</v>
      </c>
      <c r="Y156">
        <f t="shared" si="43"/>
        <v>-84.502148091988886</v>
      </c>
      <c r="Z156">
        <f t="shared" si="44"/>
        <v>177.19002716704577</v>
      </c>
      <c r="AA156">
        <f t="shared" si="45"/>
        <v>224</v>
      </c>
      <c r="AB156">
        <f t="shared" si="46"/>
        <v>0.1</v>
      </c>
      <c r="AC156">
        <f t="shared" si="47"/>
        <v>0.77146000000000003</v>
      </c>
      <c r="AD156">
        <f t="shared" si="48"/>
        <v>63074.569600000003</v>
      </c>
      <c r="AE156" s="12">
        <f t="shared" si="49"/>
        <v>44152.19872</v>
      </c>
      <c r="AF156">
        <v>23292.972972972973</v>
      </c>
      <c r="AG156">
        <f t="shared" si="50"/>
        <v>20859.225747027027</v>
      </c>
      <c r="AI156">
        <f t="shared" si="51"/>
        <v>9386.0966666666664</v>
      </c>
      <c r="AJ156">
        <f t="shared" si="52"/>
        <v>-42986.096666666665</v>
      </c>
      <c r="AK156">
        <f t="shared" si="53"/>
        <v>-18986.096666666665</v>
      </c>
    </row>
    <row r="157" spans="1:37" x14ac:dyDescent="0.2">
      <c r="A157" t="s">
        <v>292</v>
      </c>
      <c r="B157" t="s">
        <v>293</v>
      </c>
      <c r="C157" t="s">
        <v>99</v>
      </c>
      <c r="D157">
        <v>1</v>
      </c>
      <c r="E157">
        <v>760</v>
      </c>
      <c r="F157" s="61">
        <f t="shared" si="36"/>
        <v>0.97297297297297303</v>
      </c>
      <c r="G157" s="4">
        <f t="shared" si="37"/>
        <v>8873.5135135135133</v>
      </c>
      <c r="H157">
        <v>169</v>
      </c>
      <c r="I157">
        <v>0.29039999999999999</v>
      </c>
      <c r="J157">
        <v>100</v>
      </c>
      <c r="K157">
        <v>195</v>
      </c>
      <c r="L157">
        <f t="shared" si="38"/>
        <v>95</v>
      </c>
      <c r="M157">
        <f t="shared" si="39"/>
        <v>69</v>
      </c>
      <c r="N157">
        <f t="shared" si="40"/>
        <v>0.68105263157894735</v>
      </c>
      <c r="O157">
        <v>0.29039999999999999</v>
      </c>
      <c r="V157">
        <v>100</v>
      </c>
      <c r="W157">
        <f t="shared" si="41"/>
        <v>118.75</v>
      </c>
      <c r="X157">
        <f t="shared" si="42"/>
        <v>88.125</v>
      </c>
      <c r="Y157">
        <f t="shared" si="43"/>
        <v>-75.025271670457414</v>
      </c>
      <c r="Z157">
        <f t="shared" si="44"/>
        <v>107.87899608289108</v>
      </c>
      <c r="AA157">
        <f t="shared" si="45"/>
        <v>107.87899608289108</v>
      </c>
      <c r="AB157">
        <f t="shared" si="46"/>
        <v>0.16634944069803012</v>
      </c>
      <c r="AC157">
        <f t="shared" si="47"/>
        <v>0.71895105263157899</v>
      </c>
      <c r="AD157">
        <f t="shared" si="48"/>
        <v>28309.296993580876</v>
      </c>
      <c r="AE157" s="12">
        <f t="shared" si="49"/>
        <v>19816.507895506613</v>
      </c>
      <c r="AF157">
        <v>8873.5135135135133</v>
      </c>
      <c r="AG157">
        <f t="shared" si="50"/>
        <v>10942.9943819931</v>
      </c>
      <c r="AI157">
        <f t="shared" si="51"/>
        <v>8747.2378070175455</v>
      </c>
      <c r="AJ157">
        <f t="shared" si="52"/>
        <v>-42347.237807017547</v>
      </c>
      <c r="AK157">
        <f t="shared" si="53"/>
        <v>-18347.237807017547</v>
      </c>
    </row>
    <row r="158" spans="1:37" x14ac:dyDescent="0.2">
      <c r="A158" t="s">
        <v>294</v>
      </c>
      <c r="B158" t="s">
        <v>293</v>
      </c>
      <c r="C158" t="s">
        <v>99</v>
      </c>
      <c r="D158">
        <v>2</v>
      </c>
      <c r="E158">
        <v>965</v>
      </c>
      <c r="F158" s="61">
        <f t="shared" si="36"/>
        <v>0.97297297297297303</v>
      </c>
      <c r="G158" s="4">
        <f t="shared" si="37"/>
        <v>11267.027027027027</v>
      </c>
      <c r="H158">
        <v>189</v>
      </c>
      <c r="I158">
        <v>0.53969999999999996</v>
      </c>
      <c r="J158">
        <v>135</v>
      </c>
      <c r="K158">
        <v>284</v>
      </c>
      <c r="L158">
        <f t="shared" si="38"/>
        <v>149</v>
      </c>
      <c r="M158">
        <f t="shared" si="39"/>
        <v>54</v>
      </c>
      <c r="N158">
        <f t="shared" si="40"/>
        <v>0.38993288590604025</v>
      </c>
      <c r="O158">
        <v>0.53969999999999996</v>
      </c>
      <c r="V158">
        <v>135</v>
      </c>
      <c r="W158">
        <f t="shared" si="41"/>
        <v>186.25</v>
      </c>
      <c r="X158">
        <f t="shared" si="42"/>
        <v>116.375</v>
      </c>
      <c r="Y158">
        <f t="shared" si="43"/>
        <v>-117.67121556734901</v>
      </c>
      <c r="Z158">
        <f t="shared" si="44"/>
        <v>158.27863596158707</v>
      </c>
      <c r="AA158">
        <f t="shared" si="45"/>
        <v>158.27863596158707</v>
      </c>
      <c r="AB158">
        <f t="shared" si="46"/>
        <v>0.22498596489442724</v>
      </c>
      <c r="AC158">
        <f t="shared" si="47"/>
        <v>0.67254610738255027</v>
      </c>
      <c r="AD158">
        <f t="shared" si="48"/>
        <v>38854.133381691572</v>
      </c>
      <c r="AE158" s="12">
        <f t="shared" si="49"/>
        <v>27197.8933671841</v>
      </c>
      <c r="AF158">
        <v>11267.027027027027</v>
      </c>
      <c r="AG158">
        <f t="shared" si="50"/>
        <v>15930.866340157074</v>
      </c>
      <c r="AI158">
        <f t="shared" si="51"/>
        <v>8182.6443064876958</v>
      </c>
      <c r="AJ158">
        <f t="shared" si="52"/>
        <v>-41782.644306487695</v>
      </c>
      <c r="AK158">
        <f t="shared" si="53"/>
        <v>-17782.644306487695</v>
      </c>
    </row>
    <row r="159" spans="1:37" x14ac:dyDescent="0.2">
      <c r="A159" t="s">
        <v>295</v>
      </c>
      <c r="B159" t="s">
        <v>293</v>
      </c>
      <c r="C159" t="s">
        <v>108</v>
      </c>
      <c r="D159">
        <v>1</v>
      </c>
      <c r="E159">
        <v>1185</v>
      </c>
      <c r="F159" s="61">
        <f t="shared" si="36"/>
        <v>0.97297297297297303</v>
      </c>
      <c r="G159" s="4">
        <f t="shared" si="37"/>
        <v>13835.675675675677</v>
      </c>
      <c r="H159">
        <v>289</v>
      </c>
      <c r="I159">
        <v>0.27950000000000003</v>
      </c>
      <c r="J159">
        <v>157</v>
      </c>
      <c r="K159">
        <v>320</v>
      </c>
      <c r="L159">
        <f t="shared" si="38"/>
        <v>163</v>
      </c>
      <c r="M159">
        <f t="shared" si="39"/>
        <v>132</v>
      </c>
      <c r="N159">
        <f t="shared" si="40"/>
        <v>0.74785276073619633</v>
      </c>
      <c r="O159">
        <v>0.27950000000000003</v>
      </c>
      <c r="V159">
        <v>157</v>
      </c>
      <c r="W159">
        <f t="shared" si="41"/>
        <v>203.75</v>
      </c>
      <c r="X159">
        <f t="shared" si="42"/>
        <v>136.625</v>
      </c>
      <c r="Y159">
        <f t="shared" si="43"/>
        <v>-128.72757139246903</v>
      </c>
      <c r="Z159">
        <f t="shared" si="44"/>
        <v>177.80817222643415</v>
      </c>
      <c r="AA159">
        <f t="shared" si="45"/>
        <v>177.80817222643415</v>
      </c>
      <c r="AB159">
        <f t="shared" si="46"/>
        <v>0.20212599865734554</v>
      </c>
      <c r="AC159">
        <f t="shared" si="47"/>
        <v>0.69063748466257679</v>
      </c>
      <c r="AD159">
        <f t="shared" si="48"/>
        <v>44822.360918903876</v>
      </c>
      <c r="AE159" s="12">
        <f t="shared" si="49"/>
        <v>31375.652643232712</v>
      </c>
      <c r="AF159">
        <v>13835.675675675677</v>
      </c>
      <c r="AG159">
        <f t="shared" si="50"/>
        <v>17539.976967557035</v>
      </c>
      <c r="AI159">
        <f t="shared" si="51"/>
        <v>8402.7560633946832</v>
      </c>
      <c r="AJ159">
        <f t="shared" si="52"/>
        <v>-42002.756063394685</v>
      </c>
      <c r="AK159">
        <f t="shared" si="53"/>
        <v>-18002.756063394685</v>
      </c>
    </row>
    <row r="160" spans="1:37" x14ac:dyDescent="0.2">
      <c r="A160" t="s">
        <v>296</v>
      </c>
      <c r="B160" t="s">
        <v>256</v>
      </c>
      <c r="C160" t="s">
        <v>99</v>
      </c>
      <c r="D160">
        <v>1</v>
      </c>
      <c r="E160">
        <v>1700</v>
      </c>
      <c r="F160" s="61">
        <f t="shared" si="36"/>
        <v>0.97297297297297303</v>
      </c>
      <c r="G160" s="4">
        <f t="shared" si="37"/>
        <v>19848.64864864865</v>
      </c>
      <c r="H160">
        <v>239</v>
      </c>
      <c r="I160">
        <v>0.67669999999999997</v>
      </c>
      <c r="J160">
        <v>98</v>
      </c>
      <c r="K160">
        <v>430</v>
      </c>
      <c r="L160">
        <f t="shared" si="38"/>
        <v>332</v>
      </c>
      <c r="M160">
        <f t="shared" si="39"/>
        <v>141</v>
      </c>
      <c r="N160">
        <f t="shared" si="40"/>
        <v>0.43975903614457834</v>
      </c>
      <c r="O160">
        <v>0.67669999999999997</v>
      </c>
      <c r="V160">
        <v>98</v>
      </c>
      <c r="W160">
        <f t="shared" si="41"/>
        <v>415</v>
      </c>
      <c r="X160">
        <f t="shared" si="42"/>
        <v>56.5</v>
      </c>
      <c r="Y160">
        <f t="shared" si="43"/>
        <v>-262.19358099570383</v>
      </c>
      <c r="Z160">
        <f t="shared" si="44"/>
        <v>251.27185999494569</v>
      </c>
      <c r="AA160">
        <f t="shared" si="45"/>
        <v>251.27185999494569</v>
      </c>
      <c r="AB160">
        <f t="shared" si="46"/>
        <v>0.46932978312035106</v>
      </c>
      <c r="AC160">
        <f t="shared" si="47"/>
        <v>0.47917240963855418</v>
      </c>
      <c r="AD160">
        <f t="shared" si="48"/>
        <v>43946.928059270933</v>
      </c>
      <c r="AE160" s="12">
        <f t="shared" si="49"/>
        <v>30762.849641489651</v>
      </c>
      <c r="AF160">
        <v>19848.64864864865</v>
      </c>
      <c r="AG160">
        <f t="shared" si="50"/>
        <v>10914.200992841001</v>
      </c>
      <c r="AI160">
        <f t="shared" si="51"/>
        <v>5829.930983935742</v>
      </c>
      <c r="AJ160">
        <f t="shared" si="52"/>
        <v>-39429.930983935745</v>
      </c>
      <c r="AK160">
        <f t="shared" si="53"/>
        <v>-15429.930983935741</v>
      </c>
    </row>
    <row r="161" spans="1:37" x14ac:dyDescent="0.2">
      <c r="A161" t="s">
        <v>297</v>
      </c>
      <c r="B161" t="s">
        <v>293</v>
      </c>
      <c r="C161" t="s">
        <v>108</v>
      </c>
      <c r="D161">
        <v>2</v>
      </c>
      <c r="E161">
        <v>1340</v>
      </c>
      <c r="F161" s="61">
        <f t="shared" si="36"/>
        <v>0.97297297297297303</v>
      </c>
      <c r="G161" s="4">
        <f t="shared" si="37"/>
        <v>15645.405405405405</v>
      </c>
      <c r="H161">
        <v>278</v>
      </c>
      <c r="I161">
        <v>0.38900000000000001</v>
      </c>
      <c r="J161">
        <v>135</v>
      </c>
      <c r="K161">
        <v>347</v>
      </c>
      <c r="L161">
        <f t="shared" si="38"/>
        <v>212</v>
      </c>
      <c r="M161">
        <f t="shared" si="39"/>
        <v>143</v>
      </c>
      <c r="N161">
        <f t="shared" si="40"/>
        <v>0.63962264150943393</v>
      </c>
      <c r="O161">
        <v>0.38900000000000001</v>
      </c>
      <c r="V161">
        <v>135</v>
      </c>
      <c r="W161">
        <f t="shared" si="41"/>
        <v>265</v>
      </c>
      <c r="X161">
        <f t="shared" si="42"/>
        <v>108.5</v>
      </c>
      <c r="Y161">
        <f t="shared" si="43"/>
        <v>-167.42481678038919</v>
      </c>
      <c r="Z161">
        <f t="shared" si="44"/>
        <v>196.66154915339905</v>
      </c>
      <c r="AA161">
        <f t="shared" si="45"/>
        <v>196.66154915339905</v>
      </c>
      <c r="AB161">
        <f t="shared" si="46"/>
        <v>0.33268509114490208</v>
      </c>
      <c r="AC161">
        <f t="shared" si="47"/>
        <v>0.58731301886792453</v>
      </c>
      <c r="AD161">
        <f t="shared" si="48"/>
        <v>42158.189166911812</v>
      </c>
      <c r="AE161" s="12">
        <f t="shared" si="49"/>
        <v>29510.732416838266</v>
      </c>
      <c r="AF161">
        <v>15645.405405405405</v>
      </c>
      <c r="AG161">
        <f t="shared" si="50"/>
        <v>13865.327011432861</v>
      </c>
      <c r="AI161">
        <f t="shared" si="51"/>
        <v>7145.6417295597494</v>
      </c>
      <c r="AJ161">
        <f t="shared" si="52"/>
        <v>-40745.641729559749</v>
      </c>
      <c r="AK161">
        <f t="shared" si="53"/>
        <v>-16745.641729559749</v>
      </c>
    </row>
    <row r="162" spans="1:37" x14ac:dyDescent="0.2">
      <c r="A162" t="s">
        <v>298</v>
      </c>
      <c r="B162" t="s">
        <v>299</v>
      </c>
      <c r="C162" t="s">
        <v>99</v>
      </c>
      <c r="D162">
        <v>1</v>
      </c>
      <c r="E162">
        <v>1150</v>
      </c>
      <c r="F162" s="61">
        <f t="shared" si="36"/>
        <v>0.97297297297297303</v>
      </c>
      <c r="G162" s="4">
        <f t="shared" si="37"/>
        <v>13427.027027027027</v>
      </c>
      <c r="H162">
        <v>183</v>
      </c>
      <c r="I162">
        <v>0.57530000000000003</v>
      </c>
      <c r="J162">
        <v>80</v>
      </c>
      <c r="K162">
        <v>267</v>
      </c>
      <c r="L162">
        <f t="shared" si="38"/>
        <v>187</v>
      </c>
      <c r="M162">
        <f t="shared" si="39"/>
        <v>103</v>
      </c>
      <c r="N162">
        <f t="shared" si="40"/>
        <v>0.54064171122994653</v>
      </c>
      <c r="O162">
        <v>0.57530000000000003</v>
      </c>
      <c r="V162">
        <v>80</v>
      </c>
      <c r="W162">
        <f t="shared" si="41"/>
        <v>233.75</v>
      </c>
      <c r="X162">
        <f t="shared" si="42"/>
        <v>56.625</v>
      </c>
      <c r="Y162">
        <f t="shared" si="43"/>
        <v>-147.68132423553197</v>
      </c>
      <c r="Z162">
        <f t="shared" si="44"/>
        <v>153.93023439474348</v>
      </c>
      <c r="AA162">
        <f t="shared" si="45"/>
        <v>153.93023439474348</v>
      </c>
      <c r="AB162">
        <f t="shared" si="46"/>
        <v>0.41627907762457106</v>
      </c>
      <c r="AC162">
        <f t="shared" si="47"/>
        <v>0.52115673796791451</v>
      </c>
      <c r="AD162">
        <f t="shared" si="48"/>
        <v>29280.949273607363</v>
      </c>
      <c r="AE162" s="12">
        <f t="shared" si="49"/>
        <v>20496.664491525153</v>
      </c>
      <c r="AF162">
        <v>13427.027027027027</v>
      </c>
      <c r="AG162">
        <f t="shared" si="50"/>
        <v>7069.6374644981261</v>
      </c>
      <c r="AI162">
        <f t="shared" si="51"/>
        <v>6340.74031194296</v>
      </c>
      <c r="AJ162">
        <f t="shared" si="52"/>
        <v>-39940.740311942958</v>
      </c>
      <c r="AK162">
        <f t="shared" si="53"/>
        <v>-15940.74031194296</v>
      </c>
    </row>
    <row r="163" spans="1:37" x14ac:dyDescent="0.2">
      <c r="A163" t="s">
        <v>300</v>
      </c>
      <c r="B163" t="s">
        <v>299</v>
      </c>
      <c r="C163" t="s">
        <v>99</v>
      </c>
      <c r="D163">
        <v>2</v>
      </c>
      <c r="E163">
        <v>2000</v>
      </c>
      <c r="F163" s="61">
        <f t="shared" si="36"/>
        <v>0.97297297297297303</v>
      </c>
      <c r="G163" s="4">
        <f t="shared" si="37"/>
        <v>23351.351351351354</v>
      </c>
      <c r="H163">
        <v>237</v>
      </c>
      <c r="I163">
        <v>0.31230000000000002</v>
      </c>
      <c r="J163">
        <v>160</v>
      </c>
      <c r="K163">
        <v>323</v>
      </c>
      <c r="L163">
        <f t="shared" si="38"/>
        <v>163</v>
      </c>
      <c r="M163">
        <f t="shared" si="39"/>
        <v>77</v>
      </c>
      <c r="N163">
        <f t="shared" si="40"/>
        <v>0.47791411042944787</v>
      </c>
      <c r="O163">
        <v>0.31230000000000002</v>
      </c>
      <c r="V163">
        <v>160</v>
      </c>
      <c r="W163">
        <f t="shared" si="41"/>
        <v>203.75</v>
      </c>
      <c r="X163">
        <f t="shared" si="42"/>
        <v>139.625</v>
      </c>
      <c r="Y163">
        <f t="shared" si="43"/>
        <v>-128.72757139246903</v>
      </c>
      <c r="Z163">
        <f t="shared" si="44"/>
        <v>179.30817222643412</v>
      </c>
      <c r="AA163">
        <f t="shared" si="45"/>
        <v>179.30817222643412</v>
      </c>
      <c r="AB163">
        <f t="shared" si="46"/>
        <v>0.19476403546716134</v>
      </c>
      <c r="AC163">
        <f t="shared" si="47"/>
        <v>0.69646374233128849</v>
      </c>
      <c r="AD163">
        <f t="shared" si="48"/>
        <v>45581.798840683012</v>
      </c>
      <c r="AE163" s="12">
        <f t="shared" si="49"/>
        <v>31907.259188478107</v>
      </c>
      <c r="AF163">
        <v>23351.351351351354</v>
      </c>
      <c r="AG163">
        <f t="shared" si="50"/>
        <v>8555.9078371267533</v>
      </c>
      <c r="AI163">
        <f t="shared" si="51"/>
        <v>8473.6421983640103</v>
      </c>
      <c r="AJ163">
        <f t="shared" si="52"/>
        <v>-42073.64219836401</v>
      </c>
      <c r="AK163">
        <f t="shared" si="53"/>
        <v>-18073.64219836401</v>
      </c>
    </row>
    <row r="164" spans="1:37" x14ac:dyDescent="0.2">
      <c r="A164" t="s">
        <v>301</v>
      </c>
      <c r="B164" t="s">
        <v>299</v>
      </c>
      <c r="C164" t="s">
        <v>108</v>
      </c>
      <c r="D164">
        <v>1</v>
      </c>
      <c r="E164">
        <v>1600</v>
      </c>
      <c r="F164" s="61">
        <f t="shared" si="36"/>
        <v>0.97297297297297303</v>
      </c>
      <c r="G164" s="4">
        <f t="shared" si="37"/>
        <v>18681.081081081084</v>
      </c>
      <c r="H164">
        <v>297</v>
      </c>
      <c r="I164">
        <v>0.4521</v>
      </c>
      <c r="J164">
        <v>225</v>
      </c>
      <c r="K164">
        <v>406</v>
      </c>
      <c r="L164">
        <f t="shared" si="38"/>
        <v>181</v>
      </c>
      <c r="M164">
        <f t="shared" si="39"/>
        <v>72</v>
      </c>
      <c r="N164">
        <f t="shared" si="40"/>
        <v>0.41823204419889504</v>
      </c>
      <c r="O164">
        <v>0.4521</v>
      </c>
      <c r="V164">
        <v>225</v>
      </c>
      <c r="W164">
        <f t="shared" si="41"/>
        <v>226.25</v>
      </c>
      <c r="X164">
        <f t="shared" si="42"/>
        <v>202.375</v>
      </c>
      <c r="Y164">
        <f t="shared" si="43"/>
        <v>-142.94288602476624</v>
      </c>
      <c r="Z164">
        <f t="shared" si="44"/>
        <v>222.77471885266615</v>
      </c>
      <c r="AA164">
        <f t="shared" si="45"/>
        <v>225</v>
      </c>
      <c r="AB164">
        <f t="shared" si="46"/>
        <v>0.1</v>
      </c>
      <c r="AC164">
        <f t="shared" si="47"/>
        <v>0.77146000000000003</v>
      </c>
      <c r="AD164">
        <f t="shared" si="48"/>
        <v>63356.152500000004</v>
      </c>
      <c r="AE164" s="12">
        <f t="shared" si="49"/>
        <v>44349.306750000003</v>
      </c>
      <c r="AF164">
        <v>18681.081081081084</v>
      </c>
      <c r="AG164">
        <f t="shared" si="50"/>
        <v>25668.22566891892</v>
      </c>
      <c r="AI164">
        <f t="shared" si="51"/>
        <v>9386.0966666666664</v>
      </c>
      <c r="AJ164">
        <f t="shared" si="52"/>
        <v>-42986.096666666665</v>
      </c>
      <c r="AK164">
        <f t="shared" si="53"/>
        <v>-18986.096666666665</v>
      </c>
    </row>
    <row r="165" spans="1:37" x14ac:dyDescent="0.2">
      <c r="A165" t="s">
        <v>302</v>
      </c>
      <c r="B165" t="s">
        <v>299</v>
      </c>
      <c r="C165" t="s">
        <v>108</v>
      </c>
      <c r="D165">
        <v>2</v>
      </c>
      <c r="E165">
        <v>2150</v>
      </c>
      <c r="F165" s="61">
        <f t="shared" si="36"/>
        <v>0.97297297297297303</v>
      </c>
      <c r="G165" s="4">
        <f t="shared" si="37"/>
        <v>25102.702702702707</v>
      </c>
      <c r="H165">
        <v>360</v>
      </c>
      <c r="I165">
        <v>0.53149999999999997</v>
      </c>
      <c r="J165">
        <v>170</v>
      </c>
      <c r="K165">
        <v>447</v>
      </c>
      <c r="L165">
        <f t="shared" si="38"/>
        <v>277</v>
      </c>
      <c r="M165">
        <f t="shared" si="39"/>
        <v>190</v>
      </c>
      <c r="N165">
        <f t="shared" si="40"/>
        <v>0.64873646209386282</v>
      </c>
      <c r="O165">
        <v>0.53149999999999997</v>
      </c>
      <c r="V165">
        <v>170</v>
      </c>
      <c r="W165">
        <f t="shared" si="41"/>
        <v>346.25</v>
      </c>
      <c r="X165">
        <f t="shared" si="42"/>
        <v>135.375</v>
      </c>
      <c r="Y165">
        <f t="shared" si="43"/>
        <v>-218.75789739701796</v>
      </c>
      <c r="Z165">
        <f t="shared" si="44"/>
        <v>253.76296752590346</v>
      </c>
      <c r="AA165">
        <f t="shared" si="45"/>
        <v>253.76296752590346</v>
      </c>
      <c r="AB165">
        <f t="shared" si="46"/>
        <v>0.34191470765603887</v>
      </c>
      <c r="AC165">
        <f t="shared" si="47"/>
        <v>0.58000870036101082</v>
      </c>
      <c r="AD165">
        <f t="shared" si="48"/>
        <v>53722.426082975217</v>
      </c>
      <c r="AE165" s="12">
        <f t="shared" si="49"/>
        <v>37605.698258082652</v>
      </c>
      <c r="AF165">
        <v>25102.702702702707</v>
      </c>
      <c r="AG165">
        <f t="shared" si="50"/>
        <v>12502.995555379945</v>
      </c>
      <c r="AI165">
        <f t="shared" si="51"/>
        <v>7056.7725210589642</v>
      </c>
      <c r="AJ165">
        <f t="shared" si="52"/>
        <v>-40656.772521058963</v>
      </c>
      <c r="AK165">
        <f t="shared" si="53"/>
        <v>-16656.772521058963</v>
      </c>
    </row>
    <row r="166" spans="1:37" x14ac:dyDescent="0.2">
      <c r="A166" t="s">
        <v>303</v>
      </c>
      <c r="B166" t="s">
        <v>304</v>
      </c>
      <c r="C166" t="s">
        <v>99</v>
      </c>
      <c r="D166">
        <v>1</v>
      </c>
      <c r="E166">
        <v>1600</v>
      </c>
      <c r="F166" s="61">
        <f t="shared" si="36"/>
        <v>0.97297297297297303</v>
      </c>
      <c r="G166" s="4">
        <f t="shared" si="37"/>
        <v>18681.081081081084</v>
      </c>
      <c r="H166">
        <v>209</v>
      </c>
      <c r="I166">
        <v>0.53969999999999996</v>
      </c>
      <c r="J166">
        <v>94</v>
      </c>
      <c r="K166">
        <v>411</v>
      </c>
      <c r="L166">
        <f t="shared" si="38"/>
        <v>317</v>
      </c>
      <c r="M166">
        <f t="shared" si="39"/>
        <v>115</v>
      </c>
      <c r="N166">
        <f t="shared" si="40"/>
        <v>0.39022082018927451</v>
      </c>
      <c r="O166">
        <v>0.53969999999999996</v>
      </c>
      <c r="V166">
        <v>94</v>
      </c>
      <c r="W166">
        <f t="shared" si="41"/>
        <v>396.25</v>
      </c>
      <c r="X166">
        <f t="shared" si="42"/>
        <v>54.375</v>
      </c>
      <c r="Y166">
        <f t="shared" si="43"/>
        <v>-250.3474854687895</v>
      </c>
      <c r="Z166">
        <f t="shared" si="44"/>
        <v>240.13307113975236</v>
      </c>
      <c r="AA166">
        <f t="shared" si="45"/>
        <v>240.13307113975236</v>
      </c>
      <c r="AB166">
        <f t="shared" si="46"/>
        <v>0.46879008489527407</v>
      </c>
      <c r="AC166">
        <f t="shared" si="47"/>
        <v>0.47959952681388013</v>
      </c>
      <c r="AD166">
        <f t="shared" si="48"/>
        <v>42036.213161211002</v>
      </c>
      <c r="AE166" s="12">
        <f t="shared" si="49"/>
        <v>29425.349212847701</v>
      </c>
      <c r="AF166">
        <v>18681.081081081084</v>
      </c>
      <c r="AG166">
        <f t="shared" si="50"/>
        <v>10744.268131766617</v>
      </c>
      <c r="AI166">
        <f t="shared" si="51"/>
        <v>5835.1275762355417</v>
      </c>
      <c r="AJ166">
        <f t="shared" si="52"/>
        <v>-39435.127576235544</v>
      </c>
      <c r="AK166">
        <f t="shared" si="53"/>
        <v>-15435.127576235542</v>
      </c>
    </row>
    <row r="167" spans="1:37" x14ac:dyDescent="0.2">
      <c r="A167" t="s">
        <v>305</v>
      </c>
      <c r="B167" t="s">
        <v>304</v>
      </c>
      <c r="C167" t="s">
        <v>99</v>
      </c>
      <c r="D167">
        <v>2</v>
      </c>
      <c r="E167">
        <v>2100</v>
      </c>
      <c r="F167" s="61">
        <f t="shared" si="36"/>
        <v>0.97297297297297303</v>
      </c>
      <c r="G167" s="4">
        <f t="shared" si="37"/>
        <v>24518.91891891892</v>
      </c>
      <c r="H167">
        <v>265</v>
      </c>
      <c r="I167">
        <v>0.4027</v>
      </c>
      <c r="J167">
        <v>130</v>
      </c>
      <c r="K167">
        <v>438</v>
      </c>
      <c r="L167">
        <f t="shared" si="38"/>
        <v>308</v>
      </c>
      <c r="M167">
        <f t="shared" si="39"/>
        <v>135</v>
      </c>
      <c r="N167">
        <f t="shared" si="40"/>
        <v>0.45064935064935063</v>
      </c>
      <c r="O167">
        <v>0.4027</v>
      </c>
      <c r="V167">
        <v>130</v>
      </c>
      <c r="W167">
        <f t="shared" si="41"/>
        <v>385</v>
      </c>
      <c r="X167">
        <f t="shared" si="42"/>
        <v>91.5</v>
      </c>
      <c r="Y167">
        <f t="shared" si="43"/>
        <v>-243.23982815264088</v>
      </c>
      <c r="Z167">
        <f t="shared" si="44"/>
        <v>252.64979782663633</v>
      </c>
      <c r="AA167">
        <f t="shared" si="45"/>
        <v>252.64979782663633</v>
      </c>
      <c r="AB167">
        <f t="shared" si="46"/>
        <v>0.41857090344580866</v>
      </c>
      <c r="AC167">
        <f t="shared" si="47"/>
        <v>0.51934298701298709</v>
      </c>
      <c r="AD167">
        <f t="shared" si="48"/>
        <v>47892.343745102102</v>
      </c>
      <c r="AE167" s="12">
        <f t="shared" si="49"/>
        <v>33524.640621571467</v>
      </c>
      <c r="AF167">
        <v>24518.91891891892</v>
      </c>
      <c r="AG167">
        <f t="shared" si="50"/>
        <v>9005.7217026525468</v>
      </c>
      <c r="AI167">
        <f t="shared" si="51"/>
        <v>6318.6730086580101</v>
      </c>
      <c r="AJ167">
        <f t="shared" si="52"/>
        <v>-39918.673008658006</v>
      </c>
      <c r="AK167">
        <f t="shared" si="53"/>
        <v>-15918.67300865801</v>
      </c>
    </row>
    <row r="168" spans="1:37" x14ac:dyDescent="0.2">
      <c r="A168" t="s">
        <v>306</v>
      </c>
      <c r="B168" t="s">
        <v>304</v>
      </c>
      <c r="C168" t="s">
        <v>108</v>
      </c>
      <c r="D168">
        <v>1</v>
      </c>
      <c r="E168">
        <v>1200</v>
      </c>
      <c r="F168" s="61">
        <f t="shared" si="36"/>
        <v>0.97297297297297303</v>
      </c>
      <c r="G168" s="4">
        <f t="shared" si="37"/>
        <v>14010.810810810814</v>
      </c>
      <c r="H168">
        <v>435</v>
      </c>
      <c r="I168">
        <v>0.4</v>
      </c>
      <c r="J168">
        <v>162</v>
      </c>
      <c r="K168">
        <v>504</v>
      </c>
      <c r="L168">
        <f t="shared" si="38"/>
        <v>342</v>
      </c>
      <c r="M168">
        <f t="shared" si="39"/>
        <v>273</v>
      </c>
      <c r="N168">
        <f t="shared" si="40"/>
        <v>0.73859649122807025</v>
      </c>
      <c r="O168">
        <v>0.4</v>
      </c>
      <c r="V168">
        <v>162</v>
      </c>
      <c r="W168">
        <f t="shared" si="41"/>
        <v>427.5</v>
      </c>
      <c r="X168">
        <f t="shared" si="42"/>
        <v>119.25</v>
      </c>
      <c r="Y168">
        <f t="shared" si="43"/>
        <v>-270.09097801364669</v>
      </c>
      <c r="Z168">
        <f t="shared" si="44"/>
        <v>289.36438589840787</v>
      </c>
      <c r="AA168">
        <f t="shared" si="45"/>
        <v>289.36438589840787</v>
      </c>
      <c r="AB168">
        <f t="shared" si="46"/>
        <v>0.39792838806645114</v>
      </c>
      <c r="AC168">
        <f t="shared" si="47"/>
        <v>0.53567947368421054</v>
      </c>
      <c r="AD168">
        <f t="shared" si="48"/>
        <v>56577.395108470082</v>
      </c>
      <c r="AE168" s="12">
        <f t="shared" si="49"/>
        <v>39604.176575929057</v>
      </c>
      <c r="AF168">
        <v>14010.810810810814</v>
      </c>
      <c r="AG168">
        <f t="shared" si="50"/>
        <v>25593.365765118244</v>
      </c>
      <c r="AI168">
        <f t="shared" si="51"/>
        <v>6517.4335964912289</v>
      </c>
      <c r="AJ168">
        <f t="shared" si="52"/>
        <v>-40117.433596491232</v>
      </c>
      <c r="AK168">
        <f t="shared" si="53"/>
        <v>-16117.433596491228</v>
      </c>
    </row>
    <row r="169" spans="1:37" x14ac:dyDescent="0.2">
      <c r="A169" t="s">
        <v>307</v>
      </c>
      <c r="B169" t="s">
        <v>304</v>
      </c>
      <c r="C169" t="s">
        <v>108</v>
      </c>
      <c r="D169">
        <v>2</v>
      </c>
      <c r="E169">
        <v>2100</v>
      </c>
      <c r="F169" s="61">
        <f t="shared" si="36"/>
        <v>0.97297297297297303</v>
      </c>
      <c r="G169" s="4">
        <f t="shared" si="37"/>
        <v>24518.91891891892</v>
      </c>
      <c r="H169">
        <v>487</v>
      </c>
      <c r="I169">
        <v>0.43009999999999998</v>
      </c>
      <c r="J169">
        <v>175</v>
      </c>
      <c r="K169">
        <v>755</v>
      </c>
      <c r="L169">
        <f t="shared" si="38"/>
        <v>580</v>
      </c>
      <c r="M169">
        <f t="shared" si="39"/>
        <v>312</v>
      </c>
      <c r="N169">
        <f t="shared" si="40"/>
        <v>0.53034482758620693</v>
      </c>
      <c r="O169">
        <v>0.43009999999999998</v>
      </c>
      <c r="V169">
        <v>175</v>
      </c>
      <c r="W169">
        <f t="shared" si="41"/>
        <v>725</v>
      </c>
      <c r="X169">
        <f t="shared" si="42"/>
        <v>102.5</v>
      </c>
      <c r="Y169">
        <f t="shared" si="43"/>
        <v>-458.04902704068741</v>
      </c>
      <c r="Z169">
        <f t="shared" si="44"/>
        <v>440.86650240080871</v>
      </c>
      <c r="AA169">
        <f t="shared" si="45"/>
        <v>440.86650240080871</v>
      </c>
      <c r="AB169">
        <f t="shared" si="46"/>
        <v>0.46671241710456374</v>
      </c>
      <c r="AC169">
        <f t="shared" si="47"/>
        <v>0.48124379310344828</v>
      </c>
      <c r="AD169">
        <f t="shared" si="48"/>
        <v>77439.957771679721</v>
      </c>
      <c r="AE169" s="12">
        <f t="shared" si="49"/>
        <v>54207.970440175799</v>
      </c>
      <c r="AF169">
        <v>24518.91891891892</v>
      </c>
      <c r="AG169">
        <f t="shared" si="50"/>
        <v>29689.051521256879</v>
      </c>
      <c r="AI169">
        <f t="shared" si="51"/>
        <v>5855.1328160919547</v>
      </c>
      <c r="AJ169">
        <f t="shared" si="52"/>
        <v>-39455.132816091951</v>
      </c>
      <c r="AK169">
        <f t="shared" si="53"/>
        <v>-15455.132816091955</v>
      </c>
    </row>
    <row r="170" spans="1:37" x14ac:dyDescent="0.2">
      <c r="A170" t="s">
        <v>308</v>
      </c>
      <c r="B170" t="s">
        <v>309</v>
      </c>
      <c r="C170" t="s">
        <v>99</v>
      </c>
      <c r="D170">
        <v>2</v>
      </c>
      <c r="E170">
        <v>2500</v>
      </c>
      <c r="F170" s="61">
        <f t="shared" si="36"/>
        <v>0.97297297297297303</v>
      </c>
      <c r="G170" s="4">
        <f t="shared" si="37"/>
        <v>29189.18918918919</v>
      </c>
      <c r="H170">
        <v>231</v>
      </c>
      <c r="I170">
        <v>0.4027</v>
      </c>
      <c r="J170">
        <v>129</v>
      </c>
      <c r="K170">
        <v>431</v>
      </c>
      <c r="L170">
        <f t="shared" si="38"/>
        <v>302</v>
      </c>
      <c r="M170">
        <f t="shared" si="39"/>
        <v>102</v>
      </c>
      <c r="N170">
        <f t="shared" si="40"/>
        <v>0.37019867549668872</v>
      </c>
      <c r="O170">
        <v>0.4027</v>
      </c>
      <c r="V170">
        <v>129</v>
      </c>
      <c r="W170">
        <f t="shared" si="41"/>
        <v>377.5</v>
      </c>
      <c r="X170">
        <f t="shared" si="42"/>
        <v>91.25</v>
      </c>
      <c r="Y170">
        <f t="shared" si="43"/>
        <v>-238.50138994187515</v>
      </c>
      <c r="Z170">
        <f t="shared" si="44"/>
        <v>248.49428228455901</v>
      </c>
      <c r="AA170">
        <f t="shared" si="45"/>
        <v>248.49428228455901</v>
      </c>
      <c r="AB170">
        <f t="shared" si="46"/>
        <v>0.41654114512465962</v>
      </c>
      <c r="AC170">
        <f t="shared" si="47"/>
        <v>0.5209493377483444</v>
      </c>
      <c r="AD170">
        <f t="shared" si="48"/>
        <v>47250.320103492777</v>
      </c>
      <c r="AE170" s="12">
        <f t="shared" si="49"/>
        <v>33075.224072444944</v>
      </c>
      <c r="AF170">
        <v>29189.18918918919</v>
      </c>
      <c r="AG170">
        <f t="shared" si="50"/>
        <v>3886.0348832557538</v>
      </c>
      <c r="AI170">
        <f t="shared" si="51"/>
        <v>6338.2169426048567</v>
      </c>
      <c r="AJ170">
        <f t="shared" si="52"/>
        <v>-39938.216942604857</v>
      </c>
      <c r="AK170">
        <f t="shared" si="53"/>
        <v>-15938.216942604857</v>
      </c>
    </row>
    <row r="171" spans="1:37" x14ac:dyDescent="0.2">
      <c r="A171" t="s">
        <v>310</v>
      </c>
      <c r="B171" t="s">
        <v>98</v>
      </c>
      <c r="C171" t="s">
        <v>108</v>
      </c>
      <c r="D171">
        <v>2</v>
      </c>
      <c r="E171">
        <v>2000</v>
      </c>
      <c r="F171" s="61">
        <f t="shared" si="36"/>
        <v>0.97297297297297303</v>
      </c>
      <c r="G171" s="4">
        <f t="shared" si="37"/>
        <v>23351.351351351354</v>
      </c>
      <c r="H171">
        <v>199</v>
      </c>
      <c r="I171">
        <v>0.31230000000000002</v>
      </c>
      <c r="J171">
        <v>97</v>
      </c>
      <c r="K171">
        <v>240</v>
      </c>
      <c r="L171">
        <f t="shared" si="38"/>
        <v>143</v>
      </c>
      <c r="M171">
        <f t="shared" si="39"/>
        <v>102</v>
      </c>
      <c r="N171">
        <f t="shared" si="40"/>
        <v>0.67062937062937067</v>
      </c>
      <c r="O171">
        <v>0.31230000000000002</v>
      </c>
      <c r="V171">
        <v>97</v>
      </c>
      <c r="W171">
        <f t="shared" si="41"/>
        <v>178.75</v>
      </c>
      <c r="X171">
        <f t="shared" si="42"/>
        <v>79.125</v>
      </c>
      <c r="Y171">
        <f t="shared" si="43"/>
        <v>-112.93277735658327</v>
      </c>
      <c r="Z171">
        <f t="shared" si="44"/>
        <v>135.62312041950975</v>
      </c>
      <c r="AA171">
        <f t="shared" si="45"/>
        <v>135.62312041950975</v>
      </c>
      <c r="AB171">
        <f t="shared" si="46"/>
        <v>0.31607340094830627</v>
      </c>
      <c r="AC171">
        <f t="shared" si="47"/>
        <v>0.60045951048951052</v>
      </c>
      <c r="AD171">
        <f t="shared" si="48"/>
        <v>29724.210261827946</v>
      </c>
      <c r="AE171" s="12">
        <f t="shared" si="49"/>
        <v>20806.947183279561</v>
      </c>
      <c r="AF171">
        <v>23351.351351351354</v>
      </c>
      <c r="AG171">
        <f t="shared" si="50"/>
        <v>-2544.4041680717928</v>
      </c>
      <c r="AI171">
        <f t="shared" si="51"/>
        <v>7305.5907109557111</v>
      </c>
      <c r="AJ171">
        <f t="shared" si="52"/>
        <v>-40905.590710955708</v>
      </c>
      <c r="AK171">
        <f t="shared" si="53"/>
        <v>-16905.590710955712</v>
      </c>
    </row>
    <row r="172" spans="1:37" x14ac:dyDescent="0.2">
      <c r="A172" t="s">
        <v>311</v>
      </c>
      <c r="B172" t="s">
        <v>309</v>
      </c>
      <c r="C172" t="s">
        <v>108</v>
      </c>
      <c r="D172">
        <v>1</v>
      </c>
      <c r="E172">
        <v>2500</v>
      </c>
      <c r="F172" s="61">
        <f t="shared" si="36"/>
        <v>0.97297297297297303</v>
      </c>
      <c r="G172" s="4">
        <f t="shared" si="37"/>
        <v>29189.18918918919</v>
      </c>
      <c r="H172">
        <v>490</v>
      </c>
      <c r="I172">
        <v>0.2301</v>
      </c>
      <c r="J172">
        <v>186</v>
      </c>
      <c r="K172">
        <v>578</v>
      </c>
      <c r="L172">
        <f t="shared" si="38"/>
        <v>392</v>
      </c>
      <c r="M172">
        <f t="shared" si="39"/>
        <v>304</v>
      </c>
      <c r="N172">
        <f t="shared" si="40"/>
        <v>0.7204081632653061</v>
      </c>
      <c r="O172">
        <v>0.2301</v>
      </c>
      <c r="V172">
        <v>186</v>
      </c>
      <c r="W172">
        <f t="shared" si="41"/>
        <v>490</v>
      </c>
      <c r="X172">
        <f t="shared" si="42"/>
        <v>137</v>
      </c>
      <c r="Y172">
        <f t="shared" si="43"/>
        <v>-309.57796310336113</v>
      </c>
      <c r="Z172">
        <f t="shared" si="44"/>
        <v>331.82701541571902</v>
      </c>
      <c r="AA172">
        <f t="shared" si="45"/>
        <v>331.82701541571902</v>
      </c>
      <c r="AB172">
        <f t="shared" si="46"/>
        <v>0.39760615390963067</v>
      </c>
      <c r="AC172">
        <f t="shared" si="47"/>
        <v>0.53593448979591829</v>
      </c>
      <c r="AD172">
        <f t="shared" si="48"/>
        <v>64910.702905673883</v>
      </c>
      <c r="AE172" s="12">
        <f t="shared" si="49"/>
        <v>45437.492033971714</v>
      </c>
      <c r="AF172">
        <v>29189.18918918919</v>
      </c>
      <c r="AG172">
        <f t="shared" si="50"/>
        <v>16248.302844782524</v>
      </c>
      <c r="AI172">
        <f t="shared" si="51"/>
        <v>6520.5362925170066</v>
      </c>
      <c r="AJ172">
        <f t="shared" si="52"/>
        <v>-40120.536292517005</v>
      </c>
      <c r="AK172">
        <f t="shared" si="53"/>
        <v>-16120.536292517007</v>
      </c>
    </row>
    <row r="173" spans="1:37" x14ac:dyDescent="0.2">
      <c r="A173" t="s">
        <v>312</v>
      </c>
      <c r="B173" t="s">
        <v>309</v>
      </c>
      <c r="C173" t="s">
        <v>108</v>
      </c>
      <c r="D173">
        <v>2</v>
      </c>
      <c r="E173">
        <v>2750</v>
      </c>
      <c r="F173" s="61">
        <f t="shared" si="36"/>
        <v>0.97297297297297303</v>
      </c>
      <c r="G173" s="4">
        <f t="shared" si="37"/>
        <v>32108.10810810811</v>
      </c>
      <c r="H173">
        <v>538</v>
      </c>
      <c r="I173">
        <v>0.6</v>
      </c>
      <c r="J173">
        <v>188</v>
      </c>
      <c r="K173">
        <v>810</v>
      </c>
      <c r="L173">
        <f t="shared" si="38"/>
        <v>622</v>
      </c>
      <c r="M173">
        <f t="shared" si="39"/>
        <v>350</v>
      </c>
      <c r="N173">
        <f t="shared" si="40"/>
        <v>0.5501607717041801</v>
      </c>
      <c r="O173">
        <v>0.6</v>
      </c>
      <c r="V173">
        <v>188</v>
      </c>
      <c r="W173">
        <f t="shared" si="41"/>
        <v>777.5</v>
      </c>
      <c r="X173">
        <f t="shared" si="42"/>
        <v>110.25</v>
      </c>
      <c r="Y173">
        <f t="shared" si="43"/>
        <v>-491.21809451604753</v>
      </c>
      <c r="Z173">
        <f t="shared" si="44"/>
        <v>472.95511119535001</v>
      </c>
      <c r="AA173">
        <f t="shared" si="45"/>
        <v>472.95511119535001</v>
      </c>
      <c r="AB173">
        <f t="shared" si="46"/>
        <v>0.46650175073356914</v>
      </c>
      <c r="AC173">
        <f t="shared" si="47"/>
        <v>0.48141051446945343</v>
      </c>
      <c r="AD173">
        <f t="shared" si="48"/>
        <v>83105.23064155152</v>
      </c>
      <c r="AE173" s="12">
        <f t="shared" si="49"/>
        <v>58173.661449086059</v>
      </c>
      <c r="AF173">
        <v>32108.10810810811</v>
      </c>
      <c r="AG173">
        <f t="shared" si="50"/>
        <v>26065.553340977949</v>
      </c>
      <c r="AI173">
        <f t="shared" si="51"/>
        <v>5857.1612593783502</v>
      </c>
      <c r="AJ173">
        <f t="shared" si="52"/>
        <v>-39457.16125937835</v>
      </c>
      <c r="AK173">
        <f t="shared" si="53"/>
        <v>-15457.16125937835</v>
      </c>
    </row>
    <row r="174" spans="1:37" x14ac:dyDescent="0.2">
      <c r="A174" t="s">
        <v>313</v>
      </c>
      <c r="B174" t="s">
        <v>309</v>
      </c>
      <c r="C174" t="s">
        <v>99</v>
      </c>
      <c r="D174">
        <v>1</v>
      </c>
      <c r="E174">
        <v>1800</v>
      </c>
      <c r="F174" s="61">
        <f t="shared" si="36"/>
        <v>0.97297297297297303</v>
      </c>
      <c r="G174" s="4">
        <f t="shared" si="37"/>
        <v>21016.216216216217</v>
      </c>
      <c r="H174">
        <v>288</v>
      </c>
      <c r="I174">
        <v>0.2329</v>
      </c>
      <c r="J174">
        <v>89</v>
      </c>
      <c r="K174">
        <v>390</v>
      </c>
      <c r="L174">
        <f t="shared" si="38"/>
        <v>301</v>
      </c>
      <c r="M174">
        <f t="shared" si="39"/>
        <v>199</v>
      </c>
      <c r="N174">
        <f t="shared" si="40"/>
        <v>0.62890365448504981</v>
      </c>
      <c r="O174">
        <v>0.2329</v>
      </c>
      <c r="V174">
        <v>89</v>
      </c>
      <c r="W174">
        <f t="shared" si="41"/>
        <v>376.25</v>
      </c>
      <c r="X174">
        <f t="shared" si="42"/>
        <v>51.375</v>
      </c>
      <c r="Y174">
        <f t="shared" si="43"/>
        <v>-237.71165024008087</v>
      </c>
      <c r="Z174">
        <f t="shared" si="44"/>
        <v>227.88502969421279</v>
      </c>
      <c r="AA174">
        <f t="shared" si="45"/>
        <v>227.88502969421279</v>
      </c>
      <c r="AB174">
        <f t="shared" si="46"/>
        <v>0.46912964702780807</v>
      </c>
      <c r="AC174">
        <f t="shared" si="47"/>
        <v>0.47933079734219269</v>
      </c>
      <c r="AD174">
        <f t="shared" si="48"/>
        <v>39869.794239771836</v>
      </c>
      <c r="AE174" s="12">
        <f t="shared" si="49"/>
        <v>27908.855967840285</v>
      </c>
      <c r="AF174">
        <v>21016.216216216217</v>
      </c>
      <c r="AG174">
        <f t="shared" si="50"/>
        <v>6892.6397516240686</v>
      </c>
      <c r="AI174">
        <f t="shared" si="51"/>
        <v>5831.8580343300109</v>
      </c>
      <c r="AJ174">
        <f t="shared" si="52"/>
        <v>-39431.858034330013</v>
      </c>
      <c r="AK174">
        <f t="shared" si="53"/>
        <v>-15431.858034330011</v>
      </c>
    </row>
    <row r="175" spans="1:37" x14ac:dyDescent="0.2">
      <c r="A175" t="s">
        <v>314</v>
      </c>
      <c r="B175" t="s">
        <v>315</v>
      </c>
      <c r="C175" t="s">
        <v>99</v>
      </c>
      <c r="D175">
        <v>2</v>
      </c>
      <c r="E175">
        <v>3000</v>
      </c>
      <c r="F175" s="61">
        <f t="shared" si="36"/>
        <v>0.97297297297297303</v>
      </c>
      <c r="G175" s="4">
        <f t="shared" si="37"/>
        <v>35027.027027027027</v>
      </c>
      <c r="H175">
        <v>415</v>
      </c>
      <c r="I175">
        <v>0.40820000000000001</v>
      </c>
      <c r="J175">
        <v>193</v>
      </c>
      <c r="K175">
        <v>648</v>
      </c>
      <c r="L175">
        <f t="shared" si="38"/>
        <v>455</v>
      </c>
      <c r="M175">
        <f t="shared" si="39"/>
        <v>222</v>
      </c>
      <c r="N175">
        <f t="shared" si="40"/>
        <v>0.49032967032967034</v>
      </c>
      <c r="O175">
        <v>0.40820000000000001</v>
      </c>
      <c r="V175">
        <v>193</v>
      </c>
      <c r="W175">
        <f t="shared" si="41"/>
        <v>568.75</v>
      </c>
      <c r="X175">
        <f t="shared" si="42"/>
        <v>136.125</v>
      </c>
      <c r="Y175">
        <f t="shared" si="43"/>
        <v>-359.33156431640134</v>
      </c>
      <c r="Z175">
        <f t="shared" si="44"/>
        <v>373.70992860753103</v>
      </c>
      <c r="AA175">
        <f t="shared" si="45"/>
        <v>373.70992860753103</v>
      </c>
      <c r="AB175">
        <f t="shared" si="46"/>
        <v>0.41773174260664797</v>
      </c>
      <c r="AC175">
        <f t="shared" si="47"/>
        <v>0.52000709890109875</v>
      </c>
      <c r="AD175">
        <f t="shared" si="48"/>
        <v>70931.112769094703</v>
      </c>
      <c r="AE175" s="12">
        <f t="shared" si="49"/>
        <v>49651.778938366289</v>
      </c>
      <c r="AF175">
        <v>35027.027027027027</v>
      </c>
      <c r="AG175">
        <f t="shared" si="50"/>
        <v>14624.751911339263</v>
      </c>
      <c r="AI175">
        <f t="shared" si="51"/>
        <v>6326.7530366300352</v>
      </c>
      <c r="AJ175">
        <f t="shared" si="52"/>
        <v>-39926.753036630034</v>
      </c>
      <c r="AK175">
        <f t="shared" si="53"/>
        <v>-15926.753036630034</v>
      </c>
    </row>
    <row r="176" spans="1:37" x14ac:dyDescent="0.2">
      <c r="A176" t="s">
        <v>316</v>
      </c>
      <c r="B176" t="s">
        <v>315</v>
      </c>
      <c r="C176" t="s">
        <v>108</v>
      </c>
      <c r="D176">
        <v>1</v>
      </c>
      <c r="E176">
        <v>2000</v>
      </c>
      <c r="F176" s="61">
        <f t="shared" si="36"/>
        <v>0.97297297297297303</v>
      </c>
      <c r="G176" s="4">
        <f t="shared" si="37"/>
        <v>23351.351351351354</v>
      </c>
      <c r="H176">
        <v>387</v>
      </c>
      <c r="I176">
        <v>0.32600000000000001</v>
      </c>
      <c r="J176">
        <v>193</v>
      </c>
      <c r="K176">
        <v>600</v>
      </c>
      <c r="L176">
        <f t="shared" si="38"/>
        <v>407</v>
      </c>
      <c r="M176">
        <f t="shared" si="39"/>
        <v>194</v>
      </c>
      <c r="N176">
        <f t="shared" si="40"/>
        <v>0.48132678132678131</v>
      </c>
      <c r="O176">
        <v>0.32600000000000001</v>
      </c>
      <c r="V176">
        <v>193</v>
      </c>
      <c r="W176">
        <f t="shared" si="41"/>
        <v>508.75</v>
      </c>
      <c r="X176">
        <f t="shared" si="42"/>
        <v>142.125</v>
      </c>
      <c r="Y176">
        <f t="shared" si="43"/>
        <v>-321.42405863027545</v>
      </c>
      <c r="Z176">
        <f t="shared" si="44"/>
        <v>344.46580427091232</v>
      </c>
      <c r="AA176">
        <f t="shared" si="45"/>
        <v>344.46580427091232</v>
      </c>
      <c r="AB176">
        <f t="shared" si="46"/>
        <v>0.39772148259638784</v>
      </c>
      <c r="AC176">
        <f t="shared" si="47"/>
        <v>0.53584321867321871</v>
      </c>
      <c r="AD176">
        <f t="shared" si="48"/>
        <v>67371.577828435387</v>
      </c>
      <c r="AE176" s="12">
        <f t="shared" si="49"/>
        <v>47160.104479904767</v>
      </c>
      <c r="AF176">
        <v>23351.351351351354</v>
      </c>
      <c r="AG176">
        <f t="shared" si="50"/>
        <v>23808.753128553413</v>
      </c>
      <c r="AI176">
        <f t="shared" si="51"/>
        <v>6519.4258271908284</v>
      </c>
      <c r="AJ176">
        <f t="shared" si="52"/>
        <v>-40119.425827190826</v>
      </c>
      <c r="AK176">
        <f t="shared" si="53"/>
        <v>-16119.425827190829</v>
      </c>
    </row>
    <row r="177" spans="1:37" x14ac:dyDescent="0.2">
      <c r="A177" t="s">
        <v>317</v>
      </c>
      <c r="B177" t="s">
        <v>315</v>
      </c>
      <c r="C177" t="s">
        <v>108</v>
      </c>
      <c r="D177">
        <v>2</v>
      </c>
      <c r="E177">
        <v>2950</v>
      </c>
      <c r="F177" s="61">
        <f t="shared" si="36"/>
        <v>0.97297297297297303</v>
      </c>
      <c r="G177" s="4">
        <f t="shared" si="37"/>
        <v>34443.243243243247</v>
      </c>
      <c r="H177">
        <v>575</v>
      </c>
      <c r="I177">
        <v>0.38900000000000001</v>
      </c>
      <c r="J177">
        <v>192</v>
      </c>
      <c r="K177">
        <v>829</v>
      </c>
      <c r="L177">
        <f t="shared" si="38"/>
        <v>637</v>
      </c>
      <c r="M177">
        <f t="shared" si="39"/>
        <v>383</v>
      </c>
      <c r="N177">
        <f t="shared" si="40"/>
        <v>0.58100470957613826</v>
      </c>
      <c r="O177">
        <v>0.38900000000000001</v>
      </c>
      <c r="V177">
        <v>192</v>
      </c>
      <c r="W177">
        <f t="shared" si="41"/>
        <v>796.25</v>
      </c>
      <c r="X177">
        <f t="shared" si="42"/>
        <v>112.375</v>
      </c>
      <c r="Y177">
        <f t="shared" si="43"/>
        <v>-503.06419004296185</v>
      </c>
      <c r="Z177">
        <f t="shared" si="44"/>
        <v>484.09390005054337</v>
      </c>
      <c r="AA177">
        <f t="shared" si="45"/>
        <v>484.09390005054337</v>
      </c>
      <c r="AB177">
        <f t="shared" si="46"/>
        <v>0.46683692314039982</v>
      </c>
      <c r="AC177">
        <f t="shared" si="47"/>
        <v>0.48114525902668759</v>
      </c>
      <c r="AD177">
        <f t="shared" si="48"/>
        <v>85015.612000566209</v>
      </c>
      <c r="AE177" s="12">
        <f t="shared" si="49"/>
        <v>59510.92840039634</v>
      </c>
      <c r="AF177">
        <v>34443.243243243247</v>
      </c>
      <c r="AG177">
        <f t="shared" si="50"/>
        <v>25067.685157153093</v>
      </c>
      <c r="AI177">
        <f t="shared" si="51"/>
        <v>5853.9339848246991</v>
      </c>
      <c r="AJ177">
        <f t="shared" si="52"/>
        <v>-39453.933984824696</v>
      </c>
      <c r="AK177">
        <f t="shared" si="53"/>
        <v>-15453.9339848247</v>
      </c>
    </row>
    <row r="178" spans="1:37" x14ac:dyDescent="0.2">
      <c r="A178" t="s">
        <v>318</v>
      </c>
      <c r="B178" t="s">
        <v>315</v>
      </c>
      <c r="C178" t="s">
        <v>99</v>
      </c>
      <c r="D178">
        <v>1</v>
      </c>
      <c r="E178">
        <v>1700</v>
      </c>
      <c r="F178" s="61">
        <f t="shared" si="36"/>
        <v>0.97297297297297303</v>
      </c>
      <c r="G178" s="4">
        <f t="shared" si="37"/>
        <v>19848.64864864865</v>
      </c>
      <c r="H178">
        <v>228</v>
      </c>
      <c r="I178">
        <v>0.52049999999999996</v>
      </c>
      <c r="J178">
        <v>98</v>
      </c>
      <c r="K178">
        <v>432</v>
      </c>
      <c r="L178">
        <f t="shared" si="38"/>
        <v>334</v>
      </c>
      <c r="M178">
        <f t="shared" si="39"/>
        <v>130</v>
      </c>
      <c r="N178">
        <f t="shared" si="40"/>
        <v>0.41137724550898203</v>
      </c>
      <c r="O178">
        <v>0.52049999999999996</v>
      </c>
      <c r="V178">
        <v>98</v>
      </c>
      <c r="W178">
        <f t="shared" si="41"/>
        <v>417.5</v>
      </c>
      <c r="X178">
        <f t="shared" si="42"/>
        <v>56.25</v>
      </c>
      <c r="Y178">
        <f t="shared" si="43"/>
        <v>-263.77306039929238</v>
      </c>
      <c r="Z178">
        <f t="shared" si="44"/>
        <v>252.49036517563809</v>
      </c>
      <c r="AA178">
        <f t="shared" si="45"/>
        <v>252.49036517563809</v>
      </c>
      <c r="AB178">
        <f t="shared" si="46"/>
        <v>0.4700368028158996</v>
      </c>
      <c r="AC178">
        <f t="shared" si="47"/>
        <v>0.47861287425149707</v>
      </c>
      <c r="AD178">
        <f t="shared" si="48"/>
        <v>44108.475880095619</v>
      </c>
      <c r="AE178" s="12">
        <f t="shared" si="49"/>
        <v>30875.933116066932</v>
      </c>
      <c r="AF178">
        <v>19848.64864864865</v>
      </c>
      <c r="AG178">
        <f t="shared" si="50"/>
        <v>11027.284467418282</v>
      </c>
      <c r="AI178">
        <f t="shared" si="51"/>
        <v>5823.123303393214</v>
      </c>
      <c r="AJ178">
        <f t="shared" si="52"/>
        <v>-39423.123303393215</v>
      </c>
      <c r="AK178">
        <f t="shared" si="53"/>
        <v>-15423.123303393215</v>
      </c>
    </row>
    <row r="179" spans="1:37" x14ac:dyDescent="0.2">
      <c r="A179" t="s">
        <v>319</v>
      </c>
      <c r="B179" t="s">
        <v>320</v>
      </c>
      <c r="C179" t="s">
        <v>99</v>
      </c>
      <c r="D179">
        <v>1</v>
      </c>
      <c r="E179">
        <v>3000</v>
      </c>
      <c r="F179" s="61">
        <f t="shared" si="36"/>
        <v>0.97297297297297303</v>
      </c>
      <c r="G179" s="4">
        <f t="shared" si="37"/>
        <v>35027.027027027027</v>
      </c>
      <c r="H179">
        <v>337</v>
      </c>
      <c r="I179">
        <v>0.46300000000000002</v>
      </c>
      <c r="J179">
        <v>87</v>
      </c>
      <c r="K179">
        <v>512</v>
      </c>
      <c r="L179">
        <f t="shared" si="38"/>
        <v>425</v>
      </c>
      <c r="M179">
        <f t="shared" si="39"/>
        <v>250</v>
      </c>
      <c r="N179">
        <f t="shared" si="40"/>
        <v>0.57058823529411773</v>
      </c>
      <c r="O179">
        <v>0.46300000000000002</v>
      </c>
      <c r="V179">
        <v>87</v>
      </c>
      <c r="W179">
        <f t="shared" si="41"/>
        <v>531.25</v>
      </c>
      <c r="X179">
        <f t="shared" si="42"/>
        <v>33.875</v>
      </c>
      <c r="Y179">
        <f t="shared" si="43"/>
        <v>-335.63937326257263</v>
      </c>
      <c r="Z179">
        <f t="shared" si="44"/>
        <v>302.43235089714432</v>
      </c>
      <c r="AA179">
        <f t="shared" si="45"/>
        <v>302.43235089714432</v>
      </c>
      <c r="AB179">
        <f t="shared" si="46"/>
        <v>0.50551971933580109</v>
      </c>
      <c r="AC179">
        <f t="shared" si="47"/>
        <v>0.45053169411764704</v>
      </c>
      <c r="AD179">
        <f t="shared" si="48"/>
        <v>49733.206183070688</v>
      </c>
      <c r="AE179" s="12">
        <f t="shared" si="49"/>
        <v>34813.244328149478</v>
      </c>
      <c r="AF179">
        <v>35027.027027027027</v>
      </c>
      <c r="AG179">
        <f t="shared" si="50"/>
        <v>-213.78269887754868</v>
      </c>
      <c r="AI179">
        <f t="shared" si="51"/>
        <v>5481.4689450980386</v>
      </c>
      <c r="AJ179">
        <f t="shared" si="52"/>
        <v>-39081.468945098037</v>
      </c>
      <c r="AK179">
        <f t="shared" si="53"/>
        <v>-15081.468945098039</v>
      </c>
    </row>
    <row r="180" spans="1:37" x14ac:dyDescent="0.2">
      <c r="A180" t="s">
        <v>321</v>
      </c>
      <c r="B180" t="s">
        <v>320</v>
      </c>
      <c r="C180" t="s">
        <v>99</v>
      </c>
      <c r="D180">
        <v>2</v>
      </c>
      <c r="E180">
        <v>3200</v>
      </c>
      <c r="F180" s="61">
        <f t="shared" si="36"/>
        <v>0.97297297297297303</v>
      </c>
      <c r="G180" s="4">
        <f t="shared" si="37"/>
        <v>37362.162162162167</v>
      </c>
      <c r="H180">
        <v>154</v>
      </c>
      <c r="I180">
        <v>0.67949999999999999</v>
      </c>
      <c r="J180">
        <v>154</v>
      </c>
      <c r="K180">
        <v>480</v>
      </c>
      <c r="L180">
        <f t="shared" si="38"/>
        <v>326</v>
      </c>
      <c r="M180">
        <f t="shared" si="39"/>
        <v>0</v>
      </c>
      <c r="N180">
        <f t="shared" si="40"/>
        <v>0.1</v>
      </c>
      <c r="O180">
        <v>0.67949999999999999</v>
      </c>
      <c r="V180">
        <v>154</v>
      </c>
      <c r="W180">
        <f t="shared" si="41"/>
        <v>407.5</v>
      </c>
      <c r="X180">
        <f t="shared" si="42"/>
        <v>113.25</v>
      </c>
      <c r="Y180">
        <f t="shared" si="43"/>
        <v>-257.45514278493806</v>
      </c>
      <c r="Z180">
        <f t="shared" si="44"/>
        <v>275.6163444528683</v>
      </c>
      <c r="AA180">
        <f t="shared" si="45"/>
        <v>275.6163444528683</v>
      </c>
      <c r="AB180">
        <f t="shared" si="46"/>
        <v>0.39844501706225349</v>
      </c>
      <c r="AC180">
        <f t="shared" si="47"/>
        <v>0.53527061349693261</v>
      </c>
      <c r="AD180">
        <f t="shared" si="48"/>
        <v>53848.205371550081</v>
      </c>
      <c r="AE180" s="12">
        <f t="shared" si="49"/>
        <v>37693.743760085054</v>
      </c>
      <c r="AF180">
        <v>37362.162162162167</v>
      </c>
      <c r="AG180">
        <f t="shared" si="50"/>
        <v>331.58159792288643</v>
      </c>
      <c r="AI180">
        <f t="shared" si="51"/>
        <v>6512.459130879347</v>
      </c>
      <c r="AJ180">
        <f t="shared" si="52"/>
        <v>-40112.459130879346</v>
      </c>
      <c r="AK180">
        <f t="shared" si="53"/>
        <v>-16112.459130879346</v>
      </c>
    </row>
    <row r="181" spans="1:37" x14ac:dyDescent="0.2">
      <c r="A181" t="s">
        <v>322</v>
      </c>
      <c r="B181" t="s">
        <v>323</v>
      </c>
      <c r="C181" t="s">
        <v>99</v>
      </c>
      <c r="D181">
        <v>2</v>
      </c>
      <c r="E181">
        <v>4500</v>
      </c>
      <c r="F181" s="61">
        <f t="shared" si="36"/>
        <v>0.97297297297297303</v>
      </c>
      <c r="G181" s="4">
        <f t="shared" si="37"/>
        <v>52540.54054054054</v>
      </c>
      <c r="H181">
        <v>432</v>
      </c>
      <c r="I181">
        <v>0.68220000000000003</v>
      </c>
      <c r="J181">
        <v>273</v>
      </c>
      <c r="K181">
        <v>853</v>
      </c>
      <c r="L181">
        <f t="shared" si="38"/>
        <v>580</v>
      </c>
      <c r="M181">
        <f t="shared" si="39"/>
        <v>159</v>
      </c>
      <c r="N181">
        <f t="shared" si="40"/>
        <v>0.31931034482758625</v>
      </c>
      <c r="O181">
        <v>0.68220000000000003</v>
      </c>
      <c r="V181">
        <v>273</v>
      </c>
      <c r="W181">
        <f t="shared" si="41"/>
        <v>725</v>
      </c>
      <c r="X181">
        <f t="shared" si="42"/>
        <v>200.5</v>
      </c>
      <c r="Y181">
        <f t="shared" si="43"/>
        <v>-458.04902704068741</v>
      </c>
      <c r="Z181">
        <f t="shared" si="44"/>
        <v>489.86650240080877</v>
      </c>
      <c r="AA181">
        <f t="shared" si="45"/>
        <v>489.86650240080877</v>
      </c>
      <c r="AB181">
        <f t="shared" si="46"/>
        <v>0.39912621020801209</v>
      </c>
      <c r="AC181">
        <f t="shared" si="47"/>
        <v>0.53473151724137924</v>
      </c>
      <c r="AD181">
        <f t="shared" si="48"/>
        <v>95610.676197196954</v>
      </c>
      <c r="AE181" s="12">
        <f t="shared" si="49"/>
        <v>66927.47333803786</v>
      </c>
      <c r="AF181">
        <v>52540.54054054054</v>
      </c>
      <c r="AG181">
        <f t="shared" si="50"/>
        <v>14386.93279749732</v>
      </c>
      <c r="AI181">
        <f t="shared" si="51"/>
        <v>6505.9001264367807</v>
      </c>
      <c r="AJ181">
        <f t="shared" si="52"/>
        <v>-40105.900126436783</v>
      </c>
      <c r="AK181">
        <f t="shared" si="53"/>
        <v>-16105.90012643678</v>
      </c>
    </row>
    <row r="182" spans="1:37" x14ac:dyDescent="0.2">
      <c r="A182" t="s">
        <v>324</v>
      </c>
      <c r="B182" t="s">
        <v>98</v>
      </c>
      <c r="C182" t="s">
        <v>99</v>
      </c>
      <c r="D182">
        <v>1</v>
      </c>
      <c r="E182">
        <v>800</v>
      </c>
      <c r="F182" s="61">
        <f t="shared" si="36"/>
        <v>0.97297297297297303</v>
      </c>
      <c r="G182" s="4">
        <f t="shared" si="37"/>
        <v>9340.5405405405418</v>
      </c>
      <c r="H182">
        <v>104</v>
      </c>
      <c r="I182">
        <v>0.56989999999999996</v>
      </c>
      <c r="J182">
        <v>53</v>
      </c>
      <c r="K182">
        <v>188</v>
      </c>
      <c r="L182">
        <f t="shared" si="38"/>
        <v>135</v>
      </c>
      <c r="M182">
        <f t="shared" si="39"/>
        <v>51</v>
      </c>
      <c r="N182">
        <f t="shared" si="40"/>
        <v>0.40222222222222226</v>
      </c>
      <c r="O182">
        <v>0.56989999999999996</v>
      </c>
      <c r="V182">
        <v>53</v>
      </c>
      <c r="W182">
        <f t="shared" si="41"/>
        <v>168.75</v>
      </c>
      <c r="X182">
        <f t="shared" si="42"/>
        <v>36.125</v>
      </c>
      <c r="Y182">
        <f t="shared" si="43"/>
        <v>-106.61485974222896</v>
      </c>
      <c r="Z182">
        <f t="shared" si="44"/>
        <v>108.74909969673996</v>
      </c>
      <c r="AA182">
        <f t="shared" si="45"/>
        <v>108.74909969673996</v>
      </c>
      <c r="AB182">
        <f t="shared" si="46"/>
        <v>0.43036503523994052</v>
      </c>
      <c r="AC182">
        <f t="shared" si="47"/>
        <v>0.51000911111111114</v>
      </c>
      <c r="AD182">
        <f t="shared" si="48"/>
        <v>20244.006559720805</v>
      </c>
      <c r="AE182" s="12">
        <f t="shared" si="49"/>
        <v>14170.804591804563</v>
      </c>
      <c r="AF182">
        <v>9340.5405405405418</v>
      </c>
      <c r="AG182">
        <f t="shared" si="50"/>
        <v>4830.264051264021</v>
      </c>
      <c r="AI182">
        <f t="shared" si="51"/>
        <v>6205.1108518518522</v>
      </c>
      <c r="AJ182">
        <f t="shared" si="52"/>
        <v>-39805.110851851852</v>
      </c>
      <c r="AK182">
        <f t="shared" si="53"/>
        <v>-15805.110851851852</v>
      </c>
    </row>
    <row r="183" spans="1:37" x14ac:dyDescent="0.2">
      <c r="A183" t="s">
        <v>325</v>
      </c>
      <c r="B183" t="s">
        <v>323</v>
      </c>
      <c r="C183" t="s">
        <v>108</v>
      </c>
      <c r="D183">
        <v>1</v>
      </c>
      <c r="E183">
        <v>4500</v>
      </c>
      <c r="F183" s="61">
        <f t="shared" si="36"/>
        <v>0.97297297297297303</v>
      </c>
      <c r="G183" s="4">
        <f t="shared" si="37"/>
        <v>52540.54054054054</v>
      </c>
      <c r="H183">
        <v>200</v>
      </c>
      <c r="I183">
        <v>0.86850000000000005</v>
      </c>
      <c r="J183">
        <v>103</v>
      </c>
      <c r="K183">
        <v>807</v>
      </c>
      <c r="L183">
        <f t="shared" si="38"/>
        <v>704</v>
      </c>
      <c r="M183">
        <f t="shared" si="39"/>
        <v>97</v>
      </c>
      <c r="N183">
        <f t="shared" si="40"/>
        <v>0.21022727272727273</v>
      </c>
      <c r="O183">
        <v>0.86850000000000005</v>
      </c>
      <c r="V183">
        <v>103</v>
      </c>
      <c r="W183">
        <f t="shared" si="41"/>
        <v>880</v>
      </c>
      <c r="X183">
        <f t="shared" si="42"/>
        <v>15</v>
      </c>
      <c r="Y183">
        <f t="shared" si="43"/>
        <v>-555.97675006317922</v>
      </c>
      <c r="Z183">
        <f t="shared" si="44"/>
        <v>480.41382360374024</v>
      </c>
      <c r="AA183">
        <f t="shared" si="45"/>
        <v>480.41382360374024</v>
      </c>
      <c r="AB183">
        <f t="shared" si="46"/>
        <v>0.52887934500425027</v>
      </c>
      <c r="AC183">
        <f t="shared" si="47"/>
        <v>0.43204488636363636</v>
      </c>
      <c r="AD183">
        <f t="shared" si="48"/>
        <v>75759.522576635267</v>
      </c>
      <c r="AE183" s="12">
        <f t="shared" si="49"/>
        <v>53031.665803644682</v>
      </c>
      <c r="AF183">
        <v>52540.54054054054</v>
      </c>
      <c r="AG183">
        <f t="shared" si="50"/>
        <v>491.1252631041425</v>
      </c>
      <c r="AI183">
        <f t="shared" si="51"/>
        <v>5256.5461174242419</v>
      </c>
      <c r="AJ183">
        <f t="shared" si="52"/>
        <v>-38856.546117424245</v>
      </c>
      <c r="AK183">
        <f t="shared" si="53"/>
        <v>-14856.546117424241</v>
      </c>
    </row>
    <row r="184" spans="1:37" x14ac:dyDescent="0.2">
      <c r="A184" t="s">
        <v>326</v>
      </c>
      <c r="B184" t="s">
        <v>323</v>
      </c>
      <c r="C184" t="s">
        <v>108</v>
      </c>
      <c r="D184">
        <v>2</v>
      </c>
      <c r="E184">
        <v>5500</v>
      </c>
      <c r="F184" s="61">
        <f t="shared" si="36"/>
        <v>0.97297297297297303</v>
      </c>
      <c r="G184" s="4">
        <f t="shared" si="37"/>
        <v>64216.21621621622</v>
      </c>
      <c r="H184">
        <v>428</v>
      </c>
      <c r="I184">
        <v>0.52329999999999999</v>
      </c>
      <c r="J184">
        <v>200</v>
      </c>
      <c r="K184">
        <v>770</v>
      </c>
      <c r="L184">
        <f t="shared" si="38"/>
        <v>570</v>
      </c>
      <c r="M184">
        <f t="shared" si="39"/>
        <v>228</v>
      </c>
      <c r="N184">
        <f t="shared" si="40"/>
        <v>0.42000000000000004</v>
      </c>
      <c r="O184">
        <v>0.52329999999999999</v>
      </c>
      <c r="V184">
        <v>200</v>
      </c>
      <c r="W184">
        <f t="shared" si="41"/>
        <v>712.5</v>
      </c>
      <c r="X184">
        <f t="shared" si="42"/>
        <v>128.75</v>
      </c>
      <c r="Y184">
        <f t="shared" si="43"/>
        <v>-450.15163002274448</v>
      </c>
      <c r="Z184">
        <f t="shared" si="44"/>
        <v>447.2739764973465</v>
      </c>
      <c r="AA184">
        <f t="shared" si="45"/>
        <v>447.2739764973465</v>
      </c>
      <c r="AB184">
        <f t="shared" si="46"/>
        <v>0.4470511950839951</v>
      </c>
      <c r="AC184">
        <f t="shared" si="47"/>
        <v>0.49680368421052629</v>
      </c>
      <c r="AD184">
        <f t="shared" si="48"/>
        <v>81105.686172011541</v>
      </c>
      <c r="AE184" s="12">
        <f t="shared" si="49"/>
        <v>56773.980320408074</v>
      </c>
      <c r="AF184">
        <v>64216.21621621622</v>
      </c>
      <c r="AG184">
        <f t="shared" si="50"/>
        <v>-7442.2358958081459</v>
      </c>
      <c r="AI184">
        <f t="shared" si="51"/>
        <v>6044.444824561403</v>
      </c>
      <c r="AJ184">
        <f t="shared" si="52"/>
        <v>-39644.444824561404</v>
      </c>
      <c r="AK184">
        <f t="shared" si="53"/>
        <v>-15644.444824561404</v>
      </c>
    </row>
    <row r="185" spans="1:37" x14ac:dyDescent="0.2">
      <c r="A185" t="s">
        <v>327</v>
      </c>
      <c r="B185" t="s">
        <v>323</v>
      </c>
      <c r="C185" t="s">
        <v>99</v>
      </c>
      <c r="D185">
        <v>1</v>
      </c>
      <c r="E185">
        <v>3500</v>
      </c>
      <c r="F185" s="61">
        <f t="shared" si="36"/>
        <v>0.97297297297297303</v>
      </c>
      <c r="G185" s="4">
        <f t="shared" si="37"/>
        <v>40864.864864864867</v>
      </c>
      <c r="H185">
        <v>576</v>
      </c>
      <c r="I185">
        <v>0.46029999999999999</v>
      </c>
      <c r="J185">
        <v>151</v>
      </c>
      <c r="K185">
        <v>890</v>
      </c>
      <c r="L185">
        <f t="shared" si="38"/>
        <v>739</v>
      </c>
      <c r="M185">
        <f t="shared" si="39"/>
        <v>425</v>
      </c>
      <c r="N185">
        <f t="shared" si="40"/>
        <v>0.56008119079837626</v>
      </c>
      <c r="O185">
        <v>0.46029999999999999</v>
      </c>
      <c r="V185">
        <v>151</v>
      </c>
      <c r="W185">
        <f t="shared" si="41"/>
        <v>923.75</v>
      </c>
      <c r="X185">
        <f t="shared" si="42"/>
        <v>58.625</v>
      </c>
      <c r="Y185">
        <f t="shared" si="43"/>
        <v>-583.61763962597934</v>
      </c>
      <c r="Z185">
        <f t="shared" si="44"/>
        <v>525.73766426585803</v>
      </c>
      <c r="AA185">
        <f t="shared" si="45"/>
        <v>525.73766426585803</v>
      </c>
      <c r="AB185">
        <f t="shared" si="46"/>
        <v>0.50567000191161893</v>
      </c>
      <c r="AC185">
        <f t="shared" si="47"/>
        <v>0.45041276048714479</v>
      </c>
      <c r="AD185">
        <f t="shared" si="48"/>
        <v>86431.617718727837</v>
      </c>
      <c r="AE185" s="12">
        <f t="shared" si="49"/>
        <v>60502.132403109485</v>
      </c>
      <c r="AF185">
        <v>40864.864864864867</v>
      </c>
      <c r="AG185">
        <f t="shared" si="50"/>
        <v>19637.267538244618</v>
      </c>
      <c r="AI185">
        <f t="shared" si="51"/>
        <v>5480.0219192602617</v>
      </c>
      <c r="AJ185">
        <f t="shared" si="52"/>
        <v>-39080.02191926026</v>
      </c>
      <c r="AK185">
        <f t="shared" si="53"/>
        <v>-15080.021919260262</v>
      </c>
    </row>
    <row r="186" spans="1:37" x14ac:dyDescent="0.2">
      <c r="A186" t="s">
        <v>328</v>
      </c>
      <c r="B186" t="s">
        <v>329</v>
      </c>
      <c r="C186" t="s">
        <v>99</v>
      </c>
      <c r="D186">
        <v>2</v>
      </c>
      <c r="E186">
        <v>4000</v>
      </c>
      <c r="F186" s="61">
        <f t="shared" si="36"/>
        <v>0.97297297297297303</v>
      </c>
      <c r="G186" s="4">
        <f t="shared" si="37"/>
        <v>46702.702702702707</v>
      </c>
      <c r="H186">
        <v>560</v>
      </c>
      <c r="I186">
        <v>0.35339999999999999</v>
      </c>
      <c r="J186">
        <v>218</v>
      </c>
      <c r="K186">
        <v>681</v>
      </c>
      <c r="L186">
        <f t="shared" si="38"/>
        <v>463</v>
      </c>
      <c r="M186">
        <f t="shared" si="39"/>
        <v>342</v>
      </c>
      <c r="N186">
        <f t="shared" si="40"/>
        <v>0.69092872570194386</v>
      </c>
      <c r="O186">
        <v>0.35339999999999999</v>
      </c>
      <c r="V186">
        <v>218</v>
      </c>
      <c r="W186">
        <f t="shared" si="41"/>
        <v>578.75</v>
      </c>
      <c r="X186">
        <f t="shared" si="42"/>
        <v>160.125</v>
      </c>
      <c r="Y186">
        <f t="shared" si="43"/>
        <v>-365.6494819307556</v>
      </c>
      <c r="Z186">
        <f t="shared" si="44"/>
        <v>391.08394933030075</v>
      </c>
      <c r="AA186">
        <f t="shared" si="45"/>
        <v>391.08394933030075</v>
      </c>
      <c r="AB186">
        <f t="shared" si="46"/>
        <v>0.39906513923162118</v>
      </c>
      <c r="AC186">
        <f t="shared" si="47"/>
        <v>0.53477984881209495</v>
      </c>
      <c r="AD186">
        <f t="shared" si="48"/>
        <v>76337.492582928768</v>
      </c>
      <c r="AE186" s="12">
        <f t="shared" si="49"/>
        <v>53436.244808050134</v>
      </c>
      <c r="AF186">
        <v>46702.702702702707</v>
      </c>
      <c r="AG186">
        <f t="shared" si="50"/>
        <v>6733.5421053474274</v>
      </c>
      <c r="AI186">
        <f t="shared" si="51"/>
        <v>6506.4881605471555</v>
      </c>
      <c r="AJ186">
        <f t="shared" si="52"/>
        <v>-40106.488160547153</v>
      </c>
      <c r="AK186">
        <f t="shared" si="53"/>
        <v>-16106.488160547156</v>
      </c>
    </row>
    <row r="187" spans="1:37" x14ac:dyDescent="0.2">
      <c r="A187" t="s">
        <v>330</v>
      </c>
      <c r="B187" t="s">
        <v>329</v>
      </c>
      <c r="C187" t="s">
        <v>99</v>
      </c>
      <c r="D187">
        <v>1</v>
      </c>
      <c r="E187">
        <v>3000</v>
      </c>
      <c r="F187" s="61">
        <f t="shared" si="36"/>
        <v>0.97297297297297303</v>
      </c>
      <c r="G187" s="4">
        <f t="shared" si="37"/>
        <v>35027.027027027027</v>
      </c>
      <c r="H187">
        <v>288</v>
      </c>
      <c r="I187">
        <v>0.49859999999999999</v>
      </c>
      <c r="J187">
        <v>109</v>
      </c>
      <c r="K187">
        <v>640</v>
      </c>
      <c r="L187">
        <f t="shared" si="38"/>
        <v>531</v>
      </c>
      <c r="M187">
        <f t="shared" si="39"/>
        <v>179</v>
      </c>
      <c r="N187">
        <f t="shared" si="40"/>
        <v>0.36967984934086628</v>
      </c>
      <c r="O187">
        <v>0.49859999999999999</v>
      </c>
      <c r="V187">
        <v>109</v>
      </c>
      <c r="W187">
        <f t="shared" si="41"/>
        <v>663.75</v>
      </c>
      <c r="X187">
        <f t="shared" si="42"/>
        <v>42.625</v>
      </c>
      <c r="Y187">
        <f t="shared" si="43"/>
        <v>-419.35178165276727</v>
      </c>
      <c r="Z187">
        <f t="shared" si="44"/>
        <v>378.01312547384384</v>
      </c>
      <c r="AA187">
        <f t="shared" si="45"/>
        <v>378.01312547384384</v>
      </c>
      <c r="AB187">
        <f t="shared" si="46"/>
        <v>0.50529284440503786</v>
      </c>
      <c r="AC187">
        <f t="shared" si="47"/>
        <v>0.45071124293785308</v>
      </c>
      <c r="AD187">
        <f t="shared" si="48"/>
        <v>62186.789454635655</v>
      </c>
      <c r="AE187" s="12">
        <f t="shared" si="49"/>
        <v>43530.752618244958</v>
      </c>
      <c r="AF187">
        <v>35027.027027027027</v>
      </c>
      <c r="AG187">
        <f t="shared" si="50"/>
        <v>8503.7255912179317</v>
      </c>
      <c r="AI187">
        <f t="shared" si="51"/>
        <v>5483.6534557438799</v>
      </c>
      <c r="AJ187">
        <f t="shared" si="52"/>
        <v>-39083.653455743879</v>
      </c>
      <c r="AK187">
        <f t="shared" si="53"/>
        <v>-15083.653455743879</v>
      </c>
    </row>
    <row r="188" spans="1:37" x14ac:dyDescent="0.2">
      <c r="A188" t="s">
        <v>331</v>
      </c>
      <c r="B188" t="s">
        <v>332</v>
      </c>
      <c r="C188" t="s">
        <v>99</v>
      </c>
      <c r="D188">
        <v>2</v>
      </c>
      <c r="E188">
        <v>5600</v>
      </c>
      <c r="F188" s="61">
        <f t="shared" si="36"/>
        <v>0.97297297297297303</v>
      </c>
      <c r="G188" s="4">
        <f t="shared" si="37"/>
        <v>65383.783783783787</v>
      </c>
      <c r="H188">
        <v>373</v>
      </c>
      <c r="I188">
        <v>0.5151</v>
      </c>
      <c r="J188">
        <v>196</v>
      </c>
      <c r="K188">
        <v>612</v>
      </c>
      <c r="L188">
        <f t="shared" si="38"/>
        <v>416</v>
      </c>
      <c r="M188">
        <f t="shared" si="39"/>
        <v>177</v>
      </c>
      <c r="N188">
        <f t="shared" si="40"/>
        <v>0.44038461538461537</v>
      </c>
      <c r="O188">
        <v>0.5151</v>
      </c>
      <c r="V188">
        <v>196</v>
      </c>
      <c r="W188">
        <f t="shared" si="41"/>
        <v>520</v>
      </c>
      <c r="X188">
        <f t="shared" si="42"/>
        <v>144</v>
      </c>
      <c r="Y188">
        <f t="shared" si="43"/>
        <v>-328.53171594642407</v>
      </c>
      <c r="Z188">
        <f t="shared" si="44"/>
        <v>351.44907758402832</v>
      </c>
      <c r="AA188">
        <f t="shared" si="45"/>
        <v>351.44907758402832</v>
      </c>
      <c r="AB188">
        <f t="shared" si="46"/>
        <v>0.39894053381543909</v>
      </c>
      <c r="AC188">
        <f t="shared" si="47"/>
        <v>0.53487846153846152</v>
      </c>
      <c r="AD188">
        <f t="shared" si="48"/>
        <v>68613.627803448617</v>
      </c>
      <c r="AE188" s="12">
        <f t="shared" si="49"/>
        <v>48029.539462414032</v>
      </c>
      <c r="AF188">
        <v>65383.783783783787</v>
      </c>
      <c r="AG188">
        <f t="shared" si="50"/>
        <v>-17354.244321369755</v>
      </c>
      <c r="AI188">
        <f t="shared" si="51"/>
        <v>6507.6879487179485</v>
      </c>
      <c r="AJ188">
        <f t="shared" si="52"/>
        <v>-40107.687948717947</v>
      </c>
      <c r="AK188">
        <f t="shared" si="53"/>
        <v>-16107.687948717949</v>
      </c>
    </row>
    <row r="189" spans="1:37" x14ac:dyDescent="0.2">
      <c r="A189" t="s">
        <v>333</v>
      </c>
      <c r="B189" t="s">
        <v>332</v>
      </c>
      <c r="C189" t="s">
        <v>108</v>
      </c>
      <c r="D189">
        <v>1</v>
      </c>
      <c r="E189">
        <v>3200</v>
      </c>
      <c r="F189" s="61">
        <f t="shared" si="36"/>
        <v>0.97297297297297303</v>
      </c>
      <c r="G189" s="4">
        <f t="shared" si="37"/>
        <v>37362.162162162167</v>
      </c>
      <c r="H189">
        <v>420</v>
      </c>
      <c r="I189">
        <v>0.87119999999999997</v>
      </c>
      <c r="J189">
        <v>165</v>
      </c>
      <c r="K189">
        <v>1296</v>
      </c>
      <c r="L189">
        <f t="shared" si="38"/>
        <v>1131</v>
      </c>
      <c r="M189">
        <f t="shared" si="39"/>
        <v>255</v>
      </c>
      <c r="N189">
        <f t="shared" si="40"/>
        <v>0.28037135278514591</v>
      </c>
      <c r="O189">
        <v>0.87119999999999997</v>
      </c>
      <c r="V189">
        <v>165</v>
      </c>
      <c r="W189">
        <f t="shared" si="41"/>
        <v>1413.75</v>
      </c>
      <c r="X189">
        <f t="shared" si="42"/>
        <v>23.625</v>
      </c>
      <c r="Y189">
        <f t="shared" si="43"/>
        <v>-893.19560272934041</v>
      </c>
      <c r="Z189">
        <f t="shared" si="44"/>
        <v>771.56467968157699</v>
      </c>
      <c r="AA189">
        <f t="shared" si="45"/>
        <v>771.56467968157699</v>
      </c>
      <c r="AB189">
        <f t="shared" si="46"/>
        <v>0.52904663461119505</v>
      </c>
      <c r="AC189">
        <f t="shared" si="47"/>
        <v>0.43191249336870025</v>
      </c>
      <c r="AD189">
        <f t="shared" si="48"/>
        <v>121635.67497771974</v>
      </c>
      <c r="AE189" s="12">
        <f t="shared" si="49"/>
        <v>85144.972484403814</v>
      </c>
      <c r="AF189">
        <v>37362.162162162167</v>
      </c>
      <c r="AG189">
        <f t="shared" si="50"/>
        <v>47782.810322241647</v>
      </c>
      <c r="AI189">
        <f t="shared" si="51"/>
        <v>5254.9353359858533</v>
      </c>
      <c r="AJ189">
        <f t="shared" si="52"/>
        <v>-38854.935335985851</v>
      </c>
      <c r="AK189">
        <f t="shared" si="53"/>
        <v>-14854.935335985854</v>
      </c>
    </row>
    <row r="190" spans="1:37" x14ac:dyDescent="0.2">
      <c r="A190" t="s">
        <v>334</v>
      </c>
      <c r="B190" t="s">
        <v>332</v>
      </c>
      <c r="C190" t="s">
        <v>108</v>
      </c>
      <c r="D190">
        <v>2</v>
      </c>
      <c r="E190">
        <v>3500</v>
      </c>
      <c r="F190" s="61">
        <f t="shared" si="36"/>
        <v>0.97297297297297303</v>
      </c>
      <c r="G190" s="4">
        <f t="shared" si="37"/>
        <v>40864.864864864867</v>
      </c>
      <c r="H190">
        <v>593</v>
      </c>
      <c r="I190">
        <v>0.50680000000000003</v>
      </c>
      <c r="J190">
        <v>268</v>
      </c>
      <c r="K190">
        <v>1032</v>
      </c>
      <c r="L190">
        <f t="shared" si="38"/>
        <v>764</v>
      </c>
      <c r="M190">
        <f t="shared" si="39"/>
        <v>325</v>
      </c>
      <c r="N190">
        <f t="shared" si="40"/>
        <v>0.44031413612565451</v>
      </c>
      <c r="O190">
        <v>0.50680000000000003</v>
      </c>
      <c r="V190">
        <v>268</v>
      </c>
      <c r="W190">
        <f t="shared" si="41"/>
        <v>955</v>
      </c>
      <c r="X190">
        <f t="shared" si="42"/>
        <v>172.5</v>
      </c>
      <c r="Y190">
        <f t="shared" si="43"/>
        <v>-603.36113217083653</v>
      </c>
      <c r="Z190">
        <f t="shared" si="44"/>
        <v>599.4689790245136</v>
      </c>
      <c r="AA190">
        <f t="shared" si="45"/>
        <v>599.4689790245136</v>
      </c>
      <c r="AB190">
        <f t="shared" si="46"/>
        <v>0.44708793615132314</v>
      </c>
      <c r="AC190">
        <f t="shared" si="47"/>
        <v>0.49677460732984291</v>
      </c>
      <c r="AD190">
        <f t="shared" si="48"/>
        <v>108697.35283138348</v>
      </c>
      <c r="AE190" s="12">
        <f t="shared" si="49"/>
        <v>76088.146981968428</v>
      </c>
      <c r="AF190">
        <v>40864.864864864867</v>
      </c>
      <c r="AG190">
        <f t="shared" si="50"/>
        <v>35223.282117103561</v>
      </c>
      <c r="AI190">
        <f t="shared" si="51"/>
        <v>6044.091055846422</v>
      </c>
      <c r="AJ190">
        <f t="shared" si="52"/>
        <v>-39644.091055846424</v>
      </c>
      <c r="AK190">
        <f t="shared" si="53"/>
        <v>-15644.091055846422</v>
      </c>
    </row>
    <row r="191" spans="1:37" x14ac:dyDescent="0.2">
      <c r="A191" t="s">
        <v>335</v>
      </c>
      <c r="B191" t="s">
        <v>332</v>
      </c>
      <c r="C191" t="s">
        <v>99</v>
      </c>
      <c r="D191">
        <v>1</v>
      </c>
      <c r="E191">
        <v>3400</v>
      </c>
      <c r="F191" s="61">
        <f t="shared" si="36"/>
        <v>0.97297297297297303</v>
      </c>
      <c r="G191" s="4">
        <f t="shared" si="37"/>
        <v>39697.2972972973</v>
      </c>
      <c r="H191">
        <v>436</v>
      </c>
      <c r="I191">
        <v>0.28220000000000001</v>
      </c>
      <c r="J191">
        <v>106</v>
      </c>
      <c r="K191">
        <v>624</v>
      </c>
      <c r="L191">
        <f t="shared" si="38"/>
        <v>518</v>
      </c>
      <c r="M191">
        <f t="shared" si="39"/>
        <v>330</v>
      </c>
      <c r="N191">
        <f t="shared" si="40"/>
        <v>0.60965250965250961</v>
      </c>
      <c r="O191">
        <v>0.28220000000000001</v>
      </c>
      <c r="V191">
        <v>106</v>
      </c>
      <c r="W191">
        <f t="shared" si="41"/>
        <v>647.5</v>
      </c>
      <c r="X191">
        <f t="shared" si="42"/>
        <v>41.25</v>
      </c>
      <c r="Y191">
        <f t="shared" si="43"/>
        <v>-409.0851655294415</v>
      </c>
      <c r="Z191">
        <f t="shared" si="44"/>
        <v>368.59284179934292</v>
      </c>
      <c r="AA191">
        <f t="shared" si="45"/>
        <v>368.59284179934292</v>
      </c>
      <c r="AB191">
        <f t="shared" si="46"/>
        <v>0.5055487904236956</v>
      </c>
      <c r="AC191">
        <f t="shared" si="47"/>
        <v>0.45050868725868731</v>
      </c>
      <c r="AD191">
        <f t="shared" si="48"/>
        <v>60609.811211569409</v>
      </c>
      <c r="AE191" s="12">
        <f t="shared" si="49"/>
        <v>42426.867848098584</v>
      </c>
      <c r="AF191">
        <v>39697.2972972973</v>
      </c>
      <c r="AG191">
        <f t="shared" si="50"/>
        <v>2729.5705508012834</v>
      </c>
      <c r="AI191">
        <f t="shared" si="51"/>
        <v>5481.1890283140283</v>
      </c>
      <c r="AJ191">
        <f t="shared" si="52"/>
        <v>-39081.189028314031</v>
      </c>
      <c r="AK191">
        <f t="shared" si="53"/>
        <v>-15081.189028314027</v>
      </c>
    </row>
    <row r="192" spans="1:37" x14ac:dyDescent="0.2">
      <c r="A192" t="s">
        <v>336</v>
      </c>
      <c r="B192" t="s">
        <v>337</v>
      </c>
      <c r="C192" t="s">
        <v>99</v>
      </c>
      <c r="D192">
        <v>2</v>
      </c>
      <c r="E192">
        <v>4200</v>
      </c>
      <c r="F192" s="61">
        <f t="shared" si="36"/>
        <v>0.97297297297297303</v>
      </c>
      <c r="G192" s="4">
        <f t="shared" si="37"/>
        <v>49037.83783783784</v>
      </c>
      <c r="H192">
        <v>426</v>
      </c>
      <c r="I192">
        <v>0.54249999999999998</v>
      </c>
      <c r="J192">
        <v>210</v>
      </c>
      <c r="K192">
        <v>654</v>
      </c>
      <c r="L192">
        <f t="shared" si="38"/>
        <v>444</v>
      </c>
      <c r="M192">
        <f t="shared" si="39"/>
        <v>216</v>
      </c>
      <c r="N192">
        <f t="shared" si="40"/>
        <v>0.48918918918918919</v>
      </c>
      <c r="O192">
        <v>0.54249999999999998</v>
      </c>
      <c r="V192">
        <v>210</v>
      </c>
      <c r="W192">
        <f t="shared" si="41"/>
        <v>555</v>
      </c>
      <c r="X192">
        <f t="shared" si="42"/>
        <v>154.5</v>
      </c>
      <c r="Y192">
        <f t="shared" si="43"/>
        <v>-350.64442759666412</v>
      </c>
      <c r="Z192">
        <f t="shared" si="44"/>
        <v>375.50815011372254</v>
      </c>
      <c r="AA192">
        <f t="shared" si="45"/>
        <v>375.50815011372254</v>
      </c>
      <c r="AB192">
        <f t="shared" si="46"/>
        <v>0.39821288308778835</v>
      </c>
      <c r="AC192">
        <f t="shared" si="47"/>
        <v>0.53545432432432438</v>
      </c>
      <c r="AD192">
        <f t="shared" si="48"/>
        <v>73389.623921058403</v>
      </c>
      <c r="AE192" s="12">
        <f t="shared" si="49"/>
        <v>51372.736744740876</v>
      </c>
      <c r="AF192">
        <v>49037.83783783784</v>
      </c>
      <c r="AG192">
        <f t="shared" si="50"/>
        <v>2334.8989069030358</v>
      </c>
      <c r="AI192">
        <f t="shared" si="51"/>
        <v>6514.6942792792797</v>
      </c>
      <c r="AJ192">
        <f t="shared" si="52"/>
        <v>-40114.694279279283</v>
      </c>
      <c r="AK192">
        <f t="shared" si="53"/>
        <v>-16114.69427927928</v>
      </c>
    </row>
    <row r="193" spans="1:37" x14ac:dyDescent="0.2">
      <c r="A193" t="s">
        <v>338</v>
      </c>
      <c r="B193" t="s">
        <v>339</v>
      </c>
      <c r="C193" t="s">
        <v>99</v>
      </c>
      <c r="D193">
        <v>2</v>
      </c>
      <c r="E193">
        <v>1100</v>
      </c>
      <c r="F193" s="61">
        <f t="shared" si="36"/>
        <v>0.97297297297297303</v>
      </c>
      <c r="G193" s="4">
        <f t="shared" si="37"/>
        <v>12843.243243243245</v>
      </c>
      <c r="H193">
        <v>142</v>
      </c>
      <c r="I193">
        <v>8.2199999999999995E-2</v>
      </c>
      <c r="J193">
        <v>111</v>
      </c>
      <c r="K193">
        <v>148</v>
      </c>
      <c r="L193">
        <f t="shared" si="38"/>
        <v>37</v>
      </c>
      <c r="M193">
        <f t="shared" si="39"/>
        <v>31</v>
      </c>
      <c r="N193">
        <f t="shared" si="40"/>
        <v>0.77027027027027029</v>
      </c>
      <c r="O193">
        <v>8.2199999999999995E-2</v>
      </c>
      <c r="V193">
        <v>111</v>
      </c>
      <c r="W193">
        <f t="shared" si="41"/>
        <v>46.25</v>
      </c>
      <c r="X193">
        <f t="shared" si="42"/>
        <v>106.375</v>
      </c>
      <c r="Y193">
        <f t="shared" si="43"/>
        <v>-29.22036896638868</v>
      </c>
      <c r="Z193">
        <f t="shared" si="44"/>
        <v>78.042345842810207</v>
      </c>
      <c r="AA193">
        <f t="shared" si="45"/>
        <v>111</v>
      </c>
      <c r="AB193">
        <f t="shared" si="46"/>
        <v>0.1</v>
      </c>
      <c r="AC193">
        <f t="shared" si="47"/>
        <v>0.77146000000000003</v>
      </c>
      <c r="AD193">
        <f t="shared" si="48"/>
        <v>31255.701900000004</v>
      </c>
      <c r="AE193" s="12">
        <f t="shared" si="49"/>
        <v>21878.991330000001</v>
      </c>
      <c r="AF193">
        <v>12843.243243243245</v>
      </c>
      <c r="AG193">
        <f t="shared" si="50"/>
        <v>9035.7480867567556</v>
      </c>
      <c r="AI193">
        <f t="shared" si="51"/>
        <v>9386.0966666666664</v>
      </c>
      <c r="AJ193">
        <f t="shared" si="52"/>
        <v>-42986.096666666665</v>
      </c>
      <c r="AK193">
        <f t="shared" si="53"/>
        <v>-18986.096666666665</v>
      </c>
    </row>
    <row r="194" spans="1:37" x14ac:dyDescent="0.2">
      <c r="A194" t="s">
        <v>340</v>
      </c>
      <c r="B194" t="s">
        <v>337</v>
      </c>
      <c r="C194" t="s">
        <v>108</v>
      </c>
      <c r="D194">
        <v>1</v>
      </c>
      <c r="E194">
        <v>3000</v>
      </c>
      <c r="F194" s="61">
        <f t="shared" si="36"/>
        <v>0.97297297297297303</v>
      </c>
      <c r="G194" s="4">
        <f t="shared" si="37"/>
        <v>35027.027027027027</v>
      </c>
      <c r="H194">
        <v>621</v>
      </c>
      <c r="I194">
        <v>0.34789999999999999</v>
      </c>
      <c r="J194">
        <v>133</v>
      </c>
      <c r="K194">
        <v>1040</v>
      </c>
      <c r="L194">
        <f t="shared" si="38"/>
        <v>907</v>
      </c>
      <c r="M194">
        <f t="shared" si="39"/>
        <v>488</v>
      </c>
      <c r="N194">
        <f t="shared" si="40"/>
        <v>0.53042998897464166</v>
      </c>
      <c r="O194">
        <v>0.34789999999999999</v>
      </c>
      <c r="V194">
        <v>133</v>
      </c>
      <c r="W194">
        <f t="shared" si="41"/>
        <v>1133.75</v>
      </c>
      <c r="X194">
        <f t="shared" si="42"/>
        <v>19.625</v>
      </c>
      <c r="Y194">
        <f t="shared" si="43"/>
        <v>-716.29390952741971</v>
      </c>
      <c r="Z194">
        <f t="shared" si="44"/>
        <v>619.09209944402323</v>
      </c>
      <c r="AA194">
        <f t="shared" si="45"/>
        <v>619.09209944402323</v>
      </c>
      <c r="AB194">
        <f t="shared" si="46"/>
        <v>0.52874716599252325</v>
      </c>
      <c r="AC194">
        <f t="shared" si="47"/>
        <v>0.43214949283351711</v>
      </c>
      <c r="AD194">
        <f t="shared" si="48"/>
        <v>97652.222929069772</v>
      </c>
      <c r="AE194" s="12">
        <f t="shared" si="49"/>
        <v>68356.556050348838</v>
      </c>
      <c r="AF194">
        <v>35027.027027027027</v>
      </c>
      <c r="AG194">
        <f t="shared" si="50"/>
        <v>33329.529023321811</v>
      </c>
      <c r="AI194">
        <f t="shared" si="51"/>
        <v>5257.8188294744587</v>
      </c>
      <c r="AJ194">
        <f t="shared" si="52"/>
        <v>-38857.818829474461</v>
      </c>
      <c r="AK194">
        <f t="shared" si="53"/>
        <v>-14857.818829474458</v>
      </c>
    </row>
    <row r="195" spans="1:37" x14ac:dyDescent="0.2">
      <c r="A195" t="s">
        <v>341</v>
      </c>
      <c r="B195" t="s">
        <v>337</v>
      </c>
      <c r="C195" t="s">
        <v>108</v>
      </c>
      <c r="D195">
        <v>2</v>
      </c>
      <c r="E195">
        <v>3900</v>
      </c>
      <c r="F195" s="61">
        <f t="shared" si="36"/>
        <v>0.97297297297297303</v>
      </c>
      <c r="G195" s="4">
        <f t="shared" si="37"/>
        <v>45535.135135135133</v>
      </c>
      <c r="H195">
        <v>535</v>
      </c>
      <c r="I195">
        <v>0.47670000000000001</v>
      </c>
      <c r="J195">
        <v>231</v>
      </c>
      <c r="K195">
        <v>888</v>
      </c>
      <c r="L195">
        <f t="shared" si="38"/>
        <v>657</v>
      </c>
      <c r="M195">
        <f t="shared" si="39"/>
        <v>304</v>
      </c>
      <c r="N195">
        <f t="shared" si="40"/>
        <v>0.4701674277016743</v>
      </c>
      <c r="O195">
        <v>0.47670000000000001</v>
      </c>
      <c r="V195">
        <v>231</v>
      </c>
      <c r="W195">
        <f t="shared" si="41"/>
        <v>821.25</v>
      </c>
      <c r="X195">
        <f t="shared" si="42"/>
        <v>148.875</v>
      </c>
      <c r="Y195">
        <f t="shared" si="43"/>
        <v>-518.85898407884758</v>
      </c>
      <c r="Z195">
        <f t="shared" si="44"/>
        <v>515.77895185746775</v>
      </c>
      <c r="AA195">
        <f t="shared" si="45"/>
        <v>515.77895185746775</v>
      </c>
      <c r="AB195">
        <f t="shared" si="46"/>
        <v>0.44676280287058479</v>
      </c>
      <c r="AC195">
        <f t="shared" si="47"/>
        <v>0.4970319178082192</v>
      </c>
      <c r="AD195">
        <f t="shared" si="48"/>
        <v>93570.889586493082</v>
      </c>
      <c r="AE195" s="12">
        <f t="shared" si="49"/>
        <v>65499.622710545154</v>
      </c>
      <c r="AF195">
        <v>45535.135135135133</v>
      </c>
      <c r="AG195">
        <f t="shared" si="50"/>
        <v>19964.487575410021</v>
      </c>
      <c r="AI195">
        <f t="shared" si="51"/>
        <v>6047.2216666666664</v>
      </c>
      <c r="AJ195">
        <f t="shared" si="52"/>
        <v>-39647.221666666665</v>
      </c>
      <c r="AK195">
        <f t="shared" si="53"/>
        <v>-15647.221666666666</v>
      </c>
    </row>
    <row r="196" spans="1:37" x14ac:dyDescent="0.2">
      <c r="A196" t="s">
        <v>342</v>
      </c>
      <c r="B196" t="s">
        <v>337</v>
      </c>
      <c r="C196" t="s">
        <v>99</v>
      </c>
      <c r="D196">
        <v>1</v>
      </c>
      <c r="E196">
        <v>3600</v>
      </c>
      <c r="F196" s="61">
        <f t="shared" si="36"/>
        <v>0.97297297297297303</v>
      </c>
      <c r="G196" s="4">
        <f t="shared" si="37"/>
        <v>42032.432432432433</v>
      </c>
      <c r="H196">
        <v>196</v>
      </c>
      <c r="I196">
        <v>0.77810000000000001</v>
      </c>
      <c r="J196">
        <v>137</v>
      </c>
      <c r="K196">
        <v>808</v>
      </c>
      <c r="L196">
        <f t="shared" si="38"/>
        <v>671</v>
      </c>
      <c r="M196">
        <f t="shared" si="39"/>
        <v>59</v>
      </c>
      <c r="N196">
        <f t="shared" si="40"/>
        <v>0.17034277198211625</v>
      </c>
      <c r="O196">
        <v>0.77810000000000001</v>
      </c>
      <c r="V196">
        <v>137</v>
      </c>
      <c r="W196">
        <f t="shared" si="41"/>
        <v>838.75</v>
      </c>
      <c r="X196">
        <f t="shared" si="42"/>
        <v>53.125</v>
      </c>
      <c r="Y196">
        <f t="shared" si="43"/>
        <v>-529.91533990396761</v>
      </c>
      <c r="Z196">
        <f t="shared" si="44"/>
        <v>477.30848812231488</v>
      </c>
      <c r="AA196">
        <f t="shared" si="45"/>
        <v>477.30848812231488</v>
      </c>
      <c r="AB196">
        <f t="shared" si="46"/>
        <v>0.50573292175536799</v>
      </c>
      <c r="AC196">
        <f t="shared" si="47"/>
        <v>0.45036296572280182</v>
      </c>
      <c r="AD196">
        <f t="shared" si="48"/>
        <v>78461.154190532849</v>
      </c>
      <c r="AE196" s="12">
        <f t="shared" si="49"/>
        <v>54922.807933372991</v>
      </c>
      <c r="AF196">
        <v>42032.432432432433</v>
      </c>
      <c r="AG196">
        <f t="shared" si="50"/>
        <v>12890.375500940558</v>
      </c>
      <c r="AI196">
        <f t="shared" si="51"/>
        <v>5479.4160829607554</v>
      </c>
      <c r="AJ196">
        <f t="shared" si="52"/>
        <v>-39079.416082960757</v>
      </c>
      <c r="AK196">
        <f t="shared" si="53"/>
        <v>-15079.416082960755</v>
      </c>
    </row>
    <row r="197" spans="1:37" x14ac:dyDescent="0.2">
      <c r="A197" t="s">
        <v>343</v>
      </c>
      <c r="B197" t="s">
        <v>344</v>
      </c>
      <c r="C197" t="s">
        <v>99</v>
      </c>
      <c r="D197">
        <v>2</v>
      </c>
      <c r="E197">
        <v>3500</v>
      </c>
      <c r="F197" s="61">
        <f t="shared" ref="F197:F247" si="54">36/37</f>
        <v>0.97297297297297303</v>
      </c>
      <c r="G197" s="4">
        <f t="shared" ref="G197:G247" si="55">E197*F197*12</f>
        <v>40864.864864864867</v>
      </c>
      <c r="H197">
        <v>294</v>
      </c>
      <c r="I197">
        <v>0.39729999999999999</v>
      </c>
      <c r="J197">
        <v>155</v>
      </c>
      <c r="K197">
        <v>483</v>
      </c>
      <c r="L197">
        <f t="shared" ref="L197:L247" si="56">K197-J197</f>
        <v>328</v>
      </c>
      <c r="M197">
        <f t="shared" ref="M197:M247" si="57">H197-J197</f>
        <v>139</v>
      </c>
      <c r="N197">
        <f t="shared" ref="N197:N247" si="58">0.8*(M197/L197)+0.1</f>
        <v>0.4390243902439025</v>
      </c>
      <c r="O197">
        <v>0.39729999999999999</v>
      </c>
      <c r="V197">
        <v>155</v>
      </c>
      <c r="W197">
        <f t="shared" ref="W197:W247" si="59">1.25*(K197-J197)</f>
        <v>410</v>
      </c>
      <c r="X197">
        <f t="shared" ref="X197:X247" si="60">J197-(K197-J197)/8</f>
        <v>114</v>
      </c>
      <c r="Y197">
        <f t="shared" ref="Y197:Y247" si="61">1.25*(K197-J197)/(2*(-0.7914))</f>
        <v>-259.03462218852667</v>
      </c>
      <c r="Z197">
        <f t="shared" ref="Z197:Z247" si="62">((-0.7914*X197)/W197-0.8506)*Y197</f>
        <v>277.33484963356079</v>
      </c>
      <c r="AA197">
        <f t="shared" ref="AA197:AA247" si="63">IF(Z197&gt;V197,Z197,V197)</f>
        <v>277.33484963356079</v>
      </c>
      <c r="AB197">
        <f t="shared" ref="AB197:AB247" si="64">(AA197-X197)/W197</f>
        <v>0.39837768203307511</v>
      </c>
      <c r="AC197">
        <f t="shared" ref="AC197:AC247" si="65">-0.7914*AB197+0.8506</f>
        <v>0.53532390243902439</v>
      </c>
      <c r="AD197">
        <f t="shared" ref="AD197:AD247" si="66">AA197*AC197*365</f>
        <v>54189.350505684895</v>
      </c>
      <c r="AE197" s="12">
        <f t="shared" ref="AE197:AE247" si="67">AD197*0.7</f>
        <v>37932.545353979425</v>
      </c>
      <c r="AF197">
        <v>40864.864864864867</v>
      </c>
      <c r="AG197">
        <f t="shared" ref="AG197:AG247" si="68">AE197-AF197</f>
        <v>-2932.3195108854416</v>
      </c>
      <c r="AI197">
        <f t="shared" ref="AI197:AI247" si="69">AC197*365/3*100</f>
        <v>6513.1074796747971</v>
      </c>
      <c r="AJ197">
        <f t="shared" ref="AJ197:AJ247" si="70">-30000-3600-AI197</f>
        <v>-40113.1074796748</v>
      </c>
      <c r="AK197">
        <f t="shared" ref="AK197:AK247" si="71">-3600-AI197-6000</f>
        <v>-16113.107479674796</v>
      </c>
    </row>
    <row r="198" spans="1:37" x14ac:dyDescent="0.2">
      <c r="A198" t="s">
        <v>345</v>
      </c>
      <c r="B198" t="s">
        <v>344</v>
      </c>
      <c r="C198" t="s">
        <v>108</v>
      </c>
      <c r="D198">
        <v>1</v>
      </c>
      <c r="E198">
        <v>2500</v>
      </c>
      <c r="F198" s="61">
        <f t="shared" si="54"/>
        <v>0.97297297297297303</v>
      </c>
      <c r="G198" s="4">
        <f t="shared" si="55"/>
        <v>29189.18918918919</v>
      </c>
      <c r="H198">
        <v>471</v>
      </c>
      <c r="I198">
        <v>0.6</v>
      </c>
      <c r="J198">
        <v>111</v>
      </c>
      <c r="K198">
        <v>868</v>
      </c>
      <c r="L198">
        <f t="shared" si="56"/>
        <v>757</v>
      </c>
      <c r="M198">
        <f t="shared" si="57"/>
        <v>360</v>
      </c>
      <c r="N198">
        <f t="shared" si="58"/>
        <v>0.480449141347424</v>
      </c>
      <c r="O198">
        <v>0.6</v>
      </c>
      <c r="V198">
        <v>111</v>
      </c>
      <c r="W198">
        <f t="shared" si="59"/>
        <v>946.25</v>
      </c>
      <c r="X198">
        <f t="shared" si="60"/>
        <v>16.375</v>
      </c>
      <c r="Y198">
        <f t="shared" si="61"/>
        <v>-597.83295425827646</v>
      </c>
      <c r="Z198">
        <f t="shared" si="62"/>
        <v>516.70421089209003</v>
      </c>
      <c r="AA198">
        <f t="shared" si="63"/>
        <v>516.70421089209003</v>
      </c>
      <c r="AB198">
        <f t="shared" si="64"/>
        <v>0.52874949631924972</v>
      </c>
      <c r="AC198">
        <f t="shared" si="65"/>
        <v>0.4321476486129458</v>
      </c>
      <c r="AD198">
        <f t="shared" si="66"/>
        <v>81501.766064379888</v>
      </c>
      <c r="AE198" s="12">
        <f t="shared" si="67"/>
        <v>57051.23624506592</v>
      </c>
      <c r="AF198">
        <v>29189.18918918919</v>
      </c>
      <c r="AG198">
        <f t="shared" si="68"/>
        <v>27862.04705587673</v>
      </c>
      <c r="AI198">
        <f t="shared" si="69"/>
        <v>5257.7963914575075</v>
      </c>
      <c r="AJ198">
        <f t="shared" si="70"/>
        <v>-38857.796391457508</v>
      </c>
      <c r="AK198">
        <f t="shared" si="71"/>
        <v>-14857.796391457508</v>
      </c>
    </row>
    <row r="199" spans="1:37" x14ac:dyDescent="0.2">
      <c r="A199" t="s">
        <v>346</v>
      </c>
      <c r="B199" t="s">
        <v>344</v>
      </c>
      <c r="C199" t="s">
        <v>108</v>
      </c>
      <c r="D199">
        <v>2</v>
      </c>
      <c r="E199">
        <v>3000</v>
      </c>
      <c r="F199" s="61">
        <f t="shared" si="54"/>
        <v>0.97297297297297303</v>
      </c>
      <c r="G199" s="4">
        <f t="shared" si="55"/>
        <v>35027.027027027027</v>
      </c>
      <c r="H199">
        <v>620</v>
      </c>
      <c r="I199">
        <v>0.29320000000000002</v>
      </c>
      <c r="J199">
        <v>195</v>
      </c>
      <c r="K199">
        <v>752</v>
      </c>
      <c r="L199">
        <f t="shared" si="56"/>
        <v>557</v>
      </c>
      <c r="M199">
        <f t="shared" si="57"/>
        <v>425</v>
      </c>
      <c r="N199">
        <f t="shared" si="58"/>
        <v>0.71041292639138243</v>
      </c>
      <c r="O199">
        <v>0.29320000000000002</v>
      </c>
      <c r="V199">
        <v>195</v>
      </c>
      <c r="W199">
        <f t="shared" si="59"/>
        <v>696.25</v>
      </c>
      <c r="X199">
        <f t="shared" si="60"/>
        <v>125.375</v>
      </c>
      <c r="Y199">
        <f t="shared" si="61"/>
        <v>-439.88501389941877</v>
      </c>
      <c r="Z199">
        <f t="shared" si="62"/>
        <v>436.85369282284563</v>
      </c>
      <c r="AA199">
        <f t="shared" si="63"/>
        <v>436.85369282284563</v>
      </c>
      <c r="AB199">
        <f t="shared" si="64"/>
        <v>0.44736616563424864</v>
      </c>
      <c r="AC199">
        <f t="shared" si="65"/>
        <v>0.49655441651705567</v>
      </c>
      <c r="AD199">
        <f t="shared" si="66"/>
        <v>79176.395148183758</v>
      </c>
      <c r="AE199" s="12">
        <f t="shared" si="67"/>
        <v>55423.476603728624</v>
      </c>
      <c r="AF199">
        <v>35027.027027027027</v>
      </c>
      <c r="AG199">
        <f t="shared" si="68"/>
        <v>20396.449576701598</v>
      </c>
      <c r="AI199">
        <f t="shared" si="69"/>
        <v>6041.4120676241773</v>
      </c>
      <c r="AJ199">
        <f t="shared" si="70"/>
        <v>-39641.41206762418</v>
      </c>
      <c r="AK199">
        <f t="shared" si="71"/>
        <v>-15641.412067624176</v>
      </c>
    </row>
    <row r="200" spans="1:37" x14ac:dyDescent="0.2">
      <c r="A200" t="s">
        <v>347</v>
      </c>
      <c r="B200" t="s">
        <v>344</v>
      </c>
      <c r="C200" t="s">
        <v>99</v>
      </c>
      <c r="D200">
        <v>1</v>
      </c>
      <c r="E200">
        <v>3000</v>
      </c>
      <c r="F200" s="61">
        <f t="shared" si="54"/>
        <v>0.97297297297297303</v>
      </c>
      <c r="G200" s="4">
        <f t="shared" si="55"/>
        <v>35027.027027027027</v>
      </c>
      <c r="H200">
        <v>235</v>
      </c>
      <c r="I200">
        <v>0.6411</v>
      </c>
      <c r="J200">
        <v>80</v>
      </c>
      <c r="K200">
        <v>469</v>
      </c>
      <c r="L200">
        <f t="shared" si="56"/>
        <v>389</v>
      </c>
      <c r="M200">
        <f t="shared" si="57"/>
        <v>155</v>
      </c>
      <c r="N200">
        <f t="shared" si="58"/>
        <v>0.41876606683804629</v>
      </c>
      <c r="O200">
        <v>0.6411</v>
      </c>
      <c r="V200">
        <v>80</v>
      </c>
      <c r="W200">
        <f t="shared" si="59"/>
        <v>486.25</v>
      </c>
      <c r="X200">
        <f t="shared" si="60"/>
        <v>31.375</v>
      </c>
      <c r="Y200">
        <f t="shared" si="61"/>
        <v>-307.20874399797827</v>
      </c>
      <c r="Z200">
        <f t="shared" si="62"/>
        <v>276.99925764468031</v>
      </c>
      <c r="AA200">
        <f t="shared" si="63"/>
        <v>276.99925764468031</v>
      </c>
      <c r="AB200">
        <f t="shared" si="64"/>
        <v>0.50513986148006229</v>
      </c>
      <c r="AC200">
        <f t="shared" si="65"/>
        <v>0.45083231362467874</v>
      </c>
      <c r="AD200">
        <f t="shared" si="66"/>
        <v>45581.278911638437</v>
      </c>
      <c r="AE200" s="12">
        <f t="shared" si="67"/>
        <v>31906.895238146903</v>
      </c>
      <c r="AF200">
        <v>35027.027027027027</v>
      </c>
      <c r="AG200">
        <f t="shared" si="68"/>
        <v>-3120.1317888801241</v>
      </c>
      <c r="AI200">
        <f t="shared" si="69"/>
        <v>5485.1264824335913</v>
      </c>
      <c r="AJ200">
        <f t="shared" si="70"/>
        <v>-39085.126482433589</v>
      </c>
      <c r="AK200">
        <f t="shared" si="71"/>
        <v>-15085.126482433592</v>
      </c>
    </row>
    <row r="201" spans="1:37" x14ac:dyDescent="0.2">
      <c r="A201" t="s">
        <v>348</v>
      </c>
      <c r="B201" t="s">
        <v>349</v>
      </c>
      <c r="C201" t="s">
        <v>99</v>
      </c>
      <c r="D201">
        <v>2</v>
      </c>
      <c r="E201">
        <v>3900</v>
      </c>
      <c r="F201" s="61">
        <f t="shared" si="54"/>
        <v>0.97297297297297303</v>
      </c>
      <c r="G201" s="4">
        <f t="shared" si="55"/>
        <v>45535.135135135133</v>
      </c>
      <c r="H201">
        <v>284</v>
      </c>
      <c r="I201">
        <v>0.50409999999999999</v>
      </c>
      <c r="J201">
        <v>116</v>
      </c>
      <c r="K201">
        <v>361</v>
      </c>
      <c r="L201">
        <f t="shared" si="56"/>
        <v>245</v>
      </c>
      <c r="M201">
        <f t="shared" si="57"/>
        <v>168</v>
      </c>
      <c r="N201">
        <f t="shared" si="58"/>
        <v>0.64857142857142858</v>
      </c>
      <c r="O201">
        <v>0.50409999999999999</v>
      </c>
      <c r="V201">
        <v>116</v>
      </c>
      <c r="W201">
        <f t="shared" si="59"/>
        <v>306.25</v>
      </c>
      <c r="X201">
        <f t="shared" si="60"/>
        <v>85.375</v>
      </c>
      <c r="Y201">
        <f t="shared" si="61"/>
        <v>-193.4862269396007</v>
      </c>
      <c r="Z201">
        <f t="shared" si="62"/>
        <v>207.26688463482438</v>
      </c>
      <c r="AA201">
        <f t="shared" si="63"/>
        <v>207.26688463482438</v>
      </c>
      <c r="AB201">
        <f t="shared" si="64"/>
        <v>0.39801431717493674</v>
      </c>
      <c r="AC201">
        <f t="shared" si="65"/>
        <v>0.53561146938775517</v>
      </c>
      <c r="AD201">
        <f t="shared" si="66"/>
        <v>40520.300031658429</v>
      </c>
      <c r="AE201" s="12">
        <f t="shared" si="67"/>
        <v>28364.2100221609</v>
      </c>
      <c r="AF201">
        <v>45535.135135135133</v>
      </c>
      <c r="AG201">
        <f t="shared" si="68"/>
        <v>-17170.925112974233</v>
      </c>
      <c r="AI201">
        <f t="shared" si="69"/>
        <v>6516.6062108843544</v>
      </c>
      <c r="AJ201">
        <f t="shared" si="70"/>
        <v>-40116.606210884354</v>
      </c>
      <c r="AK201">
        <f t="shared" si="71"/>
        <v>-16116.606210884354</v>
      </c>
    </row>
    <row r="202" spans="1:37" x14ac:dyDescent="0.2">
      <c r="A202" t="s">
        <v>350</v>
      </c>
      <c r="B202" t="s">
        <v>349</v>
      </c>
      <c r="C202" t="s">
        <v>108</v>
      </c>
      <c r="D202">
        <v>1</v>
      </c>
      <c r="E202">
        <v>2800</v>
      </c>
      <c r="F202" s="61">
        <f t="shared" si="54"/>
        <v>0.97297297297297303</v>
      </c>
      <c r="G202" s="4">
        <f t="shared" si="55"/>
        <v>32691.891891891893</v>
      </c>
      <c r="H202">
        <v>355</v>
      </c>
      <c r="I202">
        <v>0.4027</v>
      </c>
      <c r="J202">
        <v>102</v>
      </c>
      <c r="K202">
        <v>799</v>
      </c>
      <c r="L202">
        <f t="shared" si="56"/>
        <v>697</v>
      </c>
      <c r="M202">
        <f t="shared" si="57"/>
        <v>253</v>
      </c>
      <c r="N202">
        <f t="shared" si="58"/>
        <v>0.39038737446197991</v>
      </c>
      <c r="O202">
        <v>0.4027</v>
      </c>
      <c r="V202">
        <v>102</v>
      </c>
      <c r="W202">
        <f t="shared" si="59"/>
        <v>871.25</v>
      </c>
      <c r="X202">
        <f t="shared" si="60"/>
        <v>14.875</v>
      </c>
      <c r="Y202">
        <f t="shared" si="61"/>
        <v>-550.44857215061916</v>
      </c>
      <c r="Z202">
        <f t="shared" si="62"/>
        <v>475.64905547131667</v>
      </c>
      <c r="AA202">
        <f t="shared" si="63"/>
        <v>475.64905547131667</v>
      </c>
      <c r="AB202">
        <f t="shared" si="64"/>
        <v>0.52886548691112389</v>
      </c>
      <c r="AC202">
        <f t="shared" si="65"/>
        <v>0.4320558536585366</v>
      </c>
      <c r="AD202">
        <f t="shared" si="66"/>
        <v>75010.039926790763</v>
      </c>
      <c r="AE202" s="12">
        <f t="shared" si="67"/>
        <v>52507.02794875353</v>
      </c>
      <c r="AF202">
        <v>32691.891891891893</v>
      </c>
      <c r="AG202">
        <f t="shared" si="68"/>
        <v>19815.136056861636</v>
      </c>
      <c r="AI202">
        <f t="shared" si="69"/>
        <v>5256.6795528455286</v>
      </c>
      <c r="AJ202">
        <f t="shared" si="70"/>
        <v>-38856.679552845526</v>
      </c>
      <c r="AK202">
        <f t="shared" si="71"/>
        <v>-14856.67955284553</v>
      </c>
    </row>
    <row r="203" spans="1:37" x14ac:dyDescent="0.2">
      <c r="A203" t="s">
        <v>351</v>
      </c>
      <c r="B203" t="s">
        <v>349</v>
      </c>
      <c r="C203" t="s">
        <v>108</v>
      </c>
      <c r="D203">
        <v>2</v>
      </c>
      <c r="E203">
        <v>3500</v>
      </c>
      <c r="F203" s="61">
        <f t="shared" si="54"/>
        <v>0.97297297297297303</v>
      </c>
      <c r="G203" s="4">
        <f t="shared" si="55"/>
        <v>40864.864864864867</v>
      </c>
      <c r="H203">
        <v>436</v>
      </c>
      <c r="I203">
        <v>0.50680000000000003</v>
      </c>
      <c r="J203">
        <v>188</v>
      </c>
      <c r="K203">
        <v>724</v>
      </c>
      <c r="L203">
        <f t="shared" si="56"/>
        <v>536</v>
      </c>
      <c r="M203">
        <f t="shared" si="57"/>
        <v>248</v>
      </c>
      <c r="N203">
        <f t="shared" si="58"/>
        <v>0.47014925373134331</v>
      </c>
      <c r="O203">
        <v>0.50680000000000003</v>
      </c>
      <c r="V203">
        <v>188</v>
      </c>
      <c r="W203">
        <f t="shared" si="59"/>
        <v>670</v>
      </c>
      <c r="X203">
        <f t="shared" si="60"/>
        <v>121</v>
      </c>
      <c r="Y203">
        <f t="shared" si="61"/>
        <v>-423.30048016173868</v>
      </c>
      <c r="Z203">
        <f t="shared" si="62"/>
        <v>420.55938842557492</v>
      </c>
      <c r="AA203">
        <f t="shared" si="63"/>
        <v>420.55938842557492</v>
      </c>
      <c r="AB203">
        <f t="shared" si="64"/>
        <v>0.44710356481429092</v>
      </c>
      <c r="AC203">
        <f t="shared" si="65"/>
        <v>0.4967622388059702</v>
      </c>
      <c r="AD203">
        <f t="shared" si="66"/>
        <v>76255.078520982745</v>
      </c>
      <c r="AE203" s="12">
        <f t="shared" si="67"/>
        <v>53378.554964687915</v>
      </c>
      <c r="AF203">
        <v>40864.864864864867</v>
      </c>
      <c r="AG203">
        <f t="shared" si="68"/>
        <v>12513.690099823049</v>
      </c>
      <c r="AI203">
        <f t="shared" si="69"/>
        <v>6043.9405721393041</v>
      </c>
      <c r="AJ203">
        <f t="shared" si="70"/>
        <v>-39643.940572139305</v>
      </c>
      <c r="AK203">
        <f t="shared" si="71"/>
        <v>-15643.940572139305</v>
      </c>
    </row>
    <row r="204" spans="1:37" x14ac:dyDescent="0.2">
      <c r="A204" t="s">
        <v>352</v>
      </c>
      <c r="B204" t="s">
        <v>339</v>
      </c>
      <c r="C204" t="s">
        <v>108</v>
      </c>
      <c r="D204">
        <v>1</v>
      </c>
      <c r="E204">
        <v>900</v>
      </c>
      <c r="F204" s="61">
        <f t="shared" si="54"/>
        <v>0.97297297297297303</v>
      </c>
      <c r="G204" s="4">
        <f t="shared" si="55"/>
        <v>10508.108108108108</v>
      </c>
      <c r="H204">
        <v>141</v>
      </c>
      <c r="I204">
        <v>0.54790000000000005</v>
      </c>
      <c r="J204">
        <v>116</v>
      </c>
      <c r="K204">
        <v>296</v>
      </c>
      <c r="L204">
        <f t="shared" si="56"/>
        <v>180</v>
      </c>
      <c r="M204">
        <f t="shared" si="57"/>
        <v>25</v>
      </c>
      <c r="N204">
        <f t="shared" si="58"/>
        <v>0.21111111111111114</v>
      </c>
      <c r="O204">
        <v>0.54790000000000005</v>
      </c>
      <c r="V204">
        <v>116</v>
      </c>
      <c r="W204">
        <f t="shared" si="59"/>
        <v>225</v>
      </c>
      <c r="X204">
        <f t="shared" si="60"/>
        <v>93.5</v>
      </c>
      <c r="Y204">
        <f t="shared" si="61"/>
        <v>-142.15314632297196</v>
      </c>
      <c r="Z204">
        <f t="shared" si="62"/>
        <v>167.66546626231997</v>
      </c>
      <c r="AA204">
        <f t="shared" si="63"/>
        <v>167.66546626231997</v>
      </c>
      <c r="AB204">
        <f t="shared" si="64"/>
        <v>0.32962429449919983</v>
      </c>
      <c r="AC204">
        <f t="shared" si="65"/>
        <v>0.58973533333333328</v>
      </c>
      <c r="AD204">
        <f t="shared" si="66"/>
        <v>36090.561116664772</v>
      </c>
      <c r="AE204" s="12">
        <f t="shared" si="67"/>
        <v>25263.392781665338</v>
      </c>
      <c r="AF204">
        <v>10508.108108108108</v>
      </c>
      <c r="AG204">
        <f t="shared" si="68"/>
        <v>14755.284673557229</v>
      </c>
      <c r="AI204">
        <f t="shared" si="69"/>
        <v>7175.1132222222213</v>
      </c>
      <c r="AJ204">
        <f t="shared" si="70"/>
        <v>-40775.113222222222</v>
      </c>
      <c r="AK204">
        <f t="shared" si="71"/>
        <v>-16775.113222222222</v>
      </c>
    </row>
    <row r="205" spans="1:37" x14ac:dyDescent="0.2">
      <c r="A205" t="s">
        <v>353</v>
      </c>
      <c r="B205" t="s">
        <v>349</v>
      </c>
      <c r="C205" t="s">
        <v>99</v>
      </c>
      <c r="D205">
        <v>1</v>
      </c>
      <c r="E205">
        <v>2600</v>
      </c>
      <c r="F205" s="61">
        <f t="shared" si="54"/>
        <v>0.97297297297297303</v>
      </c>
      <c r="G205" s="4">
        <f t="shared" si="55"/>
        <v>30356.75675675676</v>
      </c>
      <c r="H205">
        <v>250</v>
      </c>
      <c r="I205">
        <v>0.36990000000000001</v>
      </c>
      <c r="J205">
        <v>69</v>
      </c>
      <c r="K205">
        <v>406</v>
      </c>
      <c r="L205">
        <f t="shared" si="56"/>
        <v>337</v>
      </c>
      <c r="M205">
        <f t="shared" si="57"/>
        <v>181</v>
      </c>
      <c r="N205">
        <f t="shared" si="58"/>
        <v>0.52967359050445106</v>
      </c>
      <c r="O205">
        <v>0.36990000000000001</v>
      </c>
      <c r="V205">
        <v>69</v>
      </c>
      <c r="W205">
        <f t="shared" si="59"/>
        <v>421.25</v>
      </c>
      <c r="X205">
        <f t="shared" si="60"/>
        <v>26.875</v>
      </c>
      <c r="Y205">
        <f t="shared" si="61"/>
        <v>-266.14227950467529</v>
      </c>
      <c r="Z205">
        <f t="shared" si="62"/>
        <v>239.81812294667682</v>
      </c>
      <c r="AA205">
        <f t="shared" si="63"/>
        <v>239.81812294667682</v>
      </c>
      <c r="AB205">
        <f t="shared" si="64"/>
        <v>0.50550296248469273</v>
      </c>
      <c r="AC205">
        <f t="shared" si="65"/>
        <v>0.45054495548961421</v>
      </c>
      <c r="AD205">
        <f t="shared" si="66"/>
        <v>39437.828617943873</v>
      </c>
      <c r="AE205" s="12">
        <f t="shared" si="67"/>
        <v>27606.48003256071</v>
      </c>
      <c r="AF205">
        <v>30356.75675675676</v>
      </c>
      <c r="AG205">
        <f t="shared" si="68"/>
        <v>-2750.2767241960501</v>
      </c>
      <c r="AI205">
        <f t="shared" si="69"/>
        <v>5481.6302917903067</v>
      </c>
      <c r="AJ205">
        <f t="shared" si="70"/>
        <v>-39081.630291790309</v>
      </c>
      <c r="AK205">
        <f t="shared" si="71"/>
        <v>-15081.630291790307</v>
      </c>
    </row>
    <row r="206" spans="1:37" x14ac:dyDescent="0.2">
      <c r="A206" t="s">
        <v>354</v>
      </c>
      <c r="B206" t="s">
        <v>355</v>
      </c>
      <c r="C206" t="s">
        <v>99</v>
      </c>
      <c r="D206">
        <v>2</v>
      </c>
      <c r="E206">
        <v>2695</v>
      </c>
      <c r="F206" s="61">
        <f t="shared" si="54"/>
        <v>0.97297297297297303</v>
      </c>
      <c r="G206" s="4">
        <f t="shared" si="55"/>
        <v>31465.94594594595</v>
      </c>
      <c r="H206">
        <v>443</v>
      </c>
      <c r="I206">
        <v>0.2356</v>
      </c>
      <c r="J206">
        <v>265</v>
      </c>
      <c r="K206">
        <v>534</v>
      </c>
      <c r="L206">
        <f t="shared" si="56"/>
        <v>269</v>
      </c>
      <c r="M206">
        <f t="shared" si="57"/>
        <v>178</v>
      </c>
      <c r="N206">
        <f t="shared" si="58"/>
        <v>0.62936802973977701</v>
      </c>
      <c r="O206">
        <v>0.2356</v>
      </c>
      <c r="V206">
        <v>265</v>
      </c>
      <c r="W206">
        <f t="shared" si="59"/>
        <v>336.25</v>
      </c>
      <c r="X206">
        <f t="shared" si="60"/>
        <v>231.375</v>
      </c>
      <c r="Y206">
        <f t="shared" si="61"/>
        <v>-212.43997978266364</v>
      </c>
      <c r="Z206">
        <f t="shared" si="62"/>
        <v>296.38894680313371</v>
      </c>
      <c r="AA206">
        <f t="shared" si="63"/>
        <v>296.38894680313371</v>
      </c>
      <c r="AB206">
        <f t="shared" si="64"/>
        <v>0.19335002766731213</v>
      </c>
      <c r="AC206">
        <f t="shared" si="65"/>
        <v>0.69758278810408925</v>
      </c>
      <c r="AD206">
        <f t="shared" si="66"/>
        <v>75465.877174070076</v>
      </c>
      <c r="AE206" s="12">
        <f t="shared" si="67"/>
        <v>52826.114021849047</v>
      </c>
      <c r="AF206">
        <v>31465.94594594595</v>
      </c>
      <c r="AG206">
        <f t="shared" si="68"/>
        <v>21360.168075903097</v>
      </c>
      <c r="AI206">
        <f t="shared" si="69"/>
        <v>8487.2572552664187</v>
      </c>
      <c r="AJ206">
        <f t="shared" si="70"/>
        <v>-42087.257255266421</v>
      </c>
      <c r="AK206">
        <f t="shared" si="71"/>
        <v>-18087.257255266421</v>
      </c>
    </row>
    <row r="207" spans="1:37" x14ac:dyDescent="0.2">
      <c r="A207" t="s">
        <v>356</v>
      </c>
      <c r="B207" t="s">
        <v>355</v>
      </c>
      <c r="C207" t="s">
        <v>108</v>
      </c>
      <c r="D207">
        <v>1</v>
      </c>
      <c r="E207">
        <v>3000</v>
      </c>
      <c r="F207" s="61">
        <f t="shared" si="54"/>
        <v>0.97297297297297303</v>
      </c>
      <c r="G207" s="4">
        <f t="shared" si="55"/>
        <v>35027.027027027027</v>
      </c>
      <c r="H207">
        <v>343</v>
      </c>
      <c r="I207">
        <v>0.58079999999999998</v>
      </c>
      <c r="J207">
        <v>158</v>
      </c>
      <c r="K207">
        <v>706</v>
      </c>
      <c r="L207">
        <f t="shared" si="56"/>
        <v>548</v>
      </c>
      <c r="M207">
        <f t="shared" si="57"/>
        <v>185</v>
      </c>
      <c r="N207">
        <f t="shared" si="58"/>
        <v>0.37007299270072991</v>
      </c>
      <c r="O207">
        <v>0.58079999999999998</v>
      </c>
      <c r="V207">
        <v>158</v>
      </c>
      <c r="W207">
        <f t="shared" si="59"/>
        <v>685</v>
      </c>
      <c r="X207">
        <f t="shared" si="60"/>
        <v>89.5</v>
      </c>
      <c r="Y207">
        <f t="shared" si="61"/>
        <v>-432.77735658327015</v>
      </c>
      <c r="Z207">
        <f t="shared" si="62"/>
        <v>412.87041950972957</v>
      </c>
      <c r="AA207">
        <f t="shared" si="63"/>
        <v>412.87041950972957</v>
      </c>
      <c r="AB207">
        <f t="shared" si="64"/>
        <v>0.47207360512369279</v>
      </c>
      <c r="AC207">
        <f t="shared" si="65"/>
        <v>0.47700094890510958</v>
      </c>
      <c r="AD207">
        <f t="shared" si="66"/>
        <v>71882.947386561966</v>
      </c>
      <c r="AE207" s="12">
        <f t="shared" si="67"/>
        <v>50318.06317059337</v>
      </c>
      <c r="AF207">
        <v>35027.027027027027</v>
      </c>
      <c r="AG207">
        <f t="shared" si="68"/>
        <v>15291.036143566344</v>
      </c>
      <c r="AI207">
        <f t="shared" si="69"/>
        <v>5803.5115450121657</v>
      </c>
      <c r="AJ207">
        <f t="shared" si="70"/>
        <v>-39403.511545012167</v>
      </c>
      <c r="AK207">
        <f t="shared" si="71"/>
        <v>-15403.511545012167</v>
      </c>
    </row>
    <row r="208" spans="1:37" x14ac:dyDescent="0.2">
      <c r="A208" t="s">
        <v>357</v>
      </c>
      <c r="B208" t="s">
        <v>355</v>
      </c>
      <c r="C208" t="s">
        <v>108</v>
      </c>
      <c r="D208">
        <v>2</v>
      </c>
      <c r="E208">
        <v>4000</v>
      </c>
      <c r="F208" s="61">
        <f t="shared" si="54"/>
        <v>0.97297297297297303</v>
      </c>
      <c r="G208" s="4">
        <f t="shared" si="55"/>
        <v>46702.702702702707</v>
      </c>
      <c r="H208">
        <v>739</v>
      </c>
      <c r="I208">
        <v>1.9199999999999998E-2</v>
      </c>
      <c r="J208">
        <v>306</v>
      </c>
      <c r="K208">
        <v>781</v>
      </c>
      <c r="L208">
        <f t="shared" si="56"/>
        <v>475</v>
      </c>
      <c r="M208">
        <f t="shared" si="57"/>
        <v>433</v>
      </c>
      <c r="N208">
        <f t="shared" si="58"/>
        <v>0.82926315789473681</v>
      </c>
      <c r="O208">
        <v>1.9199999999999998E-2</v>
      </c>
      <c r="V208">
        <v>306</v>
      </c>
      <c r="W208">
        <f t="shared" si="59"/>
        <v>593.75</v>
      </c>
      <c r="X208">
        <f t="shared" si="60"/>
        <v>246.625</v>
      </c>
      <c r="Y208">
        <f t="shared" si="61"/>
        <v>-375.12635835228707</v>
      </c>
      <c r="Z208">
        <f t="shared" si="62"/>
        <v>442.3949804144554</v>
      </c>
      <c r="AA208">
        <f t="shared" si="63"/>
        <v>442.3949804144554</v>
      </c>
      <c r="AB208">
        <f t="shared" si="64"/>
        <v>0.32971786175066176</v>
      </c>
      <c r="AC208">
        <f t="shared" si="65"/>
        <v>0.58966128421052633</v>
      </c>
      <c r="AD208">
        <f t="shared" si="66"/>
        <v>95215.065182009625</v>
      </c>
      <c r="AE208" s="12">
        <f t="shared" si="67"/>
        <v>66650.54562740674</v>
      </c>
      <c r="AF208">
        <v>46702.702702702707</v>
      </c>
      <c r="AG208">
        <f t="shared" si="68"/>
        <v>19947.842924704033</v>
      </c>
      <c r="AI208">
        <f t="shared" si="69"/>
        <v>7174.2122912280702</v>
      </c>
      <c r="AJ208">
        <f t="shared" si="70"/>
        <v>-40774.212291228068</v>
      </c>
      <c r="AK208">
        <f t="shared" si="71"/>
        <v>-16774.212291228068</v>
      </c>
    </row>
    <row r="209" spans="1:37" x14ac:dyDescent="0.2">
      <c r="A209" t="s">
        <v>358</v>
      </c>
      <c r="B209" t="s">
        <v>355</v>
      </c>
      <c r="C209" t="s">
        <v>99</v>
      </c>
      <c r="D209">
        <v>1</v>
      </c>
      <c r="E209">
        <v>2295</v>
      </c>
      <c r="F209" s="61">
        <f t="shared" si="54"/>
        <v>0.97297297297297303</v>
      </c>
      <c r="G209" s="4">
        <f t="shared" si="55"/>
        <v>26795.675675675673</v>
      </c>
      <c r="H209">
        <v>270</v>
      </c>
      <c r="I209">
        <v>0.46850000000000003</v>
      </c>
      <c r="J209">
        <v>100</v>
      </c>
      <c r="K209">
        <v>469</v>
      </c>
      <c r="L209">
        <f t="shared" si="56"/>
        <v>369</v>
      </c>
      <c r="M209">
        <f t="shared" si="57"/>
        <v>170</v>
      </c>
      <c r="N209">
        <f t="shared" si="58"/>
        <v>0.46856368563685635</v>
      </c>
      <c r="O209">
        <v>0.46850000000000003</v>
      </c>
      <c r="V209">
        <v>100</v>
      </c>
      <c r="W209">
        <f t="shared" si="59"/>
        <v>461.25</v>
      </c>
      <c r="X209">
        <f t="shared" si="60"/>
        <v>53.875</v>
      </c>
      <c r="Y209">
        <f t="shared" si="61"/>
        <v>-291.41394996209249</v>
      </c>
      <c r="Z209">
        <f t="shared" si="62"/>
        <v>274.81420583775588</v>
      </c>
      <c r="AA209">
        <f t="shared" si="63"/>
        <v>274.81420583775588</v>
      </c>
      <c r="AB209">
        <f t="shared" si="64"/>
        <v>0.47900098826613741</v>
      </c>
      <c r="AC209">
        <f t="shared" si="65"/>
        <v>0.47151861788617888</v>
      </c>
      <c r="AD209">
        <f t="shared" si="66"/>
        <v>47296.705296918881</v>
      </c>
      <c r="AE209" s="12">
        <f t="shared" si="67"/>
        <v>33107.693707843217</v>
      </c>
      <c r="AF209">
        <v>26795.675675675673</v>
      </c>
      <c r="AG209">
        <f t="shared" si="68"/>
        <v>6312.0180321675434</v>
      </c>
      <c r="AI209">
        <f t="shared" si="69"/>
        <v>5736.8098509485098</v>
      </c>
      <c r="AJ209">
        <f t="shared" si="70"/>
        <v>-39336.809850948513</v>
      </c>
      <c r="AK209">
        <f t="shared" si="71"/>
        <v>-15336.80985094851</v>
      </c>
    </row>
    <row r="210" spans="1:37" x14ac:dyDescent="0.2">
      <c r="A210" t="s">
        <v>359</v>
      </c>
      <c r="B210" t="s">
        <v>360</v>
      </c>
      <c r="C210" t="s">
        <v>99</v>
      </c>
      <c r="D210">
        <v>2</v>
      </c>
      <c r="E210">
        <v>3000</v>
      </c>
      <c r="F210" s="61">
        <f t="shared" si="54"/>
        <v>0.97297297297297303</v>
      </c>
      <c r="G210" s="4">
        <f t="shared" si="55"/>
        <v>35027.027027027027</v>
      </c>
      <c r="H210">
        <v>424</v>
      </c>
      <c r="I210">
        <v>0.34250000000000003</v>
      </c>
      <c r="J210">
        <v>270</v>
      </c>
      <c r="K210">
        <v>543</v>
      </c>
      <c r="L210">
        <f t="shared" si="56"/>
        <v>273</v>
      </c>
      <c r="M210">
        <f t="shared" si="57"/>
        <v>154</v>
      </c>
      <c r="N210">
        <f t="shared" si="58"/>
        <v>0.55128205128205132</v>
      </c>
      <c r="O210">
        <v>0.34250000000000003</v>
      </c>
      <c r="V210">
        <v>270</v>
      </c>
      <c r="W210">
        <f t="shared" si="59"/>
        <v>341.25</v>
      </c>
      <c r="X210">
        <f t="shared" si="60"/>
        <v>235.875</v>
      </c>
      <c r="Y210">
        <f t="shared" si="61"/>
        <v>-215.5989385898408</v>
      </c>
      <c r="Z210">
        <f t="shared" si="62"/>
        <v>301.32595716451863</v>
      </c>
      <c r="AA210">
        <f t="shared" si="63"/>
        <v>301.32595716451863</v>
      </c>
      <c r="AB210">
        <f t="shared" si="64"/>
        <v>0.19179767667258205</v>
      </c>
      <c r="AC210">
        <f t="shared" si="65"/>
        <v>0.69881131868131863</v>
      </c>
      <c r="AD210">
        <f t="shared" si="66"/>
        <v>76858.046159852442</v>
      </c>
      <c r="AE210" s="12">
        <f t="shared" si="67"/>
        <v>53800.632311896705</v>
      </c>
      <c r="AF210">
        <v>35027.027027027027</v>
      </c>
      <c r="AG210">
        <f t="shared" si="68"/>
        <v>18773.605284869678</v>
      </c>
      <c r="AI210">
        <f t="shared" si="69"/>
        <v>8502.2043772893776</v>
      </c>
      <c r="AJ210">
        <f t="shared" si="70"/>
        <v>-42102.204377289381</v>
      </c>
      <c r="AK210">
        <f t="shared" si="71"/>
        <v>-18102.204377289378</v>
      </c>
    </row>
    <row r="211" spans="1:37" x14ac:dyDescent="0.2">
      <c r="A211" t="s">
        <v>361</v>
      </c>
      <c r="B211" t="s">
        <v>360</v>
      </c>
      <c r="C211" t="s">
        <v>108</v>
      </c>
      <c r="D211">
        <v>1</v>
      </c>
      <c r="E211">
        <v>3300</v>
      </c>
      <c r="F211" s="61">
        <f t="shared" si="54"/>
        <v>0.97297297297297303</v>
      </c>
      <c r="G211" s="4">
        <f t="shared" si="55"/>
        <v>38529.729729729734</v>
      </c>
      <c r="H211">
        <v>980</v>
      </c>
      <c r="I211">
        <v>0.2712</v>
      </c>
      <c r="J211">
        <v>283</v>
      </c>
      <c r="K211">
        <v>1261</v>
      </c>
      <c r="L211">
        <f t="shared" si="56"/>
        <v>978</v>
      </c>
      <c r="M211">
        <f t="shared" si="57"/>
        <v>697</v>
      </c>
      <c r="N211">
        <f t="shared" si="58"/>
        <v>0.67014314928425356</v>
      </c>
      <c r="O211">
        <v>0.2712</v>
      </c>
      <c r="V211">
        <v>283</v>
      </c>
      <c r="W211">
        <f t="shared" si="59"/>
        <v>1222.5</v>
      </c>
      <c r="X211">
        <f t="shared" si="60"/>
        <v>160.75</v>
      </c>
      <c r="Y211">
        <f t="shared" si="61"/>
        <v>-772.3654283548143</v>
      </c>
      <c r="Z211">
        <f t="shared" si="62"/>
        <v>737.34903335860508</v>
      </c>
      <c r="AA211">
        <f t="shared" si="63"/>
        <v>737.34903335860508</v>
      </c>
      <c r="AB211">
        <f t="shared" si="64"/>
        <v>0.47165565100908391</v>
      </c>
      <c r="AC211">
        <f t="shared" si="65"/>
        <v>0.47733171779141104</v>
      </c>
      <c r="AD211">
        <f t="shared" si="66"/>
        <v>128465.42945728828</v>
      </c>
      <c r="AE211" s="12">
        <f t="shared" si="67"/>
        <v>89925.800620101785</v>
      </c>
      <c r="AF211">
        <v>38529.729729729734</v>
      </c>
      <c r="AG211">
        <f t="shared" si="68"/>
        <v>51396.070890372052</v>
      </c>
      <c r="AI211">
        <f t="shared" si="69"/>
        <v>5807.5358997955018</v>
      </c>
      <c r="AJ211">
        <f t="shared" si="70"/>
        <v>-39407.535899795505</v>
      </c>
      <c r="AK211">
        <f t="shared" si="71"/>
        <v>-15407.535899795501</v>
      </c>
    </row>
    <row r="212" spans="1:37" x14ac:dyDescent="0.2">
      <c r="A212" t="s">
        <v>362</v>
      </c>
      <c r="B212" t="s">
        <v>360</v>
      </c>
      <c r="C212" t="s">
        <v>108</v>
      </c>
      <c r="D212">
        <v>2</v>
      </c>
      <c r="E212">
        <v>4500</v>
      </c>
      <c r="F212" s="61">
        <f t="shared" si="54"/>
        <v>0.97297297297297303</v>
      </c>
      <c r="G212" s="4">
        <f t="shared" si="55"/>
        <v>52540.54054054054</v>
      </c>
      <c r="H212">
        <v>994</v>
      </c>
      <c r="I212">
        <v>0.43009999999999998</v>
      </c>
      <c r="J212">
        <v>530</v>
      </c>
      <c r="K212">
        <v>1354</v>
      </c>
      <c r="L212">
        <f t="shared" si="56"/>
        <v>824</v>
      </c>
      <c r="M212">
        <f t="shared" si="57"/>
        <v>464</v>
      </c>
      <c r="N212">
        <f t="shared" si="58"/>
        <v>0.55048543689320384</v>
      </c>
      <c r="O212">
        <v>0.43009999999999998</v>
      </c>
      <c r="V212">
        <v>530</v>
      </c>
      <c r="W212">
        <f t="shared" si="59"/>
        <v>1030</v>
      </c>
      <c r="X212">
        <f t="shared" si="60"/>
        <v>427</v>
      </c>
      <c r="Y212">
        <f t="shared" si="61"/>
        <v>-650.74551427849383</v>
      </c>
      <c r="Z212">
        <f t="shared" si="62"/>
        <v>767.0241344452869</v>
      </c>
      <c r="AA212">
        <f t="shared" si="63"/>
        <v>767.0241344452869</v>
      </c>
      <c r="AB212">
        <f t="shared" si="64"/>
        <v>0.3301205188789193</v>
      </c>
      <c r="AC212">
        <f t="shared" si="65"/>
        <v>0.58934262135922322</v>
      </c>
      <c r="AD212">
        <f t="shared" si="66"/>
        <v>164994.60512451775</v>
      </c>
      <c r="AE212" s="12">
        <f t="shared" si="67"/>
        <v>115496.22358716241</v>
      </c>
      <c r="AF212">
        <v>52540.54054054054</v>
      </c>
      <c r="AG212">
        <f t="shared" si="68"/>
        <v>62955.683046621874</v>
      </c>
      <c r="AI212">
        <f t="shared" si="69"/>
        <v>7170.3352265372159</v>
      </c>
      <c r="AJ212">
        <f t="shared" si="70"/>
        <v>-40770.335226537216</v>
      </c>
      <c r="AK212">
        <f t="shared" si="71"/>
        <v>-16770.335226537216</v>
      </c>
    </row>
    <row r="213" spans="1:37" x14ac:dyDescent="0.2">
      <c r="A213" t="s">
        <v>363</v>
      </c>
      <c r="B213" t="s">
        <v>360</v>
      </c>
      <c r="C213" t="s">
        <v>99</v>
      </c>
      <c r="D213">
        <v>1</v>
      </c>
      <c r="E213">
        <v>2700</v>
      </c>
      <c r="F213" s="61">
        <f t="shared" si="54"/>
        <v>0.97297297297297303</v>
      </c>
      <c r="G213" s="4">
        <f t="shared" si="55"/>
        <v>31524.324324324327</v>
      </c>
      <c r="H213">
        <v>284</v>
      </c>
      <c r="I213">
        <v>0.60550000000000004</v>
      </c>
      <c r="J213">
        <v>103</v>
      </c>
      <c r="K213">
        <v>483</v>
      </c>
      <c r="L213">
        <f t="shared" si="56"/>
        <v>380</v>
      </c>
      <c r="M213">
        <f t="shared" si="57"/>
        <v>181</v>
      </c>
      <c r="N213">
        <f t="shared" si="58"/>
        <v>0.4810526315789474</v>
      </c>
      <c r="O213">
        <v>0.60550000000000004</v>
      </c>
      <c r="V213">
        <v>103</v>
      </c>
      <c r="W213">
        <f t="shared" si="59"/>
        <v>475</v>
      </c>
      <c r="X213">
        <f t="shared" si="60"/>
        <v>55.5</v>
      </c>
      <c r="Y213">
        <f t="shared" si="61"/>
        <v>-300.10108668182966</v>
      </c>
      <c r="Z213">
        <f t="shared" si="62"/>
        <v>283.01598433156431</v>
      </c>
      <c r="AA213">
        <f t="shared" si="63"/>
        <v>283.01598433156431</v>
      </c>
      <c r="AB213">
        <f t="shared" si="64"/>
        <v>0.47898101964539858</v>
      </c>
      <c r="AC213">
        <f t="shared" si="65"/>
        <v>0.4715344210526316</v>
      </c>
      <c r="AD213">
        <f t="shared" si="66"/>
        <v>48709.899086955062</v>
      </c>
      <c r="AE213" s="12">
        <f t="shared" si="67"/>
        <v>34096.92936086854</v>
      </c>
      <c r="AF213">
        <v>31524.324324324327</v>
      </c>
      <c r="AG213">
        <f t="shared" si="68"/>
        <v>2572.6050365442134</v>
      </c>
      <c r="AI213">
        <f t="shared" si="69"/>
        <v>5737.0021228070182</v>
      </c>
      <c r="AJ213">
        <f t="shared" si="70"/>
        <v>-39337.002122807018</v>
      </c>
      <c r="AK213">
        <f t="shared" si="71"/>
        <v>-15337.002122807018</v>
      </c>
    </row>
    <row r="214" spans="1:37" x14ac:dyDescent="0.2">
      <c r="A214" t="s">
        <v>364</v>
      </c>
      <c r="B214" t="s">
        <v>365</v>
      </c>
      <c r="C214" t="s">
        <v>99</v>
      </c>
      <c r="D214">
        <v>1</v>
      </c>
      <c r="E214">
        <v>2700</v>
      </c>
      <c r="F214" s="61">
        <f t="shared" si="54"/>
        <v>0.97297297297297303</v>
      </c>
      <c r="G214" s="4">
        <f t="shared" si="55"/>
        <v>31524.324324324327</v>
      </c>
      <c r="H214">
        <v>236</v>
      </c>
      <c r="I214">
        <v>0.56710000000000005</v>
      </c>
      <c r="J214">
        <v>110</v>
      </c>
      <c r="K214">
        <v>515</v>
      </c>
      <c r="L214">
        <f t="shared" si="56"/>
        <v>405</v>
      </c>
      <c r="M214">
        <f t="shared" si="57"/>
        <v>126</v>
      </c>
      <c r="N214">
        <f t="shared" si="58"/>
        <v>0.34888888888888892</v>
      </c>
      <c r="O214">
        <v>0.56710000000000005</v>
      </c>
      <c r="V214">
        <v>110</v>
      </c>
      <c r="W214">
        <f t="shared" si="59"/>
        <v>506.25</v>
      </c>
      <c r="X214">
        <f t="shared" si="60"/>
        <v>59.375</v>
      </c>
      <c r="Y214">
        <f t="shared" si="61"/>
        <v>-319.8445792266869</v>
      </c>
      <c r="Z214">
        <f t="shared" si="62"/>
        <v>301.74729909021988</v>
      </c>
      <c r="AA214">
        <f t="shared" si="63"/>
        <v>301.74729909021988</v>
      </c>
      <c r="AB214">
        <f t="shared" si="64"/>
        <v>0.47876009696833555</v>
      </c>
      <c r="AC214">
        <f t="shared" si="65"/>
        <v>0.47170925925925927</v>
      </c>
      <c r="AD214">
        <f t="shared" si="66"/>
        <v>51953.003152125377</v>
      </c>
      <c r="AE214" s="12">
        <f t="shared" si="67"/>
        <v>36367.102206487762</v>
      </c>
      <c r="AF214">
        <v>31524.324324324327</v>
      </c>
      <c r="AG214">
        <f t="shared" si="68"/>
        <v>4842.7778821634347</v>
      </c>
      <c r="AI214">
        <f t="shared" si="69"/>
        <v>5739.129320987654</v>
      </c>
      <c r="AJ214">
        <f t="shared" si="70"/>
        <v>-39339.129320987653</v>
      </c>
      <c r="AK214">
        <f t="shared" si="71"/>
        <v>-15339.129320987653</v>
      </c>
    </row>
    <row r="215" spans="1:37" x14ac:dyDescent="0.2">
      <c r="A215" t="s">
        <v>366</v>
      </c>
      <c r="B215" t="s">
        <v>339</v>
      </c>
      <c r="C215" t="s">
        <v>108</v>
      </c>
      <c r="D215">
        <v>2</v>
      </c>
      <c r="E215">
        <v>1100</v>
      </c>
      <c r="F215" s="61">
        <f t="shared" si="54"/>
        <v>0.97297297297297303</v>
      </c>
      <c r="G215" s="4">
        <f t="shared" si="55"/>
        <v>12843.243243243245</v>
      </c>
      <c r="H215">
        <v>188</v>
      </c>
      <c r="I215">
        <v>0.61919999999999997</v>
      </c>
      <c r="J215">
        <v>136</v>
      </c>
      <c r="K215">
        <v>335</v>
      </c>
      <c r="L215">
        <f t="shared" si="56"/>
        <v>199</v>
      </c>
      <c r="M215">
        <f t="shared" si="57"/>
        <v>52</v>
      </c>
      <c r="N215">
        <f t="shared" si="58"/>
        <v>0.30904522613065333</v>
      </c>
      <c r="O215">
        <v>0.61919999999999997</v>
      </c>
      <c r="V215">
        <v>136</v>
      </c>
      <c r="W215">
        <f t="shared" si="59"/>
        <v>248.75</v>
      </c>
      <c r="X215">
        <f t="shared" si="60"/>
        <v>111.125</v>
      </c>
      <c r="Y215">
        <f t="shared" si="61"/>
        <v>-157.15820065706345</v>
      </c>
      <c r="Z215">
        <f t="shared" si="62"/>
        <v>189.24126547889819</v>
      </c>
      <c r="AA215">
        <f t="shared" si="63"/>
        <v>189.24126547889819</v>
      </c>
      <c r="AB215">
        <f t="shared" si="64"/>
        <v>0.31403523810612338</v>
      </c>
      <c r="AC215">
        <f t="shared" si="65"/>
        <v>0.60207251256281402</v>
      </c>
      <c r="AD215">
        <f t="shared" si="66"/>
        <v>41586.991928418065</v>
      </c>
      <c r="AE215" s="12">
        <f t="shared" si="67"/>
        <v>29110.894349892642</v>
      </c>
      <c r="AF215">
        <v>12843.243243243245</v>
      </c>
      <c r="AG215">
        <f t="shared" si="68"/>
        <v>16267.651106649397</v>
      </c>
      <c r="AI215">
        <f t="shared" si="69"/>
        <v>7325.2155695142374</v>
      </c>
      <c r="AJ215">
        <f t="shared" si="70"/>
        <v>-40925.215569514236</v>
      </c>
      <c r="AK215">
        <f t="shared" si="71"/>
        <v>-16925.215569514236</v>
      </c>
    </row>
    <row r="216" spans="1:37" x14ac:dyDescent="0.2">
      <c r="A216" t="s">
        <v>367</v>
      </c>
      <c r="B216" t="s">
        <v>365</v>
      </c>
      <c r="C216" t="s">
        <v>99</v>
      </c>
      <c r="D216">
        <v>2</v>
      </c>
      <c r="E216">
        <v>3000</v>
      </c>
      <c r="F216" s="61">
        <f t="shared" si="54"/>
        <v>0.97297297297297303</v>
      </c>
      <c r="G216" s="4">
        <f t="shared" si="55"/>
        <v>35027.027027027027</v>
      </c>
      <c r="H216">
        <v>329</v>
      </c>
      <c r="I216">
        <v>0.70409999999999995</v>
      </c>
      <c r="J216">
        <v>270</v>
      </c>
      <c r="K216">
        <v>544</v>
      </c>
      <c r="L216">
        <f t="shared" si="56"/>
        <v>274</v>
      </c>
      <c r="M216">
        <f t="shared" si="57"/>
        <v>59</v>
      </c>
      <c r="N216">
        <f t="shared" si="58"/>
        <v>0.27226277372262775</v>
      </c>
      <c r="O216">
        <v>0.70409999999999995</v>
      </c>
      <c r="V216">
        <v>270</v>
      </c>
      <c r="W216">
        <f t="shared" si="59"/>
        <v>342.5</v>
      </c>
      <c r="X216">
        <f t="shared" si="60"/>
        <v>235.75</v>
      </c>
      <c r="Y216">
        <f t="shared" si="61"/>
        <v>-216.38867829163507</v>
      </c>
      <c r="Z216">
        <f t="shared" si="62"/>
        <v>301.93520975486479</v>
      </c>
      <c r="AA216">
        <f t="shared" si="63"/>
        <v>301.93520975486479</v>
      </c>
      <c r="AB216">
        <f t="shared" si="64"/>
        <v>0.19324148833537164</v>
      </c>
      <c r="AC216">
        <f t="shared" si="65"/>
        <v>0.69766868613138688</v>
      </c>
      <c r="AD216">
        <f t="shared" si="66"/>
        <v>76887.520496565645</v>
      </c>
      <c r="AE216" s="12">
        <f t="shared" si="67"/>
        <v>53821.264347595948</v>
      </c>
      <c r="AF216">
        <v>35027.027027027027</v>
      </c>
      <c r="AG216">
        <f t="shared" si="68"/>
        <v>18794.237320568922</v>
      </c>
      <c r="AI216">
        <f t="shared" si="69"/>
        <v>8488.3023479318745</v>
      </c>
      <c r="AJ216">
        <f t="shared" si="70"/>
        <v>-42088.302347931873</v>
      </c>
      <c r="AK216">
        <f t="shared" si="71"/>
        <v>-18088.302347931873</v>
      </c>
    </row>
    <row r="217" spans="1:37" x14ac:dyDescent="0.2">
      <c r="A217" t="s">
        <v>368</v>
      </c>
      <c r="B217" t="s">
        <v>365</v>
      </c>
      <c r="C217" t="s">
        <v>108</v>
      </c>
      <c r="D217">
        <v>1</v>
      </c>
      <c r="E217">
        <v>4500</v>
      </c>
      <c r="F217" s="61">
        <f t="shared" si="54"/>
        <v>0.97297297297297303</v>
      </c>
      <c r="G217" s="4">
        <f t="shared" si="55"/>
        <v>52540.54054054054</v>
      </c>
      <c r="H217">
        <v>549</v>
      </c>
      <c r="I217">
        <v>0.44379999999999997</v>
      </c>
      <c r="J217">
        <v>231</v>
      </c>
      <c r="K217">
        <v>1027</v>
      </c>
      <c r="L217">
        <f t="shared" si="56"/>
        <v>796</v>
      </c>
      <c r="M217">
        <f t="shared" si="57"/>
        <v>318</v>
      </c>
      <c r="N217">
        <f t="shared" si="58"/>
        <v>0.41959798994974873</v>
      </c>
      <c r="O217">
        <v>0.44379999999999997</v>
      </c>
      <c r="V217">
        <v>231</v>
      </c>
      <c r="W217">
        <f t="shared" si="59"/>
        <v>995</v>
      </c>
      <c r="X217">
        <f t="shared" si="60"/>
        <v>131.5</v>
      </c>
      <c r="Y217">
        <f t="shared" si="61"/>
        <v>-628.63280262825378</v>
      </c>
      <c r="Z217">
        <f t="shared" si="62"/>
        <v>600.46506191559274</v>
      </c>
      <c r="AA217">
        <f t="shared" si="63"/>
        <v>600.46506191559274</v>
      </c>
      <c r="AB217">
        <f t="shared" si="64"/>
        <v>0.47132167026692739</v>
      </c>
      <c r="AC217">
        <f t="shared" si="65"/>
        <v>0.47759603015075369</v>
      </c>
      <c r="AD217">
        <f t="shared" si="66"/>
        <v>104674.60138251647</v>
      </c>
      <c r="AE217" s="12">
        <f t="shared" si="67"/>
        <v>73272.220967761517</v>
      </c>
      <c r="AF217">
        <v>52540.54054054054</v>
      </c>
      <c r="AG217">
        <f t="shared" si="68"/>
        <v>20731.680427220977</v>
      </c>
      <c r="AI217">
        <f t="shared" si="69"/>
        <v>5810.7517001675033</v>
      </c>
      <c r="AJ217">
        <f t="shared" si="70"/>
        <v>-39410.751700167501</v>
      </c>
      <c r="AK217">
        <f t="shared" si="71"/>
        <v>-15410.751700167504</v>
      </c>
    </row>
    <row r="218" spans="1:37" x14ac:dyDescent="0.2">
      <c r="A218" t="s">
        <v>369</v>
      </c>
      <c r="B218" t="s">
        <v>365</v>
      </c>
      <c r="C218" t="s">
        <v>108</v>
      </c>
      <c r="D218">
        <v>2</v>
      </c>
      <c r="E218">
        <v>4900</v>
      </c>
      <c r="F218" s="61">
        <f t="shared" si="54"/>
        <v>0.97297297297297303</v>
      </c>
      <c r="G218" s="4">
        <f t="shared" si="55"/>
        <v>57210.810810810814</v>
      </c>
      <c r="H218">
        <v>652</v>
      </c>
      <c r="I218">
        <v>0.4466</v>
      </c>
      <c r="J218">
        <v>379</v>
      </c>
      <c r="K218">
        <v>969</v>
      </c>
      <c r="L218">
        <f t="shared" si="56"/>
        <v>590</v>
      </c>
      <c r="M218">
        <f t="shared" si="57"/>
        <v>273</v>
      </c>
      <c r="N218">
        <f t="shared" si="58"/>
        <v>0.47016949152542376</v>
      </c>
      <c r="O218">
        <v>0.4466</v>
      </c>
      <c r="V218">
        <v>379</v>
      </c>
      <c r="W218">
        <f t="shared" si="59"/>
        <v>737.5</v>
      </c>
      <c r="X218">
        <f t="shared" si="60"/>
        <v>305.25</v>
      </c>
      <c r="Y218">
        <f t="shared" si="61"/>
        <v>-465.94642405863027</v>
      </c>
      <c r="Z218">
        <f t="shared" si="62"/>
        <v>548.95902830427099</v>
      </c>
      <c r="AA218">
        <f t="shared" si="63"/>
        <v>548.95902830427099</v>
      </c>
      <c r="AB218">
        <f t="shared" si="64"/>
        <v>0.33045291973460472</v>
      </c>
      <c r="AC218">
        <f t="shared" si="65"/>
        <v>0.58907955932203393</v>
      </c>
      <c r="AD218">
        <f t="shared" si="66"/>
        <v>118033.89800495614</v>
      </c>
      <c r="AE218" s="12">
        <f t="shared" si="67"/>
        <v>82623.728603469295</v>
      </c>
      <c r="AF218">
        <v>57210.810810810814</v>
      </c>
      <c r="AG218">
        <f t="shared" si="68"/>
        <v>25412.917792658482</v>
      </c>
      <c r="AI218">
        <f t="shared" si="69"/>
        <v>7167.1346384180797</v>
      </c>
      <c r="AJ218">
        <f t="shared" si="70"/>
        <v>-40767.13463841808</v>
      </c>
      <c r="AK218">
        <f t="shared" si="71"/>
        <v>-16767.13463841808</v>
      </c>
    </row>
    <row r="219" spans="1:37" x14ac:dyDescent="0.2">
      <c r="A219" t="s">
        <v>370</v>
      </c>
      <c r="B219" t="s">
        <v>371</v>
      </c>
      <c r="C219" t="s">
        <v>99</v>
      </c>
      <c r="D219">
        <v>2</v>
      </c>
      <c r="E219">
        <v>3300</v>
      </c>
      <c r="F219" s="61">
        <f t="shared" si="54"/>
        <v>0.97297297297297303</v>
      </c>
      <c r="G219" s="4">
        <f t="shared" si="55"/>
        <v>38529.729729729734</v>
      </c>
      <c r="H219">
        <v>378</v>
      </c>
      <c r="I219">
        <v>0.4219</v>
      </c>
      <c r="J219">
        <v>264</v>
      </c>
      <c r="K219">
        <v>532</v>
      </c>
      <c r="L219">
        <f t="shared" si="56"/>
        <v>268</v>
      </c>
      <c r="M219">
        <f t="shared" si="57"/>
        <v>114</v>
      </c>
      <c r="N219">
        <f t="shared" si="58"/>
        <v>0.44029850746268662</v>
      </c>
      <c r="O219">
        <v>0.4219</v>
      </c>
      <c r="V219">
        <v>264</v>
      </c>
      <c r="W219">
        <f t="shared" si="59"/>
        <v>335</v>
      </c>
      <c r="X219">
        <f t="shared" si="60"/>
        <v>230.5</v>
      </c>
      <c r="Y219">
        <f t="shared" si="61"/>
        <v>-211.65024008086934</v>
      </c>
      <c r="Z219">
        <f t="shared" si="62"/>
        <v>295.27969421278743</v>
      </c>
      <c r="AA219">
        <f t="shared" si="63"/>
        <v>295.27969421278743</v>
      </c>
      <c r="AB219">
        <f t="shared" si="64"/>
        <v>0.19337222153070877</v>
      </c>
      <c r="AC219">
        <f t="shared" si="65"/>
        <v>0.69756522388059716</v>
      </c>
      <c r="AD219">
        <f t="shared" si="66"/>
        <v>75181.548790342131</v>
      </c>
      <c r="AE219" s="12">
        <f t="shared" si="67"/>
        <v>52627.084153239492</v>
      </c>
      <c r="AF219">
        <v>38529.729729729734</v>
      </c>
      <c r="AG219">
        <f t="shared" si="68"/>
        <v>14097.354423509758</v>
      </c>
      <c r="AI219">
        <f t="shared" si="69"/>
        <v>8487.0435572139322</v>
      </c>
      <c r="AJ219">
        <f t="shared" si="70"/>
        <v>-42087.043557213932</v>
      </c>
      <c r="AK219">
        <f t="shared" si="71"/>
        <v>-18087.043557213932</v>
      </c>
    </row>
    <row r="220" spans="1:37" x14ac:dyDescent="0.2">
      <c r="A220" t="s">
        <v>372</v>
      </c>
      <c r="B220" t="s">
        <v>371</v>
      </c>
      <c r="C220" t="s">
        <v>108</v>
      </c>
      <c r="D220">
        <v>1</v>
      </c>
      <c r="E220">
        <v>4500</v>
      </c>
      <c r="F220" s="61">
        <f t="shared" si="54"/>
        <v>0.97297297297297303</v>
      </c>
      <c r="G220" s="4">
        <f t="shared" si="55"/>
        <v>52540.54054054054</v>
      </c>
      <c r="H220">
        <v>255</v>
      </c>
      <c r="I220">
        <v>0.59179999999999999</v>
      </c>
      <c r="J220">
        <v>151</v>
      </c>
      <c r="K220">
        <v>673</v>
      </c>
      <c r="L220">
        <f t="shared" si="56"/>
        <v>522</v>
      </c>
      <c r="M220">
        <f t="shared" si="57"/>
        <v>104</v>
      </c>
      <c r="N220">
        <f t="shared" si="58"/>
        <v>0.25938697318007664</v>
      </c>
      <c r="O220">
        <v>0.59179999999999999</v>
      </c>
      <c r="V220">
        <v>151</v>
      </c>
      <c r="W220">
        <f t="shared" si="59"/>
        <v>652.5</v>
      </c>
      <c r="X220">
        <f t="shared" si="60"/>
        <v>85.75</v>
      </c>
      <c r="Y220">
        <f t="shared" si="61"/>
        <v>-412.24412433661865</v>
      </c>
      <c r="Z220">
        <f t="shared" si="62"/>
        <v>393.52985216072784</v>
      </c>
      <c r="AA220">
        <f t="shared" si="63"/>
        <v>393.52985216072784</v>
      </c>
      <c r="AB220">
        <f t="shared" si="64"/>
        <v>0.47169326001644113</v>
      </c>
      <c r="AC220">
        <f t="shared" si="65"/>
        <v>0.47730195402298853</v>
      </c>
      <c r="AD220">
        <f t="shared" si="66"/>
        <v>68558.887101983011</v>
      </c>
      <c r="AE220" s="12">
        <f t="shared" si="67"/>
        <v>47991.220971388102</v>
      </c>
      <c r="AF220">
        <v>52540.54054054054</v>
      </c>
      <c r="AG220">
        <f t="shared" si="68"/>
        <v>-4549.3195691524379</v>
      </c>
      <c r="AI220">
        <f t="shared" si="69"/>
        <v>5807.1737739463597</v>
      </c>
      <c r="AJ220">
        <f t="shared" si="70"/>
        <v>-39407.173773946357</v>
      </c>
      <c r="AK220">
        <f t="shared" si="71"/>
        <v>-15407.173773946361</v>
      </c>
    </row>
    <row r="221" spans="1:37" x14ac:dyDescent="0.2">
      <c r="A221" t="s">
        <v>373</v>
      </c>
      <c r="B221" t="s">
        <v>371</v>
      </c>
      <c r="C221" t="s">
        <v>108</v>
      </c>
      <c r="D221">
        <v>2</v>
      </c>
      <c r="E221">
        <v>4200</v>
      </c>
      <c r="F221" s="61">
        <f t="shared" si="54"/>
        <v>0.97297297297297303</v>
      </c>
      <c r="G221" s="4">
        <f t="shared" si="55"/>
        <v>49037.83783783784</v>
      </c>
      <c r="H221">
        <v>441</v>
      </c>
      <c r="I221">
        <v>0.5726</v>
      </c>
      <c r="J221">
        <v>278</v>
      </c>
      <c r="K221">
        <v>711</v>
      </c>
      <c r="L221">
        <f t="shared" si="56"/>
        <v>433</v>
      </c>
      <c r="M221">
        <f t="shared" si="57"/>
        <v>163</v>
      </c>
      <c r="N221">
        <f t="shared" si="58"/>
        <v>0.40115473441108551</v>
      </c>
      <c r="O221">
        <v>0.5726</v>
      </c>
      <c r="V221">
        <v>278</v>
      </c>
      <c r="W221">
        <f t="shared" si="59"/>
        <v>541.25</v>
      </c>
      <c r="X221">
        <f t="shared" si="60"/>
        <v>223.875</v>
      </c>
      <c r="Y221">
        <f t="shared" si="61"/>
        <v>-341.95729087692695</v>
      </c>
      <c r="Z221">
        <f t="shared" si="62"/>
        <v>402.80637161991405</v>
      </c>
      <c r="AA221">
        <f t="shared" si="63"/>
        <v>402.80637161991405</v>
      </c>
      <c r="AB221">
        <f t="shared" si="64"/>
        <v>0.33058913925157329</v>
      </c>
      <c r="AC221">
        <f t="shared" si="65"/>
        <v>0.58897175519630496</v>
      </c>
      <c r="AD221">
        <f t="shared" si="66"/>
        <v>86593.175129491079</v>
      </c>
      <c r="AE221" s="12">
        <f t="shared" si="67"/>
        <v>60615.222590643752</v>
      </c>
      <c r="AF221">
        <v>49037.83783783784</v>
      </c>
      <c r="AG221">
        <f t="shared" si="68"/>
        <v>11577.384752805912</v>
      </c>
      <c r="AI221">
        <f t="shared" si="69"/>
        <v>7165.8230215550429</v>
      </c>
      <c r="AJ221">
        <f t="shared" si="70"/>
        <v>-40765.823021555043</v>
      </c>
      <c r="AK221">
        <f t="shared" si="71"/>
        <v>-16765.823021555043</v>
      </c>
    </row>
    <row r="222" spans="1:37" x14ac:dyDescent="0.2">
      <c r="A222" t="s">
        <v>374</v>
      </c>
      <c r="B222" t="s">
        <v>371</v>
      </c>
      <c r="C222" t="s">
        <v>99</v>
      </c>
      <c r="D222">
        <v>1</v>
      </c>
      <c r="E222">
        <v>2500</v>
      </c>
      <c r="F222" s="61">
        <f t="shared" si="54"/>
        <v>0.97297297297297303</v>
      </c>
      <c r="G222" s="4">
        <f t="shared" si="55"/>
        <v>29189.18918918919</v>
      </c>
      <c r="H222">
        <v>356</v>
      </c>
      <c r="I222">
        <v>0.42470000000000002</v>
      </c>
      <c r="J222">
        <v>98</v>
      </c>
      <c r="K222">
        <v>460</v>
      </c>
      <c r="L222">
        <f t="shared" si="56"/>
        <v>362</v>
      </c>
      <c r="M222">
        <f t="shared" si="57"/>
        <v>258</v>
      </c>
      <c r="N222">
        <f t="shared" si="58"/>
        <v>0.67016574585635358</v>
      </c>
      <c r="O222">
        <v>0.42470000000000002</v>
      </c>
      <c r="V222">
        <v>98</v>
      </c>
      <c r="W222">
        <f t="shared" si="59"/>
        <v>452.5</v>
      </c>
      <c r="X222">
        <f t="shared" si="60"/>
        <v>52.75</v>
      </c>
      <c r="Y222">
        <f t="shared" si="61"/>
        <v>-285.88577204953248</v>
      </c>
      <c r="Z222">
        <f t="shared" si="62"/>
        <v>269.54943770533231</v>
      </c>
      <c r="AA222">
        <f t="shared" si="63"/>
        <v>269.54943770533231</v>
      </c>
      <c r="AB222">
        <f t="shared" si="64"/>
        <v>0.47911477945929792</v>
      </c>
      <c r="AC222">
        <f t="shared" si="65"/>
        <v>0.47142856353591167</v>
      </c>
      <c r="AD222">
        <f t="shared" si="66"/>
        <v>46381.756040058193</v>
      </c>
      <c r="AE222" s="12">
        <f t="shared" si="67"/>
        <v>32467.229228040735</v>
      </c>
      <c r="AF222">
        <v>29189.18918918919</v>
      </c>
      <c r="AG222">
        <f t="shared" si="68"/>
        <v>3278.0400388515445</v>
      </c>
      <c r="AI222">
        <f t="shared" si="69"/>
        <v>5735.7141896869252</v>
      </c>
      <c r="AJ222">
        <f t="shared" si="70"/>
        <v>-39335.714189686929</v>
      </c>
      <c r="AK222">
        <f t="shared" si="71"/>
        <v>-15335.714189686925</v>
      </c>
    </row>
    <row r="223" spans="1:37" x14ac:dyDescent="0.2">
      <c r="A223" t="s">
        <v>375</v>
      </c>
      <c r="B223" t="s">
        <v>376</v>
      </c>
      <c r="C223" t="s">
        <v>99</v>
      </c>
      <c r="D223">
        <v>1</v>
      </c>
      <c r="E223">
        <v>2500</v>
      </c>
      <c r="F223" s="61">
        <f t="shared" si="54"/>
        <v>0.97297297297297303</v>
      </c>
      <c r="G223" s="4">
        <f t="shared" si="55"/>
        <v>29189.18918918919</v>
      </c>
      <c r="H223">
        <v>437</v>
      </c>
      <c r="I223">
        <v>7.9500000000000001E-2</v>
      </c>
      <c r="J223">
        <v>108</v>
      </c>
      <c r="K223">
        <v>507</v>
      </c>
      <c r="L223">
        <f t="shared" si="56"/>
        <v>399</v>
      </c>
      <c r="M223">
        <f t="shared" si="57"/>
        <v>329</v>
      </c>
      <c r="N223">
        <f t="shared" si="58"/>
        <v>0.75964912280701757</v>
      </c>
      <c r="O223">
        <v>7.9500000000000001E-2</v>
      </c>
      <c r="V223">
        <v>108</v>
      </c>
      <c r="W223">
        <f t="shared" si="59"/>
        <v>498.75</v>
      </c>
      <c r="X223">
        <f t="shared" si="60"/>
        <v>58.125</v>
      </c>
      <c r="Y223">
        <f t="shared" si="61"/>
        <v>-315.10614101592114</v>
      </c>
      <c r="Z223">
        <f t="shared" si="62"/>
        <v>297.09178354814253</v>
      </c>
      <c r="AA223">
        <f t="shared" si="63"/>
        <v>297.09178354814253</v>
      </c>
      <c r="AB223">
        <f t="shared" si="64"/>
        <v>0.4791313955852482</v>
      </c>
      <c r="AC223">
        <f t="shared" si="65"/>
        <v>0.47141541353383459</v>
      </c>
      <c r="AD223">
        <f t="shared" si="66"/>
        <v>51119.580789581014</v>
      </c>
      <c r="AE223" s="12">
        <f t="shared" si="67"/>
        <v>35783.70655270671</v>
      </c>
      <c r="AF223">
        <v>29189.18918918919</v>
      </c>
      <c r="AG223">
        <f t="shared" si="68"/>
        <v>6594.5173635175197</v>
      </c>
      <c r="AI223">
        <f t="shared" si="69"/>
        <v>5735.5541979949867</v>
      </c>
      <c r="AJ223">
        <f t="shared" si="70"/>
        <v>-39335.554197994985</v>
      </c>
      <c r="AK223">
        <f t="shared" si="71"/>
        <v>-15335.554197994987</v>
      </c>
    </row>
    <row r="224" spans="1:37" x14ac:dyDescent="0.2">
      <c r="A224" t="s">
        <v>377</v>
      </c>
      <c r="B224" t="s">
        <v>376</v>
      </c>
      <c r="C224" t="s">
        <v>99</v>
      </c>
      <c r="D224">
        <v>2</v>
      </c>
      <c r="E224">
        <v>3300</v>
      </c>
      <c r="F224" s="61">
        <f t="shared" si="54"/>
        <v>0.97297297297297303</v>
      </c>
      <c r="G224" s="4">
        <f t="shared" si="55"/>
        <v>38529.729729729734</v>
      </c>
      <c r="H224">
        <v>461</v>
      </c>
      <c r="I224">
        <v>0.31780000000000003</v>
      </c>
      <c r="J224">
        <v>270</v>
      </c>
      <c r="K224">
        <v>543</v>
      </c>
      <c r="L224">
        <f t="shared" si="56"/>
        <v>273</v>
      </c>
      <c r="M224">
        <f t="shared" si="57"/>
        <v>191</v>
      </c>
      <c r="N224">
        <f t="shared" si="58"/>
        <v>0.65970695970695969</v>
      </c>
      <c r="O224">
        <v>0.31780000000000003</v>
      </c>
      <c r="V224">
        <v>270</v>
      </c>
      <c r="W224">
        <f t="shared" si="59"/>
        <v>341.25</v>
      </c>
      <c r="X224">
        <f t="shared" si="60"/>
        <v>235.875</v>
      </c>
      <c r="Y224">
        <f t="shared" si="61"/>
        <v>-215.5989385898408</v>
      </c>
      <c r="Z224">
        <f t="shared" si="62"/>
        <v>301.32595716451863</v>
      </c>
      <c r="AA224">
        <f t="shared" si="63"/>
        <v>301.32595716451863</v>
      </c>
      <c r="AB224">
        <f t="shared" si="64"/>
        <v>0.19179767667258205</v>
      </c>
      <c r="AC224">
        <f t="shared" si="65"/>
        <v>0.69881131868131863</v>
      </c>
      <c r="AD224">
        <f t="shared" si="66"/>
        <v>76858.046159852442</v>
      </c>
      <c r="AE224" s="12">
        <f t="shared" si="67"/>
        <v>53800.632311896705</v>
      </c>
      <c r="AF224">
        <v>38529.729729729734</v>
      </c>
      <c r="AG224">
        <f t="shared" si="68"/>
        <v>15270.902582166971</v>
      </c>
      <c r="AI224">
        <f t="shared" si="69"/>
        <v>8502.2043772893776</v>
      </c>
      <c r="AJ224">
        <f t="shared" si="70"/>
        <v>-42102.204377289381</v>
      </c>
      <c r="AK224">
        <f t="shared" si="71"/>
        <v>-18102.204377289378</v>
      </c>
    </row>
    <row r="225" spans="1:37" x14ac:dyDescent="0.2">
      <c r="A225" t="s">
        <v>378</v>
      </c>
      <c r="B225" t="s">
        <v>376</v>
      </c>
      <c r="C225" t="s">
        <v>108</v>
      </c>
      <c r="D225">
        <v>1</v>
      </c>
      <c r="E225">
        <v>4500</v>
      </c>
      <c r="F225" s="61">
        <f t="shared" si="54"/>
        <v>0.97297297297297303</v>
      </c>
      <c r="G225" s="4">
        <f t="shared" si="55"/>
        <v>52540.54054054054</v>
      </c>
      <c r="H225">
        <v>669</v>
      </c>
      <c r="I225">
        <v>0.31230000000000002</v>
      </c>
      <c r="J225">
        <v>186</v>
      </c>
      <c r="K225">
        <v>829</v>
      </c>
      <c r="L225">
        <f t="shared" si="56"/>
        <v>643</v>
      </c>
      <c r="M225">
        <f t="shared" si="57"/>
        <v>483</v>
      </c>
      <c r="N225">
        <f t="shared" si="58"/>
        <v>0.70093312597200619</v>
      </c>
      <c r="O225">
        <v>0.31230000000000002</v>
      </c>
      <c r="V225">
        <v>186</v>
      </c>
      <c r="W225">
        <f t="shared" si="59"/>
        <v>803.75</v>
      </c>
      <c r="X225">
        <f t="shared" si="60"/>
        <v>105.625</v>
      </c>
      <c r="Y225">
        <f t="shared" si="61"/>
        <v>-507.80262825372756</v>
      </c>
      <c r="Z225">
        <f t="shared" si="62"/>
        <v>484.74941559262066</v>
      </c>
      <c r="AA225">
        <f t="shared" si="63"/>
        <v>484.74941559262066</v>
      </c>
      <c r="AB225">
        <f t="shared" si="64"/>
        <v>0.47169445174820612</v>
      </c>
      <c r="AC225">
        <f t="shared" si="65"/>
        <v>0.4773010108864697</v>
      </c>
      <c r="AD225">
        <f t="shared" si="66"/>
        <v>84450.555922478889</v>
      </c>
      <c r="AE225" s="12">
        <f t="shared" si="67"/>
        <v>59115.389145735215</v>
      </c>
      <c r="AF225">
        <v>52540.54054054054</v>
      </c>
      <c r="AG225">
        <f t="shared" si="68"/>
        <v>6574.8486051946747</v>
      </c>
      <c r="AI225">
        <f t="shared" si="69"/>
        <v>5807.1622991187151</v>
      </c>
      <c r="AJ225">
        <f t="shared" si="70"/>
        <v>-39407.162299118718</v>
      </c>
      <c r="AK225">
        <f t="shared" si="71"/>
        <v>-15407.162299118714</v>
      </c>
    </row>
    <row r="226" spans="1:37" x14ac:dyDescent="0.2">
      <c r="A226" t="s">
        <v>379</v>
      </c>
      <c r="B226" t="s">
        <v>339</v>
      </c>
      <c r="C226" t="s">
        <v>99</v>
      </c>
      <c r="D226">
        <v>1</v>
      </c>
      <c r="E226">
        <v>500</v>
      </c>
      <c r="F226" s="61">
        <f t="shared" si="54"/>
        <v>0.97297297297297303</v>
      </c>
      <c r="G226" s="4">
        <f t="shared" si="55"/>
        <v>5837.8378378378384</v>
      </c>
      <c r="H226">
        <v>121</v>
      </c>
      <c r="I226">
        <v>0.39729999999999999</v>
      </c>
      <c r="J226">
        <v>50</v>
      </c>
      <c r="K226">
        <v>174</v>
      </c>
      <c r="L226">
        <f t="shared" si="56"/>
        <v>124</v>
      </c>
      <c r="M226">
        <f t="shared" si="57"/>
        <v>71</v>
      </c>
      <c r="N226">
        <f t="shared" si="58"/>
        <v>0.5580645161290323</v>
      </c>
      <c r="O226">
        <v>0.39729999999999999</v>
      </c>
      <c r="V226">
        <v>50</v>
      </c>
      <c r="W226">
        <f t="shared" si="59"/>
        <v>155</v>
      </c>
      <c r="X226">
        <f t="shared" si="60"/>
        <v>34.5</v>
      </c>
      <c r="Y226">
        <f t="shared" si="61"/>
        <v>-97.92772302249179</v>
      </c>
      <c r="Z226">
        <f t="shared" si="62"/>
        <v>100.54732120293151</v>
      </c>
      <c r="AA226">
        <f t="shared" si="63"/>
        <v>100.54732120293151</v>
      </c>
      <c r="AB226">
        <f t="shared" si="64"/>
        <v>0.42611174969633236</v>
      </c>
      <c r="AC226">
        <f t="shared" si="65"/>
        <v>0.51337516129032257</v>
      </c>
      <c r="AD226">
        <f t="shared" si="66"/>
        <v>18840.751492550666</v>
      </c>
      <c r="AE226" s="12">
        <f t="shared" si="67"/>
        <v>13188.526044785465</v>
      </c>
      <c r="AF226">
        <v>5837.8378378378384</v>
      </c>
      <c r="AG226">
        <f t="shared" si="68"/>
        <v>7350.6882069476269</v>
      </c>
      <c r="AI226">
        <f t="shared" si="69"/>
        <v>6246.0644623655917</v>
      </c>
      <c r="AJ226">
        <f t="shared" si="70"/>
        <v>-39846.06446236559</v>
      </c>
      <c r="AK226">
        <f t="shared" si="71"/>
        <v>-15846.064462365592</v>
      </c>
    </row>
    <row r="227" spans="1:37" x14ac:dyDescent="0.2">
      <c r="A227" t="s">
        <v>380</v>
      </c>
      <c r="B227" t="s">
        <v>376</v>
      </c>
      <c r="C227" t="s">
        <v>108</v>
      </c>
      <c r="D227">
        <v>2</v>
      </c>
      <c r="E227">
        <v>4200</v>
      </c>
      <c r="F227" s="61">
        <f t="shared" si="54"/>
        <v>0.97297297297297303</v>
      </c>
      <c r="G227" s="4">
        <f t="shared" si="55"/>
        <v>49037.83783783784</v>
      </c>
      <c r="H227">
        <v>437</v>
      </c>
      <c r="I227">
        <v>0.61099999999999999</v>
      </c>
      <c r="J227">
        <v>319</v>
      </c>
      <c r="K227">
        <v>815</v>
      </c>
      <c r="L227">
        <f t="shared" si="56"/>
        <v>496</v>
      </c>
      <c r="M227">
        <f t="shared" si="57"/>
        <v>118</v>
      </c>
      <c r="N227">
        <f t="shared" si="58"/>
        <v>0.29032258064516131</v>
      </c>
      <c r="O227">
        <v>0.61099999999999999</v>
      </c>
      <c r="V227">
        <v>319</v>
      </c>
      <c r="W227">
        <f t="shared" si="59"/>
        <v>620</v>
      </c>
      <c r="X227">
        <f t="shared" si="60"/>
        <v>257</v>
      </c>
      <c r="Y227">
        <f t="shared" si="61"/>
        <v>-391.71089208996716</v>
      </c>
      <c r="Z227">
        <f t="shared" si="62"/>
        <v>461.68928481172605</v>
      </c>
      <c r="AA227">
        <f t="shared" si="63"/>
        <v>461.68928481172605</v>
      </c>
      <c r="AB227">
        <f t="shared" si="64"/>
        <v>0.33014400776084846</v>
      </c>
      <c r="AC227">
        <f t="shared" si="65"/>
        <v>0.58932403225806462</v>
      </c>
      <c r="AD227">
        <f t="shared" si="66"/>
        <v>99310.875706089777</v>
      </c>
      <c r="AE227" s="12">
        <f t="shared" si="67"/>
        <v>69517.612994262832</v>
      </c>
      <c r="AF227">
        <v>49037.83783783784</v>
      </c>
      <c r="AG227">
        <f t="shared" si="68"/>
        <v>20479.775156424992</v>
      </c>
      <c r="AI227">
        <f t="shared" si="69"/>
        <v>7170.109059139786</v>
      </c>
      <c r="AJ227">
        <f t="shared" si="70"/>
        <v>-40770.109059139788</v>
      </c>
      <c r="AK227">
        <f t="shared" si="71"/>
        <v>-16770.109059139788</v>
      </c>
    </row>
    <row r="228" spans="1:37" x14ac:dyDescent="0.2">
      <c r="A228" t="s">
        <v>381</v>
      </c>
      <c r="B228" t="s">
        <v>382</v>
      </c>
      <c r="C228" t="s">
        <v>99</v>
      </c>
      <c r="D228">
        <v>2</v>
      </c>
      <c r="E228">
        <v>3600</v>
      </c>
      <c r="F228" s="61">
        <f t="shared" si="54"/>
        <v>0.97297297297297303</v>
      </c>
      <c r="G228" s="4">
        <f t="shared" si="55"/>
        <v>42032.432432432433</v>
      </c>
      <c r="H228">
        <v>663</v>
      </c>
      <c r="I228">
        <v>0.2329</v>
      </c>
      <c r="J228">
        <v>332</v>
      </c>
      <c r="K228">
        <v>805</v>
      </c>
      <c r="L228">
        <f t="shared" si="56"/>
        <v>473</v>
      </c>
      <c r="M228">
        <f t="shared" si="57"/>
        <v>331</v>
      </c>
      <c r="N228">
        <f t="shared" si="58"/>
        <v>0.65983086680761105</v>
      </c>
      <c r="O228">
        <v>0.2329</v>
      </c>
      <c r="V228">
        <v>332</v>
      </c>
      <c r="W228">
        <f t="shared" si="59"/>
        <v>591.25</v>
      </c>
      <c r="X228">
        <f t="shared" si="60"/>
        <v>272.875</v>
      </c>
      <c r="Y228">
        <f t="shared" si="61"/>
        <v>-373.54687894869852</v>
      </c>
      <c r="Z228">
        <f t="shared" si="62"/>
        <v>454.17647523376291</v>
      </c>
      <c r="AA228">
        <f t="shared" si="63"/>
        <v>454.17647523376291</v>
      </c>
      <c r="AB228">
        <f t="shared" si="64"/>
        <v>0.30664097291122694</v>
      </c>
      <c r="AC228">
        <f t="shared" si="65"/>
        <v>0.60792433403805501</v>
      </c>
      <c r="AD228">
        <f t="shared" si="66"/>
        <v>100778.29990341632</v>
      </c>
      <c r="AE228" s="12">
        <f t="shared" si="67"/>
        <v>70544.809932391421</v>
      </c>
      <c r="AF228">
        <v>42032.432432432433</v>
      </c>
      <c r="AG228">
        <f t="shared" si="68"/>
        <v>28512.377499958988</v>
      </c>
      <c r="AI228">
        <f t="shared" si="69"/>
        <v>7396.4127307963354</v>
      </c>
      <c r="AJ228">
        <f t="shared" si="70"/>
        <v>-40996.412730796335</v>
      </c>
      <c r="AK228">
        <f t="shared" si="71"/>
        <v>-16996.412730796335</v>
      </c>
    </row>
    <row r="229" spans="1:37" x14ac:dyDescent="0.2">
      <c r="A229" t="s">
        <v>383</v>
      </c>
      <c r="B229" t="s">
        <v>382</v>
      </c>
      <c r="C229" t="s">
        <v>108</v>
      </c>
      <c r="D229">
        <v>1</v>
      </c>
      <c r="E229">
        <v>4000</v>
      </c>
      <c r="F229" s="61">
        <f t="shared" si="54"/>
        <v>0.97297297297297303</v>
      </c>
      <c r="G229" s="4">
        <f t="shared" si="55"/>
        <v>46702.702702702707</v>
      </c>
      <c r="H229">
        <v>337</v>
      </c>
      <c r="I229">
        <v>0.50680000000000003</v>
      </c>
      <c r="J229">
        <v>179</v>
      </c>
      <c r="K229">
        <v>629</v>
      </c>
      <c r="L229">
        <f t="shared" si="56"/>
        <v>450</v>
      </c>
      <c r="M229">
        <f t="shared" si="57"/>
        <v>158</v>
      </c>
      <c r="N229">
        <f t="shared" si="58"/>
        <v>0.38088888888888894</v>
      </c>
      <c r="O229">
        <v>0.50680000000000003</v>
      </c>
      <c r="V229">
        <v>179</v>
      </c>
      <c r="W229">
        <f t="shared" si="59"/>
        <v>562.5</v>
      </c>
      <c r="X229">
        <f t="shared" si="60"/>
        <v>122.75</v>
      </c>
      <c r="Y229">
        <f t="shared" si="61"/>
        <v>-355.38286580742988</v>
      </c>
      <c r="Z229">
        <f t="shared" si="62"/>
        <v>363.66366565579983</v>
      </c>
      <c r="AA229">
        <f t="shared" si="63"/>
        <v>363.66366565579983</v>
      </c>
      <c r="AB229">
        <f t="shared" si="64"/>
        <v>0.42829096116586635</v>
      </c>
      <c r="AC229">
        <f t="shared" si="65"/>
        <v>0.51165053333333343</v>
      </c>
      <c r="AD229">
        <f t="shared" si="66"/>
        <v>67915.078597661937</v>
      </c>
      <c r="AE229" s="12">
        <f t="shared" si="67"/>
        <v>47540.555018363353</v>
      </c>
      <c r="AF229">
        <v>46702.702702702707</v>
      </c>
      <c r="AG229">
        <f t="shared" si="68"/>
        <v>837.85231566064613</v>
      </c>
      <c r="AI229">
        <f t="shared" si="69"/>
        <v>6225.0814888888899</v>
      </c>
      <c r="AJ229">
        <f t="shared" si="70"/>
        <v>-39825.081488888893</v>
      </c>
      <c r="AK229">
        <f t="shared" si="71"/>
        <v>-15825.081488888889</v>
      </c>
    </row>
    <row r="230" spans="1:37" x14ac:dyDescent="0.2">
      <c r="A230" t="s">
        <v>384</v>
      </c>
      <c r="B230" t="s">
        <v>382</v>
      </c>
      <c r="C230" t="s">
        <v>108</v>
      </c>
      <c r="D230">
        <v>2</v>
      </c>
      <c r="E230">
        <v>5500</v>
      </c>
      <c r="F230" s="61">
        <f t="shared" si="54"/>
        <v>0.97297297297297303</v>
      </c>
      <c r="G230" s="4">
        <f t="shared" si="55"/>
        <v>64216.21621621622</v>
      </c>
      <c r="H230">
        <v>447</v>
      </c>
      <c r="I230">
        <v>0.61639999999999995</v>
      </c>
      <c r="J230">
        <v>227</v>
      </c>
      <c r="K230">
        <v>813</v>
      </c>
      <c r="L230">
        <f t="shared" si="56"/>
        <v>586</v>
      </c>
      <c r="M230">
        <f t="shared" si="57"/>
        <v>220</v>
      </c>
      <c r="N230">
        <f t="shared" si="58"/>
        <v>0.40034129692832765</v>
      </c>
      <c r="O230">
        <v>0.61639999999999995</v>
      </c>
      <c r="V230">
        <v>227</v>
      </c>
      <c r="W230">
        <f t="shared" si="59"/>
        <v>732.5</v>
      </c>
      <c r="X230">
        <f t="shared" si="60"/>
        <v>153.75</v>
      </c>
      <c r="Y230">
        <f t="shared" si="61"/>
        <v>-462.78746525145311</v>
      </c>
      <c r="Z230">
        <f t="shared" si="62"/>
        <v>470.52201794288595</v>
      </c>
      <c r="AA230">
        <f t="shared" si="63"/>
        <v>470.52201794288595</v>
      </c>
      <c r="AB230">
        <f t="shared" si="64"/>
        <v>0.43245326681622653</v>
      </c>
      <c r="AC230">
        <f t="shared" si="65"/>
        <v>0.50835648464163841</v>
      </c>
      <c r="AD230">
        <f t="shared" si="66"/>
        <v>87305.415430596418</v>
      </c>
      <c r="AE230" s="12">
        <f t="shared" si="67"/>
        <v>61113.79080141749</v>
      </c>
      <c r="AF230">
        <v>64216.21621621622</v>
      </c>
      <c r="AG230">
        <f t="shared" si="68"/>
        <v>-3102.4254147987303</v>
      </c>
      <c r="AI230">
        <f t="shared" si="69"/>
        <v>6185.0038964732676</v>
      </c>
      <c r="AJ230">
        <f t="shared" si="70"/>
        <v>-39785.003896473267</v>
      </c>
      <c r="AK230">
        <f t="shared" si="71"/>
        <v>-15785.003896473267</v>
      </c>
    </row>
    <row r="231" spans="1:37" x14ac:dyDescent="0.2">
      <c r="A231" t="s">
        <v>385</v>
      </c>
      <c r="B231" t="s">
        <v>382</v>
      </c>
      <c r="C231" t="s">
        <v>99</v>
      </c>
      <c r="D231">
        <v>1</v>
      </c>
      <c r="E231">
        <v>3000</v>
      </c>
      <c r="F231" s="61">
        <f t="shared" si="54"/>
        <v>0.97297297297297303</v>
      </c>
      <c r="G231" s="4">
        <f t="shared" si="55"/>
        <v>35027.027027027027</v>
      </c>
      <c r="H231">
        <v>610</v>
      </c>
      <c r="I231">
        <v>0.1014</v>
      </c>
      <c r="J231">
        <v>115</v>
      </c>
      <c r="K231">
        <v>650</v>
      </c>
      <c r="L231">
        <f t="shared" si="56"/>
        <v>535</v>
      </c>
      <c r="M231">
        <f t="shared" si="57"/>
        <v>495</v>
      </c>
      <c r="N231">
        <f t="shared" si="58"/>
        <v>0.84018691588785044</v>
      </c>
      <c r="O231">
        <v>0.1014</v>
      </c>
      <c r="V231">
        <v>115</v>
      </c>
      <c r="W231">
        <f t="shared" si="59"/>
        <v>668.75</v>
      </c>
      <c r="X231">
        <f t="shared" si="60"/>
        <v>48.125</v>
      </c>
      <c r="Y231">
        <f t="shared" si="61"/>
        <v>-422.51074045994443</v>
      </c>
      <c r="Z231">
        <f t="shared" si="62"/>
        <v>383.45013583522876</v>
      </c>
      <c r="AA231">
        <f t="shared" si="63"/>
        <v>383.45013583522876</v>
      </c>
      <c r="AB231">
        <f t="shared" si="64"/>
        <v>0.50142076386576262</v>
      </c>
      <c r="AC231">
        <f t="shared" si="65"/>
        <v>0.45377560747663548</v>
      </c>
      <c r="AD231">
        <f t="shared" si="66"/>
        <v>63510.116188854707</v>
      </c>
      <c r="AE231" s="12">
        <f t="shared" si="67"/>
        <v>44457.081332198293</v>
      </c>
      <c r="AF231">
        <v>35027.027027027027</v>
      </c>
      <c r="AG231">
        <f t="shared" si="68"/>
        <v>9430.0543051712666</v>
      </c>
      <c r="AI231">
        <f t="shared" si="69"/>
        <v>5520.936557632398</v>
      </c>
      <c r="AJ231">
        <f t="shared" si="70"/>
        <v>-39120.936557632398</v>
      </c>
      <c r="AK231">
        <f t="shared" si="71"/>
        <v>-15120.936557632398</v>
      </c>
    </row>
    <row r="232" spans="1:37" x14ac:dyDescent="0.2">
      <c r="A232" t="s">
        <v>386</v>
      </c>
      <c r="B232" t="s">
        <v>387</v>
      </c>
      <c r="C232" t="s">
        <v>99</v>
      </c>
      <c r="D232">
        <v>2</v>
      </c>
      <c r="E232">
        <v>4000</v>
      </c>
      <c r="F232" s="61">
        <f t="shared" si="54"/>
        <v>0.97297297297297303</v>
      </c>
      <c r="G232" s="4">
        <f t="shared" si="55"/>
        <v>46702.702702702707</v>
      </c>
      <c r="H232">
        <v>302</v>
      </c>
      <c r="I232">
        <v>0.31509999999999999</v>
      </c>
      <c r="J232">
        <v>220</v>
      </c>
      <c r="K232">
        <v>534</v>
      </c>
      <c r="L232">
        <f t="shared" si="56"/>
        <v>314</v>
      </c>
      <c r="M232">
        <f t="shared" si="57"/>
        <v>82</v>
      </c>
      <c r="N232">
        <f t="shared" si="58"/>
        <v>0.30891719745222934</v>
      </c>
      <c r="O232">
        <v>0.31509999999999999</v>
      </c>
      <c r="V232">
        <v>220</v>
      </c>
      <c r="W232">
        <f t="shared" si="59"/>
        <v>392.5</v>
      </c>
      <c r="X232">
        <f t="shared" si="60"/>
        <v>180.75</v>
      </c>
      <c r="Y232">
        <f t="shared" si="61"/>
        <v>-247.97826636340662</v>
      </c>
      <c r="Z232">
        <f t="shared" si="62"/>
        <v>301.30531336871366</v>
      </c>
      <c r="AA232">
        <f t="shared" si="63"/>
        <v>301.30531336871366</v>
      </c>
      <c r="AB232">
        <f t="shared" si="64"/>
        <v>0.30714729520691375</v>
      </c>
      <c r="AC232">
        <f t="shared" si="65"/>
        <v>0.60752363057324854</v>
      </c>
      <c r="AD232">
        <f t="shared" si="66"/>
        <v>66813.285729401527</v>
      </c>
      <c r="AE232" s="12">
        <f t="shared" si="67"/>
        <v>46769.300010581064</v>
      </c>
      <c r="AF232">
        <v>46702.702702702707</v>
      </c>
      <c r="AG232">
        <f t="shared" si="68"/>
        <v>66.597307878357242</v>
      </c>
      <c r="AI232">
        <f t="shared" si="69"/>
        <v>7391.5375053078578</v>
      </c>
      <c r="AJ232">
        <f t="shared" si="70"/>
        <v>-40991.537505307861</v>
      </c>
      <c r="AK232">
        <f t="shared" si="71"/>
        <v>-16991.537505307857</v>
      </c>
    </row>
    <row r="233" spans="1:37" x14ac:dyDescent="0.2">
      <c r="A233" t="s">
        <v>388</v>
      </c>
      <c r="B233" t="s">
        <v>387</v>
      </c>
      <c r="C233" t="s">
        <v>108</v>
      </c>
      <c r="D233">
        <v>1</v>
      </c>
      <c r="E233">
        <v>4000</v>
      </c>
      <c r="F233" s="61">
        <f t="shared" si="54"/>
        <v>0.97297297297297303</v>
      </c>
      <c r="G233" s="4">
        <f t="shared" si="55"/>
        <v>46702.702702702707</v>
      </c>
      <c r="H233">
        <v>213</v>
      </c>
      <c r="I233">
        <v>0.65210000000000001</v>
      </c>
      <c r="J233">
        <v>128</v>
      </c>
      <c r="K233">
        <v>450</v>
      </c>
      <c r="L233">
        <f t="shared" si="56"/>
        <v>322</v>
      </c>
      <c r="M233">
        <f t="shared" si="57"/>
        <v>85</v>
      </c>
      <c r="N233">
        <f t="shared" si="58"/>
        <v>0.31118012422360253</v>
      </c>
      <c r="O233">
        <v>0.65210000000000001</v>
      </c>
      <c r="V233">
        <v>128</v>
      </c>
      <c r="W233">
        <f t="shared" si="59"/>
        <v>402.5</v>
      </c>
      <c r="X233">
        <f t="shared" si="60"/>
        <v>87.75</v>
      </c>
      <c r="Y233">
        <f t="shared" si="61"/>
        <v>-254.29618397776093</v>
      </c>
      <c r="Z233">
        <f t="shared" si="62"/>
        <v>260.17933409148344</v>
      </c>
      <c r="AA233">
        <f t="shared" si="63"/>
        <v>260.17933409148344</v>
      </c>
      <c r="AB233">
        <f t="shared" si="64"/>
        <v>0.42839586109685329</v>
      </c>
      <c r="AC233">
        <f t="shared" si="65"/>
        <v>0.51156751552795032</v>
      </c>
      <c r="AD233">
        <f t="shared" si="66"/>
        <v>48581.242869507303</v>
      </c>
      <c r="AE233" s="12">
        <f t="shared" si="67"/>
        <v>34006.870008655111</v>
      </c>
      <c r="AF233">
        <v>46702.702702702707</v>
      </c>
      <c r="AG233">
        <f t="shared" si="68"/>
        <v>-12695.832694047596</v>
      </c>
      <c r="AI233">
        <f t="shared" si="69"/>
        <v>6224.0714389233954</v>
      </c>
      <c r="AJ233">
        <f t="shared" si="70"/>
        <v>-39824.071438923398</v>
      </c>
      <c r="AK233">
        <f t="shared" si="71"/>
        <v>-15824.071438923394</v>
      </c>
    </row>
    <row r="234" spans="1:37" x14ac:dyDescent="0.2">
      <c r="A234" t="s">
        <v>389</v>
      </c>
      <c r="B234" t="s">
        <v>387</v>
      </c>
      <c r="C234" t="s">
        <v>108</v>
      </c>
      <c r="D234">
        <v>2</v>
      </c>
      <c r="E234">
        <v>5000</v>
      </c>
      <c r="F234" s="61">
        <f t="shared" si="54"/>
        <v>0.97297297297297303</v>
      </c>
      <c r="G234" s="4">
        <f t="shared" si="55"/>
        <v>58378.37837837838</v>
      </c>
      <c r="H234">
        <v>364</v>
      </c>
      <c r="I234">
        <v>0.51229999999999998</v>
      </c>
      <c r="J234">
        <v>152</v>
      </c>
      <c r="K234">
        <v>546</v>
      </c>
      <c r="L234">
        <f t="shared" si="56"/>
        <v>394</v>
      </c>
      <c r="M234">
        <f t="shared" si="57"/>
        <v>212</v>
      </c>
      <c r="N234">
        <f t="shared" si="58"/>
        <v>0.53045685279187815</v>
      </c>
      <c r="O234">
        <v>0.51229999999999998</v>
      </c>
      <c r="V234">
        <v>152</v>
      </c>
      <c r="W234">
        <f t="shared" si="59"/>
        <v>492.5</v>
      </c>
      <c r="X234">
        <f t="shared" si="60"/>
        <v>102.75</v>
      </c>
      <c r="Y234">
        <f t="shared" si="61"/>
        <v>-311.15744250694974</v>
      </c>
      <c r="Z234">
        <f t="shared" si="62"/>
        <v>316.04552059641145</v>
      </c>
      <c r="AA234">
        <f t="shared" si="63"/>
        <v>316.04552059641145</v>
      </c>
      <c r="AB234">
        <f t="shared" si="64"/>
        <v>0.43308735146479482</v>
      </c>
      <c r="AC234">
        <f t="shared" si="65"/>
        <v>0.50785467005076135</v>
      </c>
      <c r="AD234">
        <f t="shared" si="66"/>
        <v>58584.395657981746</v>
      </c>
      <c r="AE234" s="12">
        <f t="shared" si="67"/>
        <v>41009.076960587219</v>
      </c>
      <c r="AF234">
        <v>58378.37837837838</v>
      </c>
      <c r="AG234">
        <f t="shared" si="68"/>
        <v>-17369.301417791161</v>
      </c>
      <c r="AI234">
        <f t="shared" si="69"/>
        <v>6178.8984856175966</v>
      </c>
      <c r="AJ234">
        <f t="shared" si="70"/>
        <v>-39778.898485617596</v>
      </c>
      <c r="AK234">
        <f t="shared" si="71"/>
        <v>-15778.898485617596</v>
      </c>
    </row>
    <row r="235" spans="1:37" x14ac:dyDescent="0.2">
      <c r="A235" t="s">
        <v>390</v>
      </c>
      <c r="B235" t="s">
        <v>387</v>
      </c>
      <c r="C235" t="s">
        <v>99</v>
      </c>
      <c r="D235">
        <v>1</v>
      </c>
      <c r="E235">
        <v>3200</v>
      </c>
      <c r="F235" s="61">
        <f t="shared" si="54"/>
        <v>0.97297297297297303</v>
      </c>
      <c r="G235" s="4">
        <f t="shared" si="55"/>
        <v>37362.162162162167</v>
      </c>
      <c r="H235">
        <v>251</v>
      </c>
      <c r="I235">
        <v>0.62739999999999996</v>
      </c>
      <c r="J235">
        <v>94</v>
      </c>
      <c r="K235">
        <v>528</v>
      </c>
      <c r="L235">
        <f t="shared" si="56"/>
        <v>434</v>
      </c>
      <c r="M235">
        <f t="shared" si="57"/>
        <v>157</v>
      </c>
      <c r="N235">
        <f t="shared" si="58"/>
        <v>0.38940092165898621</v>
      </c>
      <c r="O235">
        <v>0.62739999999999996</v>
      </c>
      <c r="V235">
        <v>94</v>
      </c>
      <c r="W235">
        <f t="shared" si="59"/>
        <v>542.5</v>
      </c>
      <c r="X235">
        <f t="shared" si="60"/>
        <v>39.75</v>
      </c>
      <c r="Y235">
        <f t="shared" si="61"/>
        <v>-342.74703057872125</v>
      </c>
      <c r="Z235">
        <f t="shared" si="62"/>
        <v>311.41562421026032</v>
      </c>
      <c r="AA235">
        <f t="shared" si="63"/>
        <v>311.41562421026032</v>
      </c>
      <c r="AB235">
        <f t="shared" si="64"/>
        <v>0.50076612757651673</v>
      </c>
      <c r="AC235">
        <f t="shared" si="65"/>
        <v>0.45429368663594466</v>
      </c>
      <c r="AD235">
        <f t="shared" si="66"/>
        <v>51638.065479457277</v>
      </c>
      <c r="AE235" s="12">
        <f t="shared" si="67"/>
        <v>36146.645835620089</v>
      </c>
      <c r="AF235">
        <v>37362.162162162167</v>
      </c>
      <c r="AG235">
        <f t="shared" si="68"/>
        <v>-1215.5163265420779</v>
      </c>
      <c r="AI235">
        <f t="shared" si="69"/>
        <v>5527.2398540706599</v>
      </c>
      <c r="AJ235">
        <f t="shared" si="70"/>
        <v>-39127.239854070664</v>
      </c>
      <c r="AK235">
        <f t="shared" si="71"/>
        <v>-15127.23985407066</v>
      </c>
    </row>
    <row r="236" spans="1:37" x14ac:dyDescent="0.2">
      <c r="A236" t="s">
        <v>391</v>
      </c>
      <c r="B236" t="s">
        <v>392</v>
      </c>
      <c r="C236" t="s">
        <v>99</v>
      </c>
      <c r="D236">
        <v>2</v>
      </c>
      <c r="E236">
        <v>3500</v>
      </c>
      <c r="F236" s="61">
        <f t="shared" si="54"/>
        <v>0.97297297297297303</v>
      </c>
      <c r="G236" s="4">
        <f t="shared" si="55"/>
        <v>40864.864864864867</v>
      </c>
      <c r="H236">
        <v>343</v>
      </c>
      <c r="I236">
        <v>0.39729999999999999</v>
      </c>
      <c r="J236">
        <v>194</v>
      </c>
      <c r="K236">
        <v>471</v>
      </c>
      <c r="L236">
        <f t="shared" si="56"/>
        <v>277</v>
      </c>
      <c r="M236">
        <f t="shared" si="57"/>
        <v>149</v>
      </c>
      <c r="N236">
        <f t="shared" si="58"/>
        <v>0.53032490974729241</v>
      </c>
      <c r="O236">
        <v>0.39729999999999999</v>
      </c>
      <c r="V236">
        <v>194</v>
      </c>
      <c r="W236">
        <f t="shared" si="59"/>
        <v>346.25</v>
      </c>
      <c r="X236">
        <f t="shared" si="60"/>
        <v>159.375</v>
      </c>
      <c r="Y236">
        <f t="shared" si="61"/>
        <v>-218.75789739701796</v>
      </c>
      <c r="Z236">
        <f t="shared" si="62"/>
        <v>265.76296752590349</v>
      </c>
      <c r="AA236">
        <f t="shared" si="63"/>
        <v>265.76296752590349</v>
      </c>
      <c r="AB236">
        <f t="shared" si="64"/>
        <v>0.3072576679448476</v>
      </c>
      <c r="AC236">
        <f t="shared" si="65"/>
        <v>0.60743628158844765</v>
      </c>
      <c r="AD236">
        <f t="shared" si="66"/>
        <v>58923.435103913864</v>
      </c>
      <c r="AE236" s="12">
        <f t="shared" si="67"/>
        <v>41246.404572739702</v>
      </c>
      <c r="AF236">
        <v>40864.864864864867</v>
      </c>
      <c r="AG236">
        <f t="shared" si="68"/>
        <v>381.53970787483559</v>
      </c>
      <c r="AI236">
        <f t="shared" si="69"/>
        <v>7390.4747593261136</v>
      </c>
      <c r="AJ236">
        <f t="shared" si="70"/>
        <v>-40990.474759326113</v>
      </c>
      <c r="AK236">
        <f t="shared" si="71"/>
        <v>-16990.474759326113</v>
      </c>
    </row>
    <row r="237" spans="1:37" x14ac:dyDescent="0.2">
      <c r="A237" t="s">
        <v>393</v>
      </c>
      <c r="B237" t="s">
        <v>101</v>
      </c>
      <c r="C237" t="s">
        <v>99</v>
      </c>
      <c r="D237">
        <v>1</v>
      </c>
      <c r="E237">
        <v>965</v>
      </c>
      <c r="F237" s="61">
        <f t="shared" si="54"/>
        <v>0.97297297297297303</v>
      </c>
      <c r="G237" s="4">
        <f t="shared" si="55"/>
        <v>11267.027027027027</v>
      </c>
      <c r="H237">
        <v>125</v>
      </c>
      <c r="I237">
        <v>0.37530000000000002</v>
      </c>
      <c r="J237">
        <v>50</v>
      </c>
      <c r="K237">
        <v>174</v>
      </c>
      <c r="L237">
        <f t="shared" si="56"/>
        <v>124</v>
      </c>
      <c r="M237">
        <f t="shared" si="57"/>
        <v>75</v>
      </c>
      <c r="N237">
        <f t="shared" si="58"/>
        <v>0.58387096774193548</v>
      </c>
      <c r="O237">
        <v>0.37530000000000002</v>
      </c>
      <c r="V237">
        <v>50</v>
      </c>
      <c r="W237">
        <f t="shared" si="59"/>
        <v>155</v>
      </c>
      <c r="X237">
        <f t="shared" si="60"/>
        <v>34.5</v>
      </c>
      <c r="Y237">
        <f t="shared" si="61"/>
        <v>-97.92772302249179</v>
      </c>
      <c r="Z237">
        <f t="shared" si="62"/>
        <v>100.54732120293151</v>
      </c>
      <c r="AA237">
        <f t="shared" si="63"/>
        <v>100.54732120293151</v>
      </c>
      <c r="AB237">
        <f t="shared" si="64"/>
        <v>0.42611174969633236</v>
      </c>
      <c r="AC237">
        <f t="shared" si="65"/>
        <v>0.51337516129032257</v>
      </c>
      <c r="AD237">
        <f t="shared" si="66"/>
        <v>18840.751492550666</v>
      </c>
      <c r="AE237" s="12">
        <f t="shared" si="67"/>
        <v>13188.526044785465</v>
      </c>
      <c r="AF237">
        <v>11267.027027027027</v>
      </c>
      <c r="AG237">
        <f t="shared" si="68"/>
        <v>1921.4990177584386</v>
      </c>
      <c r="AI237">
        <f t="shared" si="69"/>
        <v>6246.0644623655917</v>
      </c>
      <c r="AJ237">
        <f t="shared" si="70"/>
        <v>-39846.06446236559</v>
      </c>
      <c r="AK237">
        <f t="shared" si="71"/>
        <v>-15846.064462365592</v>
      </c>
    </row>
    <row r="238" spans="1:37" x14ac:dyDescent="0.2">
      <c r="A238" t="s">
        <v>394</v>
      </c>
      <c r="B238" t="s">
        <v>392</v>
      </c>
      <c r="C238" t="s">
        <v>108</v>
      </c>
      <c r="D238">
        <v>1</v>
      </c>
      <c r="E238">
        <v>3200</v>
      </c>
      <c r="F238" s="61">
        <f t="shared" si="54"/>
        <v>0.97297297297297303</v>
      </c>
      <c r="G238" s="4">
        <f t="shared" si="55"/>
        <v>37362.162162162167</v>
      </c>
      <c r="H238">
        <v>251</v>
      </c>
      <c r="I238">
        <v>0.3342</v>
      </c>
      <c r="J238">
        <v>138</v>
      </c>
      <c r="K238">
        <v>485</v>
      </c>
      <c r="L238">
        <f t="shared" si="56"/>
        <v>347</v>
      </c>
      <c r="M238">
        <f t="shared" si="57"/>
        <v>113</v>
      </c>
      <c r="N238">
        <f t="shared" si="58"/>
        <v>0.36051873198847262</v>
      </c>
      <c r="O238">
        <v>0.3342</v>
      </c>
      <c r="V238">
        <v>138</v>
      </c>
      <c r="W238">
        <f t="shared" si="59"/>
        <v>433.75</v>
      </c>
      <c r="X238">
        <f t="shared" si="60"/>
        <v>94.625</v>
      </c>
      <c r="Y238">
        <f t="shared" si="61"/>
        <v>-274.03967652261815</v>
      </c>
      <c r="Z238">
        <f t="shared" si="62"/>
        <v>280.41064885013901</v>
      </c>
      <c r="AA238">
        <f t="shared" si="63"/>
        <v>280.41064885013901</v>
      </c>
      <c r="AB238">
        <f t="shared" si="64"/>
        <v>0.42832426247870664</v>
      </c>
      <c r="AC238">
        <f t="shared" si="65"/>
        <v>0.51162417867435162</v>
      </c>
      <c r="AD238">
        <f t="shared" si="66"/>
        <v>52364.67678696545</v>
      </c>
      <c r="AE238" s="12">
        <f t="shared" si="67"/>
        <v>36655.273750875815</v>
      </c>
      <c r="AF238">
        <v>37362.162162162167</v>
      </c>
      <c r="AG238">
        <f t="shared" si="68"/>
        <v>-706.88841128635249</v>
      </c>
      <c r="AI238">
        <f t="shared" si="69"/>
        <v>6224.7608405379442</v>
      </c>
      <c r="AJ238">
        <f t="shared" si="70"/>
        <v>-39824.760840537943</v>
      </c>
      <c r="AK238">
        <f t="shared" si="71"/>
        <v>-15824.760840537943</v>
      </c>
    </row>
    <row r="239" spans="1:37" x14ac:dyDescent="0.2">
      <c r="A239" t="s">
        <v>395</v>
      </c>
      <c r="B239" t="s">
        <v>392</v>
      </c>
      <c r="C239" t="s">
        <v>108</v>
      </c>
      <c r="D239">
        <v>2</v>
      </c>
      <c r="E239">
        <v>3500</v>
      </c>
      <c r="F239" s="61">
        <f t="shared" si="54"/>
        <v>0.97297297297297303</v>
      </c>
      <c r="G239" s="4">
        <f t="shared" si="55"/>
        <v>40864.864864864867</v>
      </c>
      <c r="H239">
        <v>404</v>
      </c>
      <c r="I239">
        <v>0.36159999999999998</v>
      </c>
      <c r="J239">
        <v>152</v>
      </c>
      <c r="K239">
        <v>547</v>
      </c>
      <c r="L239">
        <f t="shared" si="56"/>
        <v>395</v>
      </c>
      <c r="M239">
        <f t="shared" si="57"/>
        <v>252</v>
      </c>
      <c r="N239">
        <f t="shared" si="58"/>
        <v>0.61037974683544305</v>
      </c>
      <c r="O239">
        <v>0.36159999999999998</v>
      </c>
      <c r="V239">
        <v>152</v>
      </c>
      <c r="W239">
        <f t="shared" si="59"/>
        <v>493.75</v>
      </c>
      <c r="X239">
        <f t="shared" si="60"/>
        <v>102.625</v>
      </c>
      <c r="Y239">
        <f t="shared" si="61"/>
        <v>-311.94718220874398</v>
      </c>
      <c r="Z239">
        <f t="shared" si="62"/>
        <v>316.65477318675761</v>
      </c>
      <c r="AA239">
        <f t="shared" si="63"/>
        <v>316.65477318675761</v>
      </c>
      <c r="AB239">
        <f t="shared" si="64"/>
        <v>0.43347802164406607</v>
      </c>
      <c r="AC239">
        <f t="shared" si="65"/>
        <v>0.50754549367088608</v>
      </c>
      <c r="AD239">
        <f t="shared" si="66"/>
        <v>58661.596660815107</v>
      </c>
      <c r="AE239" s="12">
        <f t="shared" si="67"/>
        <v>41063.11766257057</v>
      </c>
      <c r="AF239">
        <v>40864.864864864867</v>
      </c>
      <c r="AG239">
        <f t="shared" si="68"/>
        <v>198.25279770570341</v>
      </c>
      <c r="AI239">
        <f t="shared" si="69"/>
        <v>6175.1368396624475</v>
      </c>
      <c r="AJ239">
        <f t="shared" si="70"/>
        <v>-39775.136839662446</v>
      </c>
      <c r="AK239">
        <f t="shared" si="71"/>
        <v>-15775.136839662448</v>
      </c>
    </row>
    <row r="240" spans="1:37" x14ac:dyDescent="0.2">
      <c r="A240" t="s">
        <v>396</v>
      </c>
      <c r="B240" t="s">
        <v>392</v>
      </c>
      <c r="C240" t="s">
        <v>99</v>
      </c>
      <c r="D240">
        <v>1</v>
      </c>
      <c r="E240">
        <v>3000</v>
      </c>
      <c r="F240" s="61">
        <f t="shared" si="54"/>
        <v>0.97297297297297303</v>
      </c>
      <c r="G240" s="4">
        <f t="shared" si="55"/>
        <v>35027.027027027027</v>
      </c>
      <c r="H240">
        <v>161</v>
      </c>
      <c r="I240">
        <v>0.26579999999999998</v>
      </c>
      <c r="J240">
        <v>77</v>
      </c>
      <c r="K240">
        <v>432</v>
      </c>
      <c r="L240">
        <f t="shared" si="56"/>
        <v>355</v>
      </c>
      <c r="M240">
        <f t="shared" si="57"/>
        <v>84</v>
      </c>
      <c r="N240">
        <f t="shared" si="58"/>
        <v>0.28929577464788736</v>
      </c>
      <c r="O240">
        <v>0.26579999999999998</v>
      </c>
      <c r="V240">
        <v>77</v>
      </c>
      <c r="W240">
        <f t="shared" si="59"/>
        <v>443.75</v>
      </c>
      <c r="X240">
        <f t="shared" si="60"/>
        <v>32.625</v>
      </c>
      <c r="Y240">
        <f t="shared" si="61"/>
        <v>-280.35759413697247</v>
      </c>
      <c r="Z240">
        <f t="shared" si="62"/>
        <v>254.7846695729088</v>
      </c>
      <c r="AA240">
        <f t="shared" si="63"/>
        <v>254.7846695729088</v>
      </c>
      <c r="AB240">
        <f t="shared" si="64"/>
        <v>0.5006415088966959</v>
      </c>
      <c r="AC240">
        <f t="shared" si="65"/>
        <v>0.45439230985915491</v>
      </c>
      <c r="AD240">
        <f t="shared" si="66"/>
        <v>42256.851001236479</v>
      </c>
      <c r="AE240" s="12">
        <f t="shared" si="67"/>
        <v>29579.795700865532</v>
      </c>
      <c r="AF240">
        <v>35027.027027027027</v>
      </c>
      <c r="AG240">
        <f t="shared" si="68"/>
        <v>-5447.2313261614945</v>
      </c>
      <c r="AI240">
        <f t="shared" si="69"/>
        <v>5528.4397699530509</v>
      </c>
      <c r="AJ240">
        <f t="shared" si="70"/>
        <v>-39128.439769953053</v>
      </c>
      <c r="AK240">
        <f t="shared" si="71"/>
        <v>-15128.439769953051</v>
      </c>
    </row>
    <row r="241" spans="1:37" x14ac:dyDescent="0.2">
      <c r="A241" t="s">
        <v>397</v>
      </c>
      <c r="B241" t="s">
        <v>398</v>
      </c>
      <c r="C241" t="s">
        <v>99</v>
      </c>
      <c r="D241">
        <v>1</v>
      </c>
      <c r="E241">
        <v>2600</v>
      </c>
      <c r="F241" s="61">
        <f t="shared" si="54"/>
        <v>0.97297297297297303</v>
      </c>
      <c r="G241" s="4">
        <f t="shared" si="55"/>
        <v>30356.75675675676</v>
      </c>
      <c r="H241">
        <v>408</v>
      </c>
      <c r="I241">
        <v>0.38629999999999998</v>
      </c>
      <c r="J241">
        <v>100</v>
      </c>
      <c r="K241">
        <v>565</v>
      </c>
      <c r="L241">
        <f t="shared" si="56"/>
        <v>465</v>
      </c>
      <c r="M241">
        <f t="shared" si="57"/>
        <v>308</v>
      </c>
      <c r="N241">
        <f t="shared" si="58"/>
        <v>0.62989247311827956</v>
      </c>
      <c r="O241">
        <v>0.38629999999999998</v>
      </c>
      <c r="V241">
        <v>100</v>
      </c>
      <c r="W241">
        <f t="shared" si="59"/>
        <v>581.25</v>
      </c>
      <c r="X241">
        <f t="shared" si="60"/>
        <v>41.875</v>
      </c>
      <c r="Y241">
        <f t="shared" si="61"/>
        <v>-367.22896133434421</v>
      </c>
      <c r="Z241">
        <f t="shared" si="62"/>
        <v>333.30245451099319</v>
      </c>
      <c r="AA241">
        <f t="shared" si="63"/>
        <v>333.30245451099319</v>
      </c>
      <c r="AB241">
        <f t="shared" si="64"/>
        <v>0.50138056690063348</v>
      </c>
      <c r="AC241">
        <f t="shared" si="65"/>
        <v>0.4538074193548387</v>
      </c>
      <c r="AD241">
        <f t="shared" si="66"/>
        <v>55208.121262387576</v>
      </c>
      <c r="AE241" s="12">
        <f t="shared" si="67"/>
        <v>38645.684883671303</v>
      </c>
      <c r="AF241">
        <v>30356.75675675676</v>
      </c>
      <c r="AG241">
        <f t="shared" si="68"/>
        <v>8288.9281269145431</v>
      </c>
      <c r="AI241">
        <f t="shared" si="69"/>
        <v>5521.3236021505372</v>
      </c>
      <c r="AJ241">
        <f t="shared" si="70"/>
        <v>-39121.323602150536</v>
      </c>
      <c r="AK241">
        <f t="shared" si="71"/>
        <v>-15121.323602150536</v>
      </c>
    </row>
    <row r="242" spans="1:37" x14ac:dyDescent="0.2">
      <c r="A242" t="s">
        <v>399</v>
      </c>
      <c r="B242" t="s">
        <v>398</v>
      </c>
      <c r="C242" t="s">
        <v>99</v>
      </c>
      <c r="D242">
        <v>2</v>
      </c>
      <c r="E242">
        <v>4000</v>
      </c>
      <c r="F242" s="61">
        <f t="shared" si="54"/>
        <v>0.97297297297297303</v>
      </c>
      <c r="G242" s="4">
        <f t="shared" si="55"/>
        <v>46702.702702702707</v>
      </c>
      <c r="H242">
        <v>284</v>
      </c>
      <c r="I242">
        <v>0.31509999999999999</v>
      </c>
      <c r="J242">
        <v>204</v>
      </c>
      <c r="K242">
        <v>494</v>
      </c>
      <c r="L242">
        <f t="shared" si="56"/>
        <v>290</v>
      </c>
      <c r="M242">
        <f t="shared" si="57"/>
        <v>80</v>
      </c>
      <c r="N242">
        <f t="shared" si="58"/>
        <v>0.32068965517241377</v>
      </c>
      <c r="O242">
        <v>0.31509999999999999</v>
      </c>
      <c r="V242">
        <v>204</v>
      </c>
      <c r="W242">
        <f t="shared" si="59"/>
        <v>362.5</v>
      </c>
      <c r="X242">
        <f t="shared" si="60"/>
        <v>167.75</v>
      </c>
      <c r="Y242">
        <f t="shared" si="61"/>
        <v>-229.0245135203437</v>
      </c>
      <c r="Z242">
        <f t="shared" si="62"/>
        <v>278.68325120040436</v>
      </c>
      <c r="AA242">
        <f t="shared" si="63"/>
        <v>278.68325120040436</v>
      </c>
      <c r="AB242">
        <f t="shared" si="64"/>
        <v>0.30602276193214994</v>
      </c>
      <c r="AC242">
        <f t="shared" si="65"/>
        <v>0.60841358620689656</v>
      </c>
      <c r="AD242">
        <f t="shared" si="66"/>
        <v>61887.456841701925</v>
      </c>
      <c r="AE242" s="12">
        <f t="shared" si="67"/>
        <v>43321.219789191346</v>
      </c>
      <c r="AF242">
        <v>46702.702702702707</v>
      </c>
      <c r="AG242">
        <f t="shared" si="68"/>
        <v>-3381.4829135113614</v>
      </c>
      <c r="AI242">
        <f t="shared" si="69"/>
        <v>7402.3652988505746</v>
      </c>
      <c r="AJ242">
        <f t="shared" si="70"/>
        <v>-41002.365298850578</v>
      </c>
      <c r="AK242">
        <f t="shared" si="71"/>
        <v>-17002.365298850575</v>
      </c>
    </row>
    <row r="243" spans="1:37" x14ac:dyDescent="0.2">
      <c r="A243" t="s">
        <v>400</v>
      </c>
      <c r="B243" t="s">
        <v>398</v>
      </c>
      <c r="C243" t="s">
        <v>108</v>
      </c>
      <c r="D243">
        <v>1</v>
      </c>
      <c r="E243">
        <v>4000</v>
      </c>
      <c r="F243" s="61">
        <f t="shared" si="54"/>
        <v>0.97297297297297303</v>
      </c>
      <c r="G243" s="4">
        <f t="shared" si="55"/>
        <v>46702.702702702707</v>
      </c>
      <c r="H243">
        <v>443</v>
      </c>
      <c r="I243">
        <v>0.55620000000000003</v>
      </c>
      <c r="J243">
        <v>257</v>
      </c>
      <c r="K243">
        <v>903</v>
      </c>
      <c r="L243">
        <f t="shared" si="56"/>
        <v>646</v>
      </c>
      <c r="M243">
        <f t="shared" si="57"/>
        <v>186</v>
      </c>
      <c r="N243">
        <f t="shared" si="58"/>
        <v>0.33034055727554179</v>
      </c>
      <c r="O243">
        <v>0.55620000000000003</v>
      </c>
      <c r="V243">
        <v>257</v>
      </c>
      <c r="W243">
        <f t="shared" si="59"/>
        <v>807.5</v>
      </c>
      <c r="X243">
        <f t="shared" si="60"/>
        <v>176.25</v>
      </c>
      <c r="Y243">
        <f t="shared" si="61"/>
        <v>-510.17184735911042</v>
      </c>
      <c r="Z243">
        <f t="shared" si="62"/>
        <v>522.07717336365931</v>
      </c>
      <c r="AA243">
        <f t="shared" si="63"/>
        <v>522.07717336365931</v>
      </c>
      <c r="AB243">
        <f t="shared" si="64"/>
        <v>0.42826894534199295</v>
      </c>
      <c r="AC243">
        <f t="shared" si="65"/>
        <v>0.51166795665634679</v>
      </c>
      <c r="AD243">
        <f t="shared" si="66"/>
        <v>97502.508586845273</v>
      </c>
      <c r="AE243" s="12">
        <f t="shared" si="67"/>
        <v>68251.756010791694</v>
      </c>
      <c r="AF243">
        <v>46702.702702702707</v>
      </c>
      <c r="AG243">
        <f t="shared" si="68"/>
        <v>21549.053308088987</v>
      </c>
      <c r="AI243">
        <f t="shared" si="69"/>
        <v>6225.293472652219</v>
      </c>
      <c r="AJ243">
        <f t="shared" si="70"/>
        <v>-39825.293472652222</v>
      </c>
      <c r="AK243">
        <f t="shared" si="71"/>
        <v>-15825.293472652218</v>
      </c>
    </row>
    <row r="244" spans="1:37" x14ac:dyDescent="0.2">
      <c r="A244" t="s">
        <v>401</v>
      </c>
      <c r="B244" t="s">
        <v>398</v>
      </c>
      <c r="C244" t="s">
        <v>108</v>
      </c>
      <c r="D244">
        <v>2</v>
      </c>
      <c r="E244">
        <v>5100</v>
      </c>
      <c r="F244" s="61">
        <f t="shared" si="54"/>
        <v>0.97297297297297303</v>
      </c>
      <c r="G244" s="4">
        <f t="shared" si="55"/>
        <v>59545.945945945947</v>
      </c>
      <c r="H244">
        <v>718</v>
      </c>
      <c r="I244">
        <v>0.44929999999999998</v>
      </c>
      <c r="J244">
        <v>256</v>
      </c>
      <c r="K244">
        <v>916</v>
      </c>
      <c r="L244">
        <f t="shared" si="56"/>
        <v>660</v>
      </c>
      <c r="M244">
        <f t="shared" si="57"/>
        <v>462</v>
      </c>
      <c r="N244">
        <f t="shared" si="58"/>
        <v>0.65999999999999992</v>
      </c>
      <c r="O244">
        <v>0.44929999999999998</v>
      </c>
      <c r="V244">
        <v>256</v>
      </c>
      <c r="W244">
        <f t="shared" si="59"/>
        <v>825</v>
      </c>
      <c r="X244">
        <f t="shared" si="60"/>
        <v>173.5</v>
      </c>
      <c r="Y244">
        <f t="shared" si="61"/>
        <v>-521.22820318423044</v>
      </c>
      <c r="Z244">
        <f t="shared" si="62"/>
        <v>530.10670962850634</v>
      </c>
      <c r="AA244">
        <f t="shared" si="63"/>
        <v>530.10670962850634</v>
      </c>
      <c r="AB244">
        <f t="shared" si="64"/>
        <v>0.43225055712546223</v>
      </c>
      <c r="AC244">
        <f t="shared" si="65"/>
        <v>0.50851690909090919</v>
      </c>
      <c r="AD244">
        <f t="shared" si="66"/>
        <v>98392.402296053653</v>
      </c>
      <c r="AE244" s="12">
        <f t="shared" si="67"/>
        <v>68874.681607237551</v>
      </c>
      <c r="AF244">
        <v>59545.945945945947</v>
      </c>
      <c r="AG244">
        <f t="shared" si="68"/>
        <v>9328.7356612916046</v>
      </c>
      <c r="AI244">
        <f t="shared" si="69"/>
        <v>6186.9557272727288</v>
      </c>
      <c r="AJ244">
        <f t="shared" si="70"/>
        <v>-39786.955727272725</v>
      </c>
      <c r="AK244">
        <f t="shared" si="71"/>
        <v>-15786.955727272729</v>
      </c>
    </row>
    <row r="245" spans="1:37" x14ac:dyDescent="0.2">
      <c r="A245" t="s">
        <v>402</v>
      </c>
      <c r="B245" t="s">
        <v>103</v>
      </c>
      <c r="C245" t="s">
        <v>99</v>
      </c>
      <c r="D245">
        <v>2</v>
      </c>
      <c r="E245">
        <v>5600</v>
      </c>
      <c r="F245" s="61">
        <f t="shared" si="54"/>
        <v>0.97297297297297303</v>
      </c>
      <c r="G245" s="4">
        <f t="shared" si="55"/>
        <v>65383.783783783787</v>
      </c>
      <c r="H245">
        <v>478</v>
      </c>
      <c r="I245">
        <v>0.31780000000000003</v>
      </c>
      <c r="J245">
        <v>265</v>
      </c>
      <c r="K245">
        <v>644</v>
      </c>
      <c r="L245">
        <f t="shared" si="56"/>
        <v>379</v>
      </c>
      <c r="M245">
        <f t="shared" si="57"/>
        <v>213</v>
      </c>
      <c r="N245">
        <f t="shared" si="58"/>
        <v>0.54960422163588396</v>
      </c>
      <c r="O245">
        <v>0.31780000000000003</v>
      </c>
      <c r="V245">
        <v>265</v>
      </c>
      <c r="W245">
        <f t="shared" si="59"/>
        <v>473.75</v>
      </c>
      <c r="X245">
        <f t="shared" si="60"/>
        <v>217.625</v>
      </c>
      <c r="Y245">
        <f t="shared" si="61"/>
        <v>-299.31134698003541</v>
      </c>
      <c r="Z245">
        <f t="shared" si="62"/>
        <v>363.40673174121815</v>
      </c>
      <c r="AA245">
        <f t="shared" si="63"/>
        <v>363.40673174121815</v>
      </c>
      <c r="AB245">
        <f t="shared" si="64"/>
        <v>0.30771869496827048</v>
      </c>
      <c r="AC245">
        <f t="shared" si="65"/>
        <v>0.60707142480211074</v>
      </c>
      <c r="AD245">
        <f t="shared" si="66"/>
        <v>80524.052483599211</v>
      </c>
      <c r="AE245" s="12">
        <f t="shared" si="67"/>
        <v>56366.836738519443</v>
      </c>
      <c r="AF245">
        <v>65383.783783783787</v>
      </c>
      <c r="AG245">
        <f t="shared" si="68"/>
        <v>-9016.9470452643436</v>
      </c>
      <c r="AI245">
        <f t="shared" si="69"/>
        <v>7386.0356684256813</v>
      </c>
      <c r="AJ245">
        <f t="shared" si="70"/>
        <v>-40986.035668425684</v>
      </c>
      <c r="AK245">
        <f t="shared" si="71"/>
        <v>-16986.03566842568</v>
      </c>
    </row>
    <row r="246" spans="1:37" x14ac:dyDescent="0.2">
      <c r="A246" t="s">
        <v>403</v>
      </c>
      <c r="B246" t="s">
        <v>103</v>
      </c>
      <c r="C246" t="s">
        <v>108</v>
      </c>
      <c r="D246">
        <v>1</v>
      </c>
      <c r="E246">
        <v>5000</v>
      </c>
      <c r="F246" s="61">
        <f t="shared" si="54"/>
        <v>0.97297297297297303</v>
      </c>
      <c r="G246" s="4">
        <f t="shared" si="55"/>
        <v>58378.37837837838</v>
      </c>
      <c r="H246">
        <v>533</v>
      </c>
      <c r="I246">
        <v>0.51229999999999998</v>
      </c>
      <c r="J246">
        <v>236</v>
      </c>
      <c r="K246">
        <v>829</v>
      </c>
      <c r="L246">
        <f t="shared" si="56"/>
        <v>593</v>
      </c>
      <c r="M246">
        <f t="shared" si="57"/>
        <v>297</v>
      </c>
      <c r="N246">
        <f t="shared" si="58"/>
        <v>0.50067453625632374</v>
      </c>
      <c r="O246">
        <v>0.51229999999999998</v>
      </c>
      <c r="V246">
        <v>236</v>
      </c>
      <c r="W246">
        <f t="shared" si="59"/>
        <v>741.25</v>
      </c>
      <c r="X246">
        <f t="shared" si="60"/>
        <v>161.875</v>
      </c>
      <c r="Y246">
        <f t="shared" si="61"/>
        <v>-468.31564316401312</v>
      </c>
      <c r="Z246">
        <f t="shared" si="62"/>
        <v>479.28678607530964</v>
      </c>
      <c r="AA246">
        <f t="shared" si="63"/>
        <v>479.28678607530964</v>
      </c>
      <c r="AB246">
        <f t="shared" si="64"/>
        <v>0.42821151578456612</v>
      </c>
      <c r="AC246">
        <f t="shared" si="65"/>
        <v>0.51171340640809437</v>
      </c>
      <c r="AD246">
        <f t="shared" si="66"/>
        <v>89518.977991379274</v>
      </c>
      <c r="AE246" s="12">
        <f t="shared" si="67"/>
        <v>62663.284593965487</v>
      </c>
      <c r="AF246">
        <v>58378.37837837838</v>
      </c>
      <c r="AG246">
        <f t="shared" si="68"/>
        <v>4284.906215587107</v>
      </c>
      <c r="AI246">
        <f t="shared" si="69"/>
        <v>6225.8464446318148</v>
      </c>
      <c r="AJ246">
        <f t="shared" si="70"/>
        <v>-39825.846444631818</v>
      </c>
      <c r="AK246">
        <f t="shared" si="71"/>
        <v>-15825.846444631814</v>
      </c>
    </row>
    <row r="247" spans="1:37" x14ac:dyDescent="0.2">
      <c r="A247" t="s">
        <v>404</v>
      </c>
      <c r="B247" t="s">
        <v>103</v>
      </c>
      <c r="C247" t="s">
        <v>108</v>
      </c>
      <c r="D247">
        <v>2</v>
      </c>
      <c r="E247">
        <v>6000</v>
      </c>
      <c r="F247" s="61">
        <f t="shared" si="54"/>
        <v>0.97297297297297303</v>
      </c>
      <c r="G247" s="4">
        <f t="shared" si="55"/>
        <v>70054.054054054053</v>
      </c>
      <c r="H247">
        <v>566</v>
      </c>
      <c r="I247">
        <v>0.36990000000000001</v>
      </c>
      <c r="J247">
        <v>244</v>
      </c>
      <c r="K247">
        <v>872</v>
      </c>
      <c r="L247">
        <f t="shared" si="56"/>
        <v>628</v>
      </c>
      <c r="M247">
        <f t="shared" si="57"/>
        <v>322</v>
      </c>
      <c r="N247">
        <f t="shared" si="58"/>
        <v>0.51019108280254777</v>
      </c>
      <c r="O247">
        <v>0.36990000000000001</v>
      </c>
      <c r="V247">
        <v>244</v>
      </c>
      <c r="W247">
        <f t="shared" si="59"/>
        <v>785</v>
      </c>
      <c r="X247">
        <f t="shared" si="60"/>
        <v>165.5</v>
      </c>
      <c r="Y247">
        <f t="shared" si="61"/>
        <v>-495.95653272681324</v>
      </c>
      <c r="Z247">
        <f t="shared" si="62"/>
        <v>504.61062673742731</v>
      </c>
      <c r="AA247">
        <f t="shared" si="63"/>
        <v>504.61062673742731</v>
      </c>
      <c r="AB247">
        <f t="shared" si="64"/>
        <v>0.43198805953812397</v>
      </c>
      <c r="AC247">
        <f t="shared" si="65"/>
        <v>0.50872464968152875</v>
      </c>
      <c r="AD247">
        <f t="shared" si="66"/>
        <v>93698.37047408965</v>
      </c>
      <c r="AE247" s="12">
        <f t="shared" si="67"/>
        <v>65588.859331862754</v>
      </c>
      <c r="AF247">
        <v>70054.054054054053</v>
      </c>
      <c r="AG247">
        <f t="shared" si="68"/>
        <v>-4465.1947221912997</v>
      </c>
      <c r="AI247">
        <f t="shared" si="69"/>
        <v>6189.4832377919329</v>
      </c>
      <c r="AJ247">
        <f t="shared" si="70"/>
        <v>-39789.48323779193</v>
      </c>
      <c r="AK247">
        <f t="shared" si="71"/>
        <v>-15789.483237791934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 Cash Flow + Profits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Microsoft Office User</cp:lastModifiedBy>
  <dcterms:created xsi:type="dcterms:W3CDTF">2016-02-26T18:42:49Z</dcterms:created>
  <dcterms:modified xsi:type="dcterms:W3CDTF">2017-11-11T01:17:46Z</dcterms:modified>
</cp:coreProperties>
</file>