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40" windowWidth="15960" windowHeight="180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Y103" i="1" l="1"/>
  <c r="W103" i="1"/>
  <c r="V103" i="1"/>
  <c r="U103" i="1"/>
  <c r="T103" i="1"/>
  <c r="O103" i="1"/>
  <c r="N103" i="1"/>
  <c r="M103" i="1"/>
  <c r="G103" i="1"/>
  <c r="F103" i="1"/>
  <c r="Y102" i="1"/>
  <c r="W102" i="1"/>
  <c r="V102" i="1"/>
  <c r="U102" i="1"/>
  <c r="T102" i="1"/>
  <c r="O102" i="1"/>
  <c r="N102" i="1"/>
  <c r="M102" i="1"/>
  <c r="L102" i="1"/>
  <c r="G102" i="1"/>
  <c r="F102" i="1"/>
  <c r="Y101" i="1"/>
  <c r="W101" i="1"/>
  <c r="V101" i="1"/>
  <c r="U101" i="1"/>
  <c r="T101" i="1"/>
  <c r="O101" i="1"/>
  <c r="N101" i="1"/>
  <c r="M101" i="1"/>
  <c r="L101" i="1"/>
  <c r="G101" i="1" s="1"/>
  <c r="F101" i="1"/>
  <c r="Y100" i="1"/>
  <c r="W100" i="1"/>
  <c r="V100" i="1"/>
  <c r="U100" i="1"/>
  <c r="T100" i="1"/>
  <c r="O100" i="1"/>
  <c r="N100" i="1"/>
  <c r="M100" i="1"/>
  <c r="L100" i="1"/>
  <c r="G100" i="1" s="1"/>
  <c r="F100" i="1"/>
  <c r="Y99" i="1"/>
  <c r="W99" i="1"/>
  <c r="V99" i="1"/>
  <c r="U99" i="1"/>
  <c r="T99" i="1"/>
  <c r="O99" i="1"/>
  <c r="N99" i="1"/>
  <c r="M99" i="1"/>
  <c r="L99" i="1"/>
  <c r="G99" i="1" s="1"/>
  <c r="F99" i="1"/>
  <c r="Y98" i="1"/>
  <c r="W98" i="1"/>
  <c r="V98" i="1"/>
  <c r="U98" i="1"/>
  <c r="T98" i="1"/>
  <c r="O98" i="1"/>
  <c r="N98" i="1"/>
  <c r="M98" i="1"/>
  <c r="L98" i="1"/>
  <c r="G98" i="1" s="1"/>
  <c r="F98" i="1"/>
  <c r="Y97" i="1"/>
  <c r="W97" i="1"/>
  <c r="V97" i="1"/>
  <c r="U97" i="1"/>
  <c r="T97" i="1"/>
  <c r="O97" i="1"/>
  <c r="N97" i="1"/>
  <c r="M97" i="1"/>
  <c r="L97" i="1"/>
  <c r="G97" i="1" s="1"/>
  <c r="F97" i="1"/>
  <c r="Y96" i="1"/>
  <c r="W96" i="1"/>
  <c r="V96" i="1"/>
  <c r="U96" i="1"/>
  <c r="T96" i="1"/>
  <c r="O96" i="1"/>
  <c r="N96" i="1"/>
  <c r="M96" i="1"/>
  <c r="L96" i="1"/>
  <c r="G96" i="1" s="1"/>
  <c r="F96" i="1"/>
  <c r="Y95" i="1"/>
  <c r="W95" i="1"/>
  <c r="V95" i="1"/>
  <c r="U95" i="1"/>
  <c r="T95" i="1"/>
  <c r="O95" i="1"/>
  <c r="N95" i="1"/>
  <c r="M95" i="1"/>
  <c r="L95" i="1"/>
  <c r="G95" i="1" s="1"/>
  <c r="F95" i="1"/>
  <c r="Y94" i="1"/>
  <c r="W94" i="1"/>
  <c r="V94" i="1"/>
  <c r="U94" i="1"/>
  <c r="T94" i="1"/>
  <c r="O94" i="1"/>
  <c r="N94" i="1"/>
  <c r="M94" i="1"/>
  <c r="L94" i="1"/>
  <c r="G94" i="1" s="1"/>
  <c r="F94" i="1"/>
  <c r="Y93" i="1"/>
  <c r="W93" i="1"/>
  <c r="V93" i="1"/>
  <c r="U93" i="1"/>
  <c r="T93" i="1"/>
  <c r="O93" i="1"/>
  <c r="N93" i="1"/>
  <c r="M93" i="1"/>
  <c r="L93" i="1"/>
  <c r="G93" i="1" s="1"/>
  <c r="F93" i="1"/>
  <c r="Y92" i="1"/>
  <c r="W92" i="1"/>
  <c r="V92" i="1"/>
  <c r="U92" i="1"/>
  <c r="T92" i="1"/>
  <c r="O92" i="1"/>
  <c r="N92" i="1"/>
  <c r="M92" i="1"/>
  <c r="L92" i="1"/>
  <c r="G92" i="1" s="1"/>
  <c r="F92" i="1"/>
  <c r="Y91" i="1"/>
  <c r="V91" i="1"/>
  <c r="U91" i="1"/>
  <c r="T91" i="1"/>
  <c r="O91" i="1"/>
  <c r="N91" i="1"/>
  <c r="M91" i="1"/>
  <c r="G91" i="1"/>
  <c r="F91" i="1"/>
  <c r="Y90" i="1"/>
  <c r="V90" i="1"/>
  <c r="U90" i="1"/>
  <c r="T90" i="1"/>
  <c r="O90" i="1"/>
  <c r="N90" i="1"/>
  <c r="M90" i="1"/>
  <c r="G90" i="1"/>
  <c r="F90" i="1"/>
  <c r="Y89" i="1"/>
  <c r="V89" i="1"/>
  <c r="U89" i="1"/>
  <c r="T89" i="1"/>
  <c r="O89" i="1"/>
  <c r="N89" i="1"/>
  <c r="M89" i="1"/>
  <c r="L89" i="1"/>
  <c r="G89" i="1" s="1"/>
  <c r="F89" i="1"/>
  <c r="Y88" i="1"/>
  <c r="V88" i="1"/>
  <c r="U88" i="1"/>
  <c r="T88" i="1"/>
  <c r="O88" i="1"/>
  <c r="N88" i="1"/>
  <c r="M88" i="1"/>
  <c r="L88" i="1"/>
  <c r="G88" i="1" s="1"/>
  <c r="F88" i="1"/>
  <c r="Y87" i="1"/>
  <c r="V87" i="1"/>
  <c r="U87" i="1"/>
  <c r="T87" i="1"/>
  <c r="O87" i="1"/>
  <c r="N87" i="1"/>
  <c r="M87" i="1"/>
  <c r="L87" i="1"/>
  <c r="G87" i="1" s="1"/>
  <c r="F87" i="1"/>
  <c r="Y86" i="1"/>
  <c r="V86" i="1"/>
  <c r="U86" i="1"/>
  <c r="T86" i="1"/>
  <c r="O86" i="1"/>
  <c r="N86" i="1"/>
  <c r="M86" i="1"/>
  <c r="L86" i="1"/>
  <c r="G86" i="1"/>
  <c r="F86" i="1"/>
  <c r="Y85" i="1"/>
  <c r="V85" i="1"/>
  <c r="U85" i="1"/>
  <c r="T85" i="1"/>
  <c r="O85" i="1"/>
  <c r="N85" i="1"/>
  <c r="M85" i="1"/>
  <c r="G85" i="1"/>
  <c r="F85" i="1"/>
  <c r="Y84" i="1"/>
  <c r="L84" i="1"/>
  <c r="G84" i="1" s="1"/>
  <c r="F84" i="1"/>
  <c r="Y83" i="1"/>
  <c r="L83" i="1"/>
  <c r="G83" i="1" s="1"/>
  <c r="F83" i="1"/>
  <c r="Y82" i="1"/>
  <c r="L82" i="1"/>
  <c r="G82" i="1" s="1"/>
  <c r="F82" i="1"/>
  <c r="Y81" i="1"/>
  <c r="V81" i="1"/>
  <c r="U81" i="1"/>
  <c r="T81" i="1"/>
  <c r="O81" i="1"/>
  <c r="N81" i="1"/>
  <c r="M81" i="1"/>
  <c r="G81" i="1"/>
  <c r="F81" i="1"/>
  <c r="Y80" i="1"/>
  <c r="V80" i="1"/>
  <c r="U80" i="1"/>
  <c r="T80" i="1"/>
  <c r="O80" i="1"/>
  <c r="N80" i="1"/>
  <c r="M80" i="1"/>
  <c r="G80" i="1"/>
  <c r="F80" i="1"/>
  <c r="Y79" i="1"/>
  <c r="W79" i="1"/>
  <c r="V79" i="1"/>
  <c r="U79" i="1"/>
  <c r="T79" i="1"/>
  <c r="O79" i="1"/>
  <c r="N79" i="1"/>
  <c r="M79" i="1"/>
  <c r="G79" i="1"/>
  <c r="F79" i="1"/>
  <c r="Y78" i="1"/>
  <c r="W78" i="1"/>
  <c r="V78" i="1"/>
  <c r="U78" i="1"/>
  <c r="T78" i="1"/>
  <c r="O78" i="1"/>
  <c r="N78" i="1"/>
  <c r="M78" i="1"/>
  <c r="G78" i="1"/>
  <c r="F78" i="1"/>
  <c r="Y77" i="1"/>
  <c r="V77" i="1"/>
  <c r="U77" i="1"/>
  <c r="T77" i="1"/>
  <c r="O77" i="1"/>
  <c r="N77" i="1"/>
  <c r="M77" i="1"/>
  <c r="G77" i="1"/>
  <c r="F77" i="1"/>
  <c r="Y76" i="1"/>
  <c r="V76" i="1"/>
  <c r="U76" i="1"/>
  <c r="T76" i="1"/>
  <c r="O76" i="1"/>
  <c r="N76" i="1"/>
  <c r="M76" i="1"/>
  <c r="G76" i="1"/>
  <c r="F76" i="1"/>
  <c r="Y75" i="1"/>
  <c r="V75" i="1"/>
  <c r="U75" i="1"/>
  <c r="T75" i="1"/>
  <c r="O75" i="1"/>
  <c r="N75" i="1"/>
  <c r="M75" i="1"/>
  <c r="G75" i="1"/>
  <c r="F75" i="1"/>
  <c r="Y74" i="1"/>
  <c r="V74" i="1"/>
  <c r="U74" i="1"/>
  <c r="T74" i="1"/>
  <c r="O74" i="1"/>
  <c r="N74" i="1"/>
  <c r="M74" i="1"/>
  <c r="G74" i="1"/>
  <c r="F74" i="1"/>
  <c r="Y73" i="1"/>
  <c r="W73" i="1"/>
  <c r="V73" i="1"/>
  <c r="U73" i="1"/>
  <c r="T73" i="1"/>
  <c r="O73" i="1"/>
  <c r="N73" i="1"/>
  <c r="M73" i="1"/>
  <c r="G73" i="1"/>
  <c r="F73" i="1"/>
  <c r="G72" i="1"/>
  <c r="F72" i="1"/>
  <c r="G71" i="1"/>
  <c r="F71" i="1"/>
  <c r="Y70" i="1"/>
  <c r="W70" i="1"/>
  <c r="V70" i="1"/>
  <c r="U70" i="1"/>
  <c r="T70" i="1"/>
  <c r="L70" i="1"/>
  <c r="G70" i="1" s="1"/>
  <c r="K70" i="1"/>
  <c r="J70" i="1"/>
  <c r="I70" i="1"/>
  <c r="F70" i="1"/>
  <c r="Y69" i="1"/>
  <c r="W69" i="1"/>
  <c r="V69" i="1"/>
  <c r="U69" i="1"/>
  <c r="T69" i="1"/>
  <c r="L69" i="1"/>
  <c r="G69" i="1" s="1"/>
  <c r="K69" i="1"/>
  <c r="J69" i="1"/>
  <c r="I69" i="1"/>
  <c r="F69" i="1"/>
  <c r="Y68" i="1"/>
  <c r="W68" i="1"/>
  <c r="V68" i="1"/>
  <c r="U68" i="1"/>
  <c r="T68" i="1"/>
  <c r="L68" i="1"/>
  <c r="G68" i="1" s="1"/>
  <c r="K68" i="1"/>
  <c r="J68" i="1"/>
  <c r="I68" i="1"/>
  <c r="F68" i="1"/>
  <c r="Y67" i="1"/>
  <c r="W67" i="1"/>
  <c r="V67" i="1"/>
  <c r="U67" i="1"/>
  <c r="T67" i="1"/>
  <c r="L67" i="1"/>
  <c r="G67" i="1" s="1"/>
  <c r="K67" i="1"/>
  <c r="J67" i="1"/>
  <c r="I67" i="1"/>
  <c r="F67" i="1"/>
  <c r="Y66" i="1"/>
  <c r="W66" i="1"/>
  <c r="V66" i="1"/>
  <c r="U66" i="1"/>
  <c r="T66" i="1"/>
  <c r="L66" i="1"/>
  <c r="G66" i="1" s="1"/>
  <c r="K66" i="1"/>
  <c r="J66" i="1"/>
  <c r="F66" i="1"/>
  <c r="Y65" i="1"/>
  <c r="W65" i="1"/>
  <c r="V65" i="1"/>
  <c r="U65" i="1"/>
  <c r="T65" i="1"/>
  <c r="O65" i="1"/>
  <c r="N65" i="1"/>
  <c r="M65" i="1"/>
  <c r="G65" i="1"/>
  <c r="F65" i="1"/>
  <c r="Y64" i="1"/>
  <c r="W64" i="1"/>
  <c r="V64" i="1"/>
  <c r="U64" i="1"/>
  <c r="T64" i="1"/>
  <c r="O64" i="1"/>
  <c r="N64" i="1"/>
  <c r="M64" i="1"/>
  <c r="L64" i="1"/>
  <c r="G64" i="1" s="1"/>
  <c r="F64" i="1"/>
  <c r="Y63" i="1"/>
  <c r="W63" i="1"/>
  <c r="V63" i="1"/>
  <c r="U63" i="1"/>
  <c r="T63" i="1"/>
  <c r="O63" i="1"/>
  <c r="N63" i="1"/>
  <c r="M63" i="1"/>
  <c r="L63" i="1"/>
  <c r="G63" i="1" s="1"/>
  <c r="F63" i="1"/>
  <c r="Y62" i="1"/>
  <c r="W62" i="1"/>
  <c r="V62" i="1"/>
  <c r="U62" i="1"/>
  <c r="T62" i="1"/>
  <c r="O62" i="1"/>
  <c r="N62" i="1"/>
  <c r="M62" i="1"/>
  <c r="L62" i="1"/>
  <c r="G62" i="1" s="1"/>
  <c r="F62" i="1"/>
  <c r="Y61" i="1"/>
  <c r="W61" i="1"/>
  <c r="V61" i="1"/>
  <c r="U61" i="1"/>
  <c r="T61" i="1"/>
  <c r="O61" i="1"/>
  <c r="N61" i="1"/>
  <c r="M61" i="1"/>
  <c r="L61" i="1"/>
  <c r="G61" i="1" s="1"/>
  <c r="F61" i="1"/>
  <c r="Y60" i="1"/>
  <c r="W60" i="1"/>
  <c r="V60" i="1"/>
  <c r="U60" i="1"/>
  <c r="T60" i="1"/>
  <c r="O60" i="1"/>
  <c r="N60" i="1"/>
  <c r="M60" i="1"/>
  <c r="G60" i="1"/>
  <c r="F60" i="1"/>
  <c r="Y59" i="1"/>
  <c r="W59" i="1"/>
  <c r="V59" i="1"/>
  <c r="U59" i="1"/>
  <c r="T59" i="1"/>
  <c r="O59" i="1"/>
  <c r="N59" i="1"/>
  <c r="M59" i="1"/>
  <c r="L59" i="1"/>
  <c r="G59" i="1" s="1"/>
  <c r="F59" i="1"/>
  <c r="Y58" i="1"/>
  <c r="W58" i="1"/>
  <c r="V58" i="1"/>
  <c r="U58" i="1"/>
  <c r="T58" i="1"/>
  <c r="O58" i="1"/>
  <c r="N58" i="1"/>
  <c r="M58" i="1"/>
  <c r="L58" i="1"/>
  <c r="G58" i="1" s="1"/>
  <c r="F58" i="1"/>
  <c r="Y57" i="1"/>
  <c r="W57" i="1"/>
  <c r="V57" i="1"/>
  <c r="U57" i="1"/>
  <c r="T57" i="1"/>
  <c r="O57" i="1"/>
  <c r="N57" i="1"/>
  <c r="M57" i="1"/>
  <c r="G57" i="1"/>
  <c r="F57" i="1"/>
  <c r="Y56" i="1"/>
  <c r="W56" i="1"/>
  <c r="V56" i="1"/>
  <c r="U56" i="1"/>
  <c r="T56" i="1"/>
  <c r="O56" i="1"/>
  <c r="N56" i="1"/>
  <c r="M56" i="1"/>
  <c r="L56" i="1"/>
  <c r="G56" i="1" s="1"/>
  <c r="F56" i="1"/>
  <c r="Y55" i="1"/>
  <c r="W55" i="1"/>
  <c r="V55" i="1"/>
  <c r="U55" i="1"/>
  <c r="T55" i="1"/>
  <c r="O55" i="1"/>
  <c r="N55" i="1"/>
  <c r="M55" i="1"/>
  <c r="L55" i="1"/>
  <c r="G55" i="1" s="1"/>
  <c r="F55" i="1"/>
  <c r="Y54" i="1"/>
  <c r="W54" i="1"/>
  <c r="V54" i="1"/>
  <c r="U54" i="1"/>
  <c r="T54" i="1"/>
  <c r="O54" i="1"/>
  <c r="N54" i="1"/>
  <c r="M54" i="1"/>
  <c r="L54" i="1"/>
  <c r="G54" i="1" s="1"/>
  <c r="F54" i="1"/>
  <c r="Y53" i="1"/>
  <c r="W53" i="1"/>
  <c r="V53" i="1"/>
  <c r="U53" i="1"/>
  <c r="T53" i="1"/>
  <c r="O53" i="1"/>
  <c r="N53" i="1"/>
  <c r="M53" i="1"/>
  <c r="L53" i="1"/>
  <c r="G53" i="1"/>
  <c r="F53" i="1"/>
  <c r="Y52" i="1"/>
  <c r="W52" i="1"/>
  <c r="V52" i="1"/>
  <c r="U52" i="1"/>
  <c r="T52" i="1"/>
  <c r="O52" i="1"/>
  <c r="N52" i="1"/>
  <c r="M52" i="1"/>
  <c r="G52" i="1"/>
  <c r="F52" i="1"/>
  <c r="Y51" i="1"/>
  <c r="V51" i="1"/>
  <c r="U51" i="1"/>
  <c r="T51" i="1"/>
  <c r="O51" i="1"/>
  <c r="N51" i="1"/>
  <c r="M51" i="1"/>
  <c r="L51" i="1"/>
  <c r="G51" i="1" s="1"/>
  <c r="F51" i="1"/>
  <c r="Y50" i="1"/>
  <c r="V50" i="1"/>
  <c r="U50" i="1"/>
  <c r="T50" i="1"/>
  <c r="O50" i="1"/>
  <c r="N50" i="1"/>
  <c r="M50" i="1"/>
  <c r="G50" i="1"/>
  <c r="F50" i="1"/>
  <c r="Y49" i="1"/>
  <c r="V49" i="1"/>
  <c r="U49" i="1"/>
  <c r="T49" i="1"/>
  <c r="O49" i="1"/>
  <c r="N49" i="1"/>
  <c r="M49" i="1"/>
  <c r="G49" i="1"/>
  <c r="F49" i="1"/>
  <c r="Y48" i="1"/>
  <c r="O48" i="1"/>
  <c r="N48" i="1"/>
  <c r="M48" i="1"/>
  <c r="G48" i="1"/>
  <c r="F48" i="1"/>
  <c r="Y47" i="1"/>
  <c r="W47" i="1"/>
  <c r="O47" i="1"/>
  <c r="N47" i="1"/>
  <c r="M47" i="1"/>
  <c r="L47" i="1"/>
  <c r="G47" i="1" s="1"/>
  <c r="F47" i="1"/>
  <c r="Y46" i="1"/>
  <c r="W46" i="1"/>
  <c r="V46" i="1"/>
  <c r="U46" i="1"/>
  <c r="T46" i="1"/>
  <c r="O46" i="1"/>
  <c r="N46" i="1"/>
  <c r="M46" i="1"/>
  <c r="L46" i="1"/>
  <c r="G46" i="1" s="1"/>
  <c r="F46" i="1"/>
  <c r="Y45" i="1"/>
  <c r="W45" i="1"/>
  <c r="V45" i="1"/>
  <c r="U45" i="1"/>
  <c r="T45" i="1"/>
  <c r="O45" i="1"/>
  <c r="N45" i="1"/>
  <c r="M45" i="1"/>
  <c r="L45" i="1"/>
  <c r="G45" i="1" s="1"/>
  <c r="F45" i="1"/>
  <c r="Y44" i="1"/>
  <c r="W44" i="1"/>
  <c r="V44" i="1"/>
  <c r="U44" i="1"/>
  <c r="T44" i="1"/>
  <c r="O44" i="1"/>
  <c r="N44" i="1"/>
  <c r="M44" i="1"/>
  <c r="L44" i="1"/>
  <c r="G44" i="1" s="1"/>
  <c r="F44" i="1"/>
  <c r="Y43" i="1"/>
  <c r="W43" i="1"/>
  <c r="V43" i="1"/>
  <c r="U43" i="1"/>
  <c r="T43" i="1"/>
  <c r="O43" i="1"/>
  <c r="N43" i="1"/>
  <c r="M43" i="1"/>
  <c r="G43" i="1"/>
  <c r="F43" i="1"/>
  <c r="Y42" i="1"/>
  <c r="W42" i="1"/>
  <c r="V42" i="1"/>
  <c r="U42" i="1"/>
  <c r="T42" i="1"/>
  <c r="O42" i="1"/>
  <c r="N42" i="1"/>
  <c r="M42" i="1"/>
  <c r="L42" i="1"/>
  <c r="G42" i="1" s="1"/>
  <c r="F42" i="1"/>
  <c r="Y41" i="1"/>
  <c r="W41" i="1"/>
  <c r="V41" i="1"/>
  <c r="U41" i="1"/>
  <c r="T41" i="1"/>
  <c r="O41" i="1"/>
  <c r="N41" i="1"/>
  <c r="M41" i="1"/>
  <c r="L41" i="1"/>
  <c r="G41" i="1" s="1"/>
  <c r="F41" i="1"/>
  <c r="Y40" i="1"/>
  <c r="W40" i="1"/>
  <c r="V40" i="1"/>
  <c r="U40" i="1"/>
  <c r="T40" i="1"/>
  <c r="O40" i="1"/>
  <c r="N40" i="1"/>
  <c r="M40" i="1"/>
  <c r="L40" i="1"/>
  <c r="G40" i="1"/>
  <c r="F40" i="1"/>
  <c r="Y39" i="1"/>
  <c r="W39" i="1"/>
  <c r="V39" i="1"/>
  <c r="U39" i="1"/>
  <c r="T39" i="1"/>
  <c r="O39" i="1"/>
  <c r="N39" i="1"/>
  <c r="M39" i="1"/>
  <c r="G39" i="1"/>
  <c r="F39" i="1"/>
  <c r="Y38" i="1"/>
  <c r="W38" i="1"/>
  <c r="V38" i="1"/>
  <c r="U38" i="1"/>
  <c r="T38" i="1"/>
  <c r="O38" i="1"/>
  <c r="N38" i="1"/>
  <c r="M38" i="1"/>
  <c r="L38" i="1"/>
  <c r="G38" i="1" s="1"/>
  <c r="F38" i="1"/>
  <c r="G37" i="1"/>
  <c r="F37" i="1"/>
  <c r="Y36" i="1"/>
  <c r="W36" i="1"/>
  <c r="V36" i="1"/>
  <c r="U36" i="1"/>
  <c r="T36" i="1"/>
  <c r="O36" i="1"/>
  <c r="N36" i="1"/>
  <c r="M36" i="1"/>
  <c r="L36" i="1"/>
  <c r="G36" i="1" s="1"/>
  <c r="F36" i="1"/>
  <c r="G35" i="1"/>
  <c r="F35" i="1"/>
  <c r="G34" i="1"/>
  <c r="F34" i="1"/>
  <c r="Y33" i="1"/>
  <c r="V33" i="1"/>
  <c r="U33" i="1"/>
  <c r="T33" i="1"/>
  <c r="O33" i="1"/>
  <c r="N33" i="1"/>
  <c r="M33" i="1"/>
  <c r="L33" i="1"/>
  <c r="G33" i="1" s="1"/>
  <c r="F33" i="1"/>
  <c r="Y32" i="1"/>
  <c r="V32" i="1"/>
  <c r="U32" i="1"/>
  <c r="T32" i="1"/>
  <c r="O32" i="1"/>
  <c r="N32" i="1"/>
  <c r="M32" i="1"/>
  <c r="L32" i="1"/>
  <c r="G32" i="1" s="1"/>
  <c r="F32" i="1"/>
  <c r="Y31" i="1"/>
  <c r="W31" i="1"/>
  <c r="V31" i="1"/>
  <c r="U31" i="1"/>
  <c r="T31" i="1"/>
  <c r="O31" i="1"/>
  <c r="N31" i="1"/>
  <c r="M31" i="1"/>
  <c r="L31" i="1"/>
  <c r="G31" i="1" s="1"/>
  <c r="F31" i="1"/>
  <c r="Y30" i="1"/>
  <c r="W30" i="1"/>
  <c r="V30" i="1"/>
  <c r="U30" i="1"/>
  <c r="T30" i="1"/>
  <c r="O30" i="1"/>
  <c r="N30" i="1"/>
  <c r="M30" i="1"/>
  <c r="L30" i="1"/>
  <c r="G30" i="1" s="1"/>
  <c r="F30" i="1"/>
  <c r="Y29" i="1"/>
  <c r="W29" i="1"/>
  <c r="V29" i="1"/>
  <c r="U29" i="1"/>
  <c r="T29" i="1"/>
  <c r="O29" i="1"/>
  <c r="N29" i="1"/>
  <c r="M29" i="1"/>
  <c r="L29" i="1"/>
  <c r="G29" i="1" s="1"/>
  <c r="F29" i="1"/>
  <c r="Y28" i="1"/>
  <c r="W28" i="1"/>
  <c r="V28" i="1"/>
  <c r="U28" i="1"/>
  <c r="T28" i="1"/>
  <c r="O28" i="1"/>
  <c r="N28" i="1"/>
  <c r="M28" i="1"/>
  <c r="L28" i="1"/>
  <c r="G28" i="1" s="1"/>
  <c r="F28" i="1"/>
  <c r="Y27" i="1"/>
  <c r="V27" i="1"/>
  <c r="U27" i="1"/>
  <c r="T27" i="1"/>
  <c r="O27" i="1"/>
  <c r="N27" i="1"/>
  <c r="M27" i="1"/>
  <c r="G27" i="1"/>
  <c r="F27" i="1"/>
  <c r="Y26" i="1"/>
  <c r="V26" i="1"/>
  <c r="U26" i="1"/>
  <c r="T26" i="1"/>
  <c r="S26" i="1"/>
  <c r="W26" i="1" s="1"/>
  <c r="O26" i="1"/>
  <c r="N26" i="1"/>
  <c r="M26" i="1"/>
  <c r="F26" i="1"/>
  <c r="Y25" i="1"/>
  <c r="W25" i="1"/>
  <c r="V25" i="1"/>
  <c r="U25" i="1"/>
  <c r="T25" i="1"/>
  <c r="O25" i="1"/>
  <c r="N25" i="1"/>
  <c r="M25" i="1"/>
  <c r="L25" i="1"/>
  <c r="G25" i="1" s="1"/>
  <c r="F25" i="1"/>
  <c r="Y24" i="1"/>
  <c r="W24" i="1"/>
  <c r="V24" i="1"/>
  <c r="U24" i="1"/>
  <c r="T24" i="1"/>
  <c r="O24" i="1"/>
  <c r="N24" i="1"/>
  <c r="M24" i="1"/>
  <c r="G24" i="1"/>
  <c r="F24" i="1"/>
  <c r="Y23" i="1"/>
  <c r="W23" i="1"/>
  <c r="V23" i="1"/>
  <c r="U23" i="1"/>
  <c r="T23" i="1"/>
  <c r="O23" i="1"/>
  <c r="N23" i="1"/>
  <c r="M23" i="1"/>
  <c r="G23" i="1"/>
  <c r="F23" i="1"/>
  <c r="Y22" i="1"/>
  <c r="W22" i="1"/>
  <c r="V22" i="1"/>
  <c r="U22" i="1"/>
  <c r="T22" i="1"/>
  <c r="O22" i="1"/>
  <c r="N22" i="1"/>
  <c r="M22" i="1"/>
  <c r="G22" i="1"/>
  <c r="F22" i="1"/>
  <c r="Y21" i="1"/>
  <c r="W21" i="1"/>
  <c r="V21" i="1"/>
  <c r="U21" i="1"/>
  <c r="T21" i="1"/>
  <c r="O21" i="1"/>
  <c r="N21" i="1"/>
  <c r="M21" i="1"/>
  <c r="L21" i="1"/>
  <c r="G21" i="1" s="1"/>
  <c r="F21" i="1"/>
  <c r="Y20" i="1"/>
  <c r="W20" i="1"/>
  <c r="V20" i="1"/>
  <c r="U20" i="1"/>
  <c r="T20" i="1"/>
  <c r="O20" i="1"/>
  <c r="N20" i="1"/>
  <c r="M20" i="1"/>
  <c r="L20" i="1"/>
  <c r="G20" i="1" s="1"/>
  <c r="F20" i="1"/>
  <c r="Y19" i="1"/>
  <c r="W19" i="1"/>
  <c r="V19" i="1"/>
  <c r="U19" i="1"/>
  <c r="T19" i="1"/>
  <c r="O19" i="1"/>
  <c r="N19" i="1"/>
  <c r="M19" i="1"/>
  <c r="L19" i="1"/>
  <c r="G19" i="1" s="1"/>
  <c r="F19" i="1"/>
  <c r="Y18" i="1"/>
  <c r="W18" i="1"/>
  <c r="V18" i="1"/>
  <c r="U18" i="1"/>
  <c r="T18" i="1"/>
  <c r="O18" i="1"/>
  <c r="N18" i="1"/>
  <c r="M18" i="1"/>
  <c r="L18" i="1"/>
  <c r="G18" i="1" s="1"/>
  <c r="F18" i="1"/>
  <c r="Y17" i="1"/>
  <c r="W17" i="1"/>
  <c r="V17" i="1"/>
  <c r="U17" i="1"/>
  <c r="T17" i="1"/>
  <c r="O17" i="1"/>
  <c r="N17" i="1"/>
  <c r="M17" i="1"/>
  <c r="L17" i="1"/>
  <c r="G17" i="1" s="1"/>
  <c r="F17" i="1"/>
  <c r="Y16" i="1"/>
  <c r="W16" i="1"/>
  <c r="V16" i="1"/>
  <c r="U16" i="1"/>
  <c r="T16" i="1"/>
  <c r="O16" i="1"/>
  <c r="N16" i="1"/>
  <c r="M16" i="1"/>
  <c r="L16" i="1"/>
  <c r="G16" i="1" s="1"/>
  <c r="F16" i="1"/>
  <c r="Y15" i="1"/>
  <c r="W15" i="1"/>
  <c r="V15" i="1"/>
  <c r="U15" i="1"/>
  <c r="T15" i="1"/>
  <c r="O15" i="1"/>
  <c r="N15" i="1"/>
  <c r="M15" i="1"/>
  <c r="L15" i="1"/>
  <c r="G15" i="1" s="1"/>
  <c r="F15" i="1"/>
  <c r="Y14" i="1"/>
  <c r="W14" i="1"/>
  <c r="V14" i="1"/>
  <c r="U14" i="1"/>
  <c r="T14" i="1"/>
  <c r="O14" i="1"/>
  <c r="N14" i="1"/>
  <c r="M14" i="1"/>
  <c r="L14" i="1"/>
  <c r="G14" i="1" s="1"/>
  <c r="F14" i="1"/>
  <c r="Y13" i="1"/>
  <c r="W13" i="1"/>
  <c r="V13" i="1"/>
  <c r="U13" i="1"/>
  <c r="T13" i="1"/>
  <c r="O13" i="1"/>
  <c r="N13" i="1"/>
  <c r="M13" i="1"/>
  <c r="L13" i="1"/>
  <c r="G13" i="1" s="1"/>
  <c r="F13" i="1"/>
  <c r="Y12" i="1"/>
  <c r="W12" i="1"/>
  <c r="V12" i="1"/>
  <c r="U12" i="1"/>
  <c r="T12" i="1"/>
  <c r="O12" i="1"/>
  <c r="N12" i="1"/>
  <c r="M12" i="1"/>
  <c r="L12" i="1"/>
  <c r="G12" i="1" s="1"/>
  <c r="F12" i="1"/>
  <c r="Y11" i="1"/>
  <c r="W11" i="1"/>
  <c r="V11" i="1"/>
  <c r="U11" i="1"/>
  <c r="T11" i="1"/>
  <c r="O11" i="1"/>
  <c r="N11" i="1"/>
  <c r="M11" i="1"/>
  <c r="L11" i="1"/>
  <c r="G11" i="1" s="1"/>
  <c r="F11" i="1"/>
  <c r="Y10" i="1"/>
  <c r="W10" i="1"/>
  <c r="V10" i="1"/>
  <c r="U10" i="1"/>
  <c r="T10" i="1"/>
  <c r="O10" i="1"/>
  <c r="N10" i="1"/>
  <c r="M10" i="1"/>
  <c r="L10" i="1"/>
  <c r="G10" i="1" s="1"/>
  <c r="F10" i="1"/>
  <c r="Y9" i="1"/>
  <c r="W9" i="1"/>
  <c r="V9" i="1"/>
  <c r="U9" i="1"/>
  <c r="T9" i="1"/>
  <c r="O9" i="1"/>
  <c r="N9" i="1"/>
  <c r="M9" i="1"/>
  <c r="L9" i="1"/>
  <c r="G9" i="1" s="1"/>
  <c r="F9" i="1"/>
  <c r="Y8" i="1"/>
  <c r="W8" i="1"/>
  <c r="V8" i="1"/>
  <c r="U8" i="1"/>
  <c r="T8" i="1"/>
  <c r="O8" i="1"/>
  <c r="N8" i="1"/>
  <c r="M8" i="1"/>
  <c r="L8" i="1"/>
  <c r="G8" i="1" s="1"/>
  <c r="F8" i="1"/>
  <c r="Y7" i="1"/>
  <c r="W7" i="1"/>
  <c r="V7" i="1"/>
  <c r="U7" i="1"/>
  <c r="T7" i="1"/>
  <c r="O7" i="1"/>
  <c r="N7" i="1"/>
  <c r="M7" i="1"/>
  <c r="L7" i="1"/>
  <c r="G7" i="1" s="1"/>
  <c r="F7" i="1"/>
  <c r="Y6" i="1"/>
  <c r="V6" i="1"/>
  <c r="U6" i="1"/>
  <c r="T6" i="1"/>
  <c r="S6" i="1"/>
  <c r="W6" i="1" s="1"/>
  <c r="O6" i="1"/>
  <c r="N6" i="1"/>
  <c r="M6" i="1"/>
  <c r="F6" i="1"/>
  <c r="Y5" i="1"/>
  <c r="V5" i="1"/>
  <c r="U5" i="1"/>
  <c r="T5" i="1"/>
  <c r="S5" i="1"/>
  <c r="W5" i="1" s="1"/>
  <c r="O5" i="1"/>
  <c r="N5" i="1"/>
  <c r="M5" i="1"/>
  <c r="F5" i="1"/>
  <c r="S4" i="1"/>
  <c r="R4" i="1"/>
  <c r="Q4" i="1"/>
  <c r="P4" i="1"/>
  <c r="O4" i="1"/>
  <c r="N4" i="1"/>
  <c r="M4" i="1"/>
  <c r="L4" i="1"/>
  <c r="G4" i="1" s="1"/>
  <c r="F4" i="1"/>
  <c r="S3" i="1"/>
  <c r="R3" i="1"/>
  <c r="Q3" i="1"/>
  <c r="P3" i="1"/>
  <c r="O3" i="1"/>
  <c r="N3" i="1"/>
  <c r="M3" i="1"/>
  <c r="L3" i="1"/>
  <c r="G3" i="1"/>
  <c r="F3" i="1"/>
  <c r="S2" i="1"/>
  <c r="L2" i="1" s="1"/>
  <c r="G2" i="1" s="1"/>
  <c r="R2" i="1"/>
  <c r="Q2" i="1"/>
  <c r="P2" i="1"/>
  <c r="Y2" i="1" s="1"/>
  <c r="O2" i="1"/>
  <c r="N2" i="1"/>
  <c r="M2" i="1"/>
  <c r="F2" i="1"/>
  <c r="Y4" i="1" l="1"/>
  <c r="Y3" i="1"/>
  <c r="L6" i="1"/>
  <c r="G6" i="1" s="1"/>
  <c r="L5" i="1"/>
  <c r="G5" i="1" s="1"/>
  <c r="L26" i="1"/>
  <c r="G26" i="1" s="1"/>
</calcChain>
</file>

<file path=xl/sharedStrings.xml><?xml version="1.0" encoding="utf-8"?>
<sst xmlns="http://schemas.openxmlformats.org/spreadsheetml/2006/main" count="421" uniqueCount="358">
  <si>
    <t>型号</t>
  </si>
  <si>
    <t>Model Id</t>
  </si>
  <si>
    <t>EAN</t>
  </si>
  <si>
    <t>采购价(RMB)</t>
  </si>
  <si>
    <t>采购价(USD)</t>
  </si>
  <si>
    <t>运输价(USD)</t>
  </si>
  <si>
    <t>商品数量（个）</t>
  </si>
  <si>
    <t>内盒尺寸（厘米）</t>
  </si>
  <si>
    <t>商品重量（克）</t>
  </si>
  <si>
    <t>内盒尺寸（inch）</t>
  </si>
  <si>
    <t>外箱尺寸（厘米）</t>
  </si>
  <si>
    <t>外箱重量（千克）</t>
  </si>
  <si>
    <t>外箱尺寸（inch）</t>
  </si>
  <si>
    <t>外箱重量（lbs）</t>
  </si>
  <si>
    <t>每箱商品数</t>
  </si>
  <si>
    <t> 外箱体积（m^3）</t>
  </si>
  <si>
    <t>Adhesive Circular Hook  5PACK</t>
  </si>
  <si>
    <t>AS-001</t>
  </si>
  <si>
    <t>6973902050432</t>
  </si>
  <si>
    <t xml:space="preserve">Adhesive Round Hook 4PACK </t>
  </si>
  <si>
    <t>AS-002</t>
  </si>
  <si>
    <t>6973902050449</t>
  </si>
  <si>
    <t>Adhesive 4 Hook Rail</t>
  </si>
  <si>
    <t>AS-003</t>
  </si>
  <si>
    <t>6973902050456</t>
  </si>
  <si>
    <t xml:space="preserve">smile adhesive hooks 10pc </t>
  </si>
  <si>
    <t>AS-004</t>
  </si>
  <si>
    <t>6973902051903</t>
  </si>
  <si>
    <t xml:space="preserve">scalable door hanger </t>
  </si>
  <si>
    <t>DH-001</t>
  </si>
  <si>
    <t>6973902051910</t>
  </si>
  <si>
    <t>continuous rim 10"</t>
  </si>
  <si>
    <t>DSB-CON-10</t>
  </si>
  <si>
    <t>6973902050364</t>
  </si>
  <si>
    <t>continuous rim 12"</t>
  </si>
  <si>
    <t>DSB-CON-12</t>
  </si>
  <si>
    <t>6973902050371</t>
  </si>
  <si>
    <t>continuous rim 4"</t>
  </si>
  <si>
    <t>DSB-CON-2</t>
  </si>
  <si>
    <t>6973902050333</t>
  </si>
  <si>
    <t>continuous rim 4 1/2"</t>
  </si>
  <si>
    <t>DSB-CON-4</t>
  </si>
  <si>
    <t>6973902050340</t>
  </si>
  <si>
    <t>continuous rim 7"</t>
  </si>
  <si>
    <t>DSB-CON-7</t>
  </si>
  <si>
    <t>6973902050357</t>
  </si>
  <si>
    <t>segmented 10"</t>
  </si>
  <si>
    <t>DSB-SEG-10</t>
  </si>
  <si>
    <t>6973902051880</t>
  </si>
  <si>
    <t>segmented 12"</t>
  </si>
  <si>
    <t>DSB-SEG-12</t>
  </si>
  <si>
    <t>6973902051927</t>
  </si>
  <si>
    <t>segmented 4"</t>
  </si>
  <si>
    <t>DSB-SEG-4</t>
  </si>
  <si>
    <t>6973902051859</t>
  </si>
  <si>
    <t>segmented 4 1/2"</t>
  </si>
  <si>
    <t>DSB-SEG-4H</t>
  </si>
  <si>
    <t>6973902051866</t>
  </si>
  <si>
    <t>segmented 7"</t>
  </si>
  <si>
    <t>DSB-SEG-7</t>
  </si>
  <si>
    <t>6973902051873</t>
  </si>
  <si>
    <t>turbo 10"</t>
  </si>
  <si>
    <t>DSB-TUR-10</t>
  </si>
  <si>
    <t>6973902050418</t>
  </si>
  <si>
    <t>turbo 12"</t>
  </si>
  <si>
    <t>DSB-TUR-12</t>
  </si>
  <si>
    <t>6973902050425</t>
  </si>
  <si>
    <t>turbo 4"</t>
  </si>
  <si>
    <t>DSB-TUR-4</t>
  </si>
  <si>
    <t>6973902050388</t>
  </si>
  <si>
    <t>turbo 4 1/2"</t>
  </si>
  <si>
    <t>DSB-TUR-4H</t>
  </si>
  <si>
    <t>6973902050395</t>
  </si>
  <si>
    <t>turbo 7"</t>
  </si>
  <si>
    <t>DSB-TUR-7</t>
  </si>
  <si>
    <t>6973902050401</t>
  </si>
  <si>
    <t>Bike Hanger</t>
  </si>
  <si>
    <t>GSH-001</t>
  </si>
  <si>
    <t>6973902050036</t>
  </si>
  <si>
    <t>Garage Tool Organizer</t>
  </si>
  <si>
    <t>GSH-003-BLACK</t>
  </si>
  <si>
    <t>6973902050197</t>
  </si>
  <si>
    <t>Garage Tool Organizer White</t>
  </si>
  <si>
    <t>GSH-003-WHITE</t>
  </si>
  <si>
    <t>6973902051064</t>
  </si>
  <si>
    <t>J utlity hooks 8PC</t>
  </si>
  <si>
    <t>GSH-004</t>
  </si>
  <si>
    <t>6973902050661</t>
  </si>
  <si>
    <t>U Hangers for Garden Tools 4PC</t>
  </si>
  <si>
    <t>GSH-005</t>
  </si>
  <si>
    <t>6973902052009</t>
  </si>
  <si>
    <t>U Utility Hangers 4PC</t>
  </si>
  <si>
    <t>GSH-006</t>
  </si>
  <si>
    <t>6973902050043</t>
  </si>
  <si>
    <t>Garage Storage Utility Hooks 14PC</t>
  </si>
  <si>
    <t>GSH-007</t>
  </si>
  <si>
    <t>6973902050777</t>
  </si>
  <si>
    <t>Wave Hooks 4PC</t>
  </si>
  <si>
    <t>GSH-008</t>
  </si>
  <si>
    <t>6973902050784</t>
  </si>
  <si>
    <t>Garage Storage Utility Hooks 6PC</t>
  </si>
  <si>
    <t>GSH-009</t>
  </si>
  <si>
    <t>6973902050807</t>
  </si>
  <si>
    <t>J hook with cotton 4PC</t>
  </si>
  <si>
    <t>GSH-010</t>
  </si>
  <si>
    <t>6973902050951</t>
  </si>
  <si>
    <t>Super Foldable Bike Hook</t>
  </si>
  <si>
    <t>GSH-011</t>
  </si>
  <si>
    <t>Super Foldable Utility Hook</t>
  </si>
  <si>
    <t>GSH-012</t>
  </si>
  <si>
    <t>Hook and Pick 6PC</t>
  </si>
  <si>
    <t>HP-1-6</t>
  </si>
  <si>
    <t>6973902051019</t>
  </si>
  <si>
    <t>Hook and Pick 9PC</t>
  </si>
  <si>
    <t>HP-1-9</t>
  </si>
  <si>
    <t>6973902051002</t>
  </si>
  <si>
    <t>multipurpose knife</t>
  </si>
  <si>
    <t>KNIFE-001</t>
  </si>
  <si>
    <t>6973902050678</t>
  </si>
  <si>
    <t>Rail Rack</t>
  </si>
  <si>
    <t>PEG-001</t>
  </si>
  <si>
    <t>6973902050074</t>
  </si>
  <si>
    <t>Peg Utility Holder 10PC</t>
  </si>
  <si>
    <t>PEG-002</t>
  </si>
  <si>
    <t>6973902050685</t>
  </si>
  <si>
    <t>double arm</t>
  </si>
  <si>
    <t>PEG-003</t>
  </si>
  <si>
    <t>6973902050203</t>
  </si>
  <si>
    <t>Power Tool Holder</t>
  </si>
  <si>
    <t>PEG-004</t>
  </si>
  <si>
    <t>6973902050210</t>
  </si>
  <si>
    <t>firearm hook</t>
  </si>
  <si>
    <t>PEG-005</t>
  </si>
  <si>
    <t>6973902050227</t>
  </si>
  <si>
    <t>10” heavy duty peg hooks with ball</t>
  </si>
  <si>
    <t>PEG-006-10</t>
  </si>
  <si>
    <t>6973902050715</t>
  </si>
  <si>
    <t>4” heavy duty peg hooks with ball</t>
  </si>
  <si>
    <t>PEG-006-4</t>
  </si>
  <si>
    <t>6973902050906</t>
  </si>
  <si>
    <t>6” heavy duty peg hooks with ball</t>
  </si>
  <si>
    <t>PEG-006-6</t>
  </si>
  <si>
    <t>6973902050692</t>
  </si>
  <si>
    <t>8” heavy duty peg hooks with ball</t>
  </si>
  <si>
    <t>PEG-006-8</t>
  </si>
  <si>
    <t>6973902050708</t>
  </si>
  <si>
    <t>65PC peg hook set</t>
  </si>
  <si>
    <t>PEG-007</t>
  </si>
  <si>
    <t>6973902050739</t>
  </si>
  <si>
    <t>M Peg Lock 100PC</t>
  </si>
  <si>
    <t>PEG-008</t>
  </si>
  <si>
    <t>6973902050760</t>
  </si>
  <si>
    <t>2'' single peg hook with tip 3.7mm</t>
  </si>
  <si>
    <t>PEG-009-2</t>
  </si>
  <si>
    <t>6973902050111</t>
  </si>
  <si>
    <t>4'' single peg hook with tip 3.7mm</t>
  </si>
  <si>
    <t>PEG-009-4</t>
  </si>
  <si>
    <t>6973902050104</t>
  </si>
  <si>
    <t>6'' single peg hook with tip 3.7mm</t>
  </si>
  <si>
    <t>PEG-009-6</t>
  </si>
  <si>
    <t>6973902050128</t>
  </si>
  <si>
    <t>8’' single peg hook with tip 3.7mm</t>
  </si>
  <si>
    <t>PEG-009-8</t>
  </si>
  <si>
    <t>6973902051125</t>
  </si>
  <si>
    <t>J hook</t>
  </si>
  <si>
    <t>PEG-010</t>
  </si>
  <si>
    <t>6973902050166</t>
  </si>
  <si>
    <t>5.2 J Peg Hooks 50PC With Peg Locks</t>
  </si>
  <si>
    <t>PEG-011</t>
  </si>
  <si>
    <t>6973902050838</t>
  </si>
  <si>
    <t>3.7 Rectangle Peg Hooks With Peg Locks</t>
  </si>
  <si>
    <t>PEG-012</t>
  </si>
  <si>
    <t>6973902050845</t>
  </si>
  <si>
    <t>10’’ Heavy Duty Peg Hooks with Tip 50PC</t>
  </si>
  <si>
    <t>PEG-013-10</t>
  </si>
  <si>
    <t>6973902051057</t>
  </si>
  <si>
    <t>12’’ Heavy Duty Peg Hooks with Tip 50PC</t>
  </si>
  <si>
    <t>PEG-013-12</t>
  </si>
  <si>
    <t>6973902051101</t>
  </si>
  <si>
    <t>4’’ Heavy Duty Peg Hooks with Tip 50PC</t>
  </si>
  <si>
    <t>PEG-013-4</t>
  </si>
  <si>
    <t>6973902051026</t>
  </si>
  <si>
    <t>6’’ Heavy Duty Peg Hooks with Tip 50PC</t>
  </si>
  <si>
    <t>PEG-013-6</t>
  </si>
  <si>
    <t>6973902051033</t>
  </si>
  <si>
    <t>8’’ Heavy Duty Peg Hooks with Tip 50PC</t>
  </si>
  <si>
    <t>PEG-013-8</t>
  </si>
  <si>
    <t>6973902051040</t>
  </si>
  <si>
    <t>140PC Peg Hook Set</t>
  </si>
  <si>
    <t>PEG-014</t>
  </si>
  <si>
    <t>6973902051095</t>
  </si>
  <si>
    <t>198PC Peg Hook Set</t>
  </si>
  <si>
    <t>PEG-015</t>
  </si>
  <si>
    <t>6973902050975</t>
  </si>
  <si>
    <t>5.2mm Double arm hook 6’’</t>
  </si>
  <si>
    <t>PEG-016</t>
  </si>
  <si>
    <t>6973902051088</t>
  </si>
  <si>
    <t>Heavy Duty Pegboard Hook Set 20PC</t>
  </si>
  <si>
    <t>PEG-017</t>
  </si>
  <si>
    <t>6973902051118</t>
  </si>
  <si>
    <t>Steel J Peg Hook 100PC</t>
  </si>
  <si>
    <t>PEG-018</t>
  </si>
  <si>
    <t>6973902051149</t>
  </si>
  <si>
    <t>Steel Rectangle Hook 100PC</t>
  </si>
  <si>
    <t>PEG-019</t>
  </si>
  <si>
    <t>6973902051156</t>
  </si>
  <si>
    <t>50dl semichesel 0.05 3/8"</t>
  </si>
  <si>
    <t>SC-50DL</t>
  </si>
  <si>
    <t>6973902050234</t>
  </si>
  <si>
    <t>52dl semichesel 0.05 3/8"</t>
  </si>
  <si>
    <t>SC-52DL</t>
  </si>
  <si>
    <t>6973902050241</t>
  </si>
  <si>
    <t>55dl semichesel 0.05 3/8"</t>
  </si>
  <si>
    <t>SC-55DL</t>
  </si>
  <si>
    <t>6973902050258</t>
  </si>
  <si>
    <t>56dl semichesel 0.05 3/8"</t>
  </si>
  <si>
    <t>SC-56DL</t>
  </si>
  <si>
    <t>6973902050265</t>
  </si>
  <si>
    <t>62dl semichesel 0.05 3/8"</t>
  </si>
  <si>
    <t>SC-62DL</t>
  </si>
  <si>
    <t>6973902050272</t>
  </si>
  <si>
    <t>Screwdriver 100PC</t>
  </si>
  <si>
    <t>SD-100PC</t>
  </si>
  <si>
    <t>6973902050982</t>
  </si>
  <si>
    <t>Screwdriver 39PC</t>
  </si>
  <si>
    <t>SD-39PC</t>
  </si>
  <si>
    <t>6973902050999</t>
  </si>
  <si>
    <t>U hook</t>
  </si>
  <si>
    <t>SIH-001</t>
  </si>
  <si>
    <t>6973902050159</t>
  </si>
  <si>
    <t xml:space="preserve">Ladder Black	</t>
  </si>
  <si>
    <t>SIH-002-BLACK</t>
  </si>
  <si>
    <t>6973902050012</t>
  </si>
  <si>
    <t>ladder hook gold</t>
  </si>
  <si>
    <t>SIH-002-GOLD</t>
  </si>
  <si>
    <t>6973902050487</t>
  </si>
  <si>
    <t>ladder hook grey</t>
  </si>
  <si>
    <t>SIH-002-GREY</t>
  </si>
  <si>
    <t>6973902050500</t>
  </si>
  <si>
    <t>ladder hook orange</t>
  </si>
  <si>
    <t>SIH-002-ORANGE</t>
  </si>
  <si>
    <t>6973902050517</t>
  </si>
  <si>
    <t>Screw-in hook 10pc</t>
  </si>
  <si>
    <t>SIH-003</t>
  </si>
  <si>
    <t>6973902050135</t>
  </si>
  <si>
    <t>mark hook</t>
  </si>
  <si>
    <t>6973902050142</t>
  </si>
  <si>
    <t>9'' Bike Hook</t>
  </si>
  <si>
    <t>SIH-004</t>
  </si>
  <si>
    <t>6973902050050</t>
  </si>
  <si>
    <t>Rafter Black</t>
  </si>
  <si>
    <t>SIH-005-BLACK</t>
  </si>
  <si>
    <t>6973902050005</t>
  </si>
  <si>
    <t>rafter hook gold</t>
  </si>
  <si>
    <t>SIH-005-GOLD</t>
  </si>
  <si>
    <t>6973902050463</t>
  </si>
  <si>
    <t>rafter hook grey</t>
  </si>
  <si>
    <t>SIH-005-GREY</t>
  </si>
  <si>
    <t>6973902050470</t>
  </si>
  <si>
    <t>rafter hook orange</t>
  </si>
  <si>
    <t>SIH-005-ORANGE</t>
  </si>
  <si>
    <t>6973902050494</t>
  </si>
  <si>
    <t>6'' Bike Hook</t>
  </si>
  <si>
    <t>SIH-006</t>
  </si>
  <si>
    <t>6973902050067</t>
  </si>
  <si>
    <t>Screw-in Utility Hooks Black</t>
  </si>
  <si>
    <t>SIH-007-BLACK</t>
  </si>
  <si>
    <t>6973902050029</t>
  </si>
  <si>
    <t>Screw-in Utility Hooks Gold</t>
  </si>
  <si>
    <t>SIH-007-GOLD</t>
  </si>
  <si>
    <t>6973902050852</t>
  </si>
  <si>
    <t>Screw-in Utility Hooks Grey</t>
  </si>
  <si>
    <t>SIH-007-GREY</t>
  </si>
  <si>
    <t>6973902050869</t>
  </si>
  <si>
    <t>Screw-in Utility Hooks Orange</t>
  </si>
  <si>
    <t>SIH-007-ORANGE</t>
  </si>
  <si>
    <t>6973902050876</t>
  </si>
  <si>
    <t>Twisted Hook</t>
  </si>
  <si>
    <t>SIH-008</t>
  </si>
  <si>
    <t>Tri-hook</t>
  </si>
  <si>
    <t>SIH-009</t>
  </si>
  <si>
    <t>6PC spade bits</t>
  </si>
  <si>
    <t>SPADE-001</t>
  </si>
  <si>
    <t>6973902050722</t>
  </si>
  <si>
    <t>6PC spade bits with screw</t>
  </si>
  <si>
    <t>SPADE-002</t>
  </si>
  <si>
    <t>6973902051842</t>
  </si>
  <si>
    <t>Spade bit normal 13PC</t>
  </si>
  <si>
    <t>SPADE-003</t>
  </si>
  <si>
    <t>6973902050968</t>
  </si>
  <si>
    <t>Spade Bit with Screw 7PC</t>
  </si>
  <si>
    <t>SPADE-004</t>
  </si>
  <si>
    <t>6973902051132</t>
  </si>
  <si>
    <t>Slatwall Hooks Set 12PC</t>
  </si>
  <si>
    <t>SWH-001</t>
  </si>
  <si>
    <t>6973902050883</t>
  </si>
  <si>
    <t>10’’ chrome slatwall hook 32PC</t>
  </si>
  <si>
    <t>SWH-002-10</t>
  </si>
  <si>
    <t>6973902050944</t>
  </si>
  <si>
    <t>4’' chrome slatwall hook 32PC</t>
  </si>
  <si>
    <t>SWH-002-4</t>
  </si>
  <si>
    <t>6973902050913</t>
  </si>
  <si>
    <t>6’' chrome slatwall hook 32PC</t>
  </si>
  <si>
    <t>SWH-002-6</t>
  </si>
  <si>
    <t>6973902050920</t>
  </si>
  <si>
    <t>8’’ chrome slatwall hook 32PC</t>
  </si>
  <si>
    <t>SWH-002-8</t>
  </si>
  <si>
    <t>6973902050937</t>
  </si>
  <si>
    <t>Slatwall Single Arm Hooks 6PC</t>
  </si>
  <si>
    <t>SWH-003</t>
  </si>
  <si>
    <t>6973902050814</t>
  </si>
  <si>
    <t>Slatwall Double Arm Hooks 4PC</t>
  </si>
  <si>
    <t>SWH-004</t>
  </si>
  <si>
    <t>6973902050821</t>
  </si>
  <si>
    <t xml:space="preserve">New Slatwall Hook Set 12PC </t>
  </si>
  <si>
    <t>SWH-005</t>
  </si>
  <si>
    <t>6973902051163</t>
  </si>
  <si>
    <t>ASIN</t>
    <phoneticPr fontId="2" type="noConversion"/>
  </si>
  <si>
    <t>Adhesive4HookRail</t>
  </si>
  <si>
    <t>D2-CUTD-IQI2</t>
  </si>
  <si>
    <t>IQ-6X61-2Q0A</t>
  </si>
  <si>
    <t>U8-Y2U9-GZ8N</t>
  </si>
  <si>
    <t>AV-7LCN-PL8W</t>
  </si>
  <si>
    <t>UZ-VRL9-JP7C</t>
  </si>
  <si>
    <t>MW-IL3B-GP1G</t>
  </si>
  <si>
    <t>5U-08LR-4IYY</t>
  </si>
  <si>
    <t>BJ-2CN5-FKJG</t>
  </si>
  <si>
    <t>N7-MBH3-6S6H</t>
  </si>
  <si>
    <t>JO-FNB2-AI6G</t>
  </si>
  <si>
    <t>D3-TRJJ-DY4W</t>
  </si>
  <si>
    <t>1I-CI9H-HF80</t>
  </si>
  <si>
    <t>0</t>
  </si>
  <si>
    <t>KS-DWGS-1DWB</t>
  </si>
  <si>
    <t>2Z-GLOE-NZ1C</t>
  </si>
  <si>
    <t>4O-N3EC-N15P</t>
  </si>
  <si>
    <t>KZ-3F8R-7BYI</t>
  </si>
  <si>
    <t>7U-7Z9D-CAMC</t>
  </si>
  <si>
    <t>QG-AEU8-04OB</t>
  </si>
  <si>
    <t>91-ROAV-FFTA</t>
  </si>
  <si>
    <t>U4-43RA-I6J2</t>
  </si>
  <si>
    <t>JB-YJK5-B280</t>
  </si>
  <si>
    <t>AC-1HLV-OASV</t>
  </si>
  <si>
    <t>4F-3EJO-4TA0</t>
  </si>
  <si>
    <t>00-UHNG-O3HX</t>
  </si>
  <si>
    <t>EZ-E9TX-8EKN</t>
  </si>
  <si>
    <t>56-YPD8-Q37X</t>
  </si>
  <si>
    <t>DS-9TB7-07VO</t>
  </si>
  <si>
    <t>6H-U39F-YZ35</t>
  </si>
  <si>
    <t>NP-1J5I-272V</t>
  </si>
  <si>
    <t>NR-LMP7-LDPK</t>
  </si>
  <si>
    <t>S3-M26H-GR56</t>
  </si>
  <si>
    <t>23-682R-B7V2</t>
  </si>
  <si>
    <t>VA-M45T-V8CB</t>
  </si>
  <si>
    <t>F5-EHYT-Z3V1</t>
  </si>
  <si>
    <t>LM-JZ3Z-W4X0</t>
  </si>
  <si>
    <t>9X-B20M-A3FN</t>
  </si>
  <si>
    <t>EQ-3JXP-86GG</t>
  </si>
  <si>
    <t>I4-B664-D2WC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</si>
</sst>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indexed="8"/>
      <name val="等线"/>
    </font>
    <font>
      <sz val="12"/>
      <color indexed="8"/>
      <name val="等线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ck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 applyFont="1" applyAlignment="1"/>
    <xf numFmtId="0" fontId="0" fillId="0" borderId="0" xfId="0" applyNumberFormat="1" applyFont="1" applyAlignment="1"/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3" borderId="1" xfId="0" applyFont="1" applyFill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0" fontId="0" fillId="4" borderId="1" xfId="0" applyNumberFormat="1" applyFont="1" applyFill="1" applyBorder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49" fontId="0" fillId="2" borderId="2" xfId="0" applyNumberFormat="1" applyFont="1" applyFill="1" applyBorder="1" applyAlignment="1">
      <alignment vertical="top" wrapText="1"/>
    </xf>
    <xf numFmtId="49" fontId="0" fillId="4" borderId="2" xfId="0" applyNumberFormat="1" applyFont="1" applyFill="1" applyBorder="1" applyAlignment="1">
      <alignment vertical="top" wrapText="1"/>
    </xf>
    <xf numFmtId="0" fontId="0" fillId="4" borderId="2" xfId="0" applyNumberFormat="1" applyFont="1" applyFill="1" applyBorder="1" applyAlignment="1">
      <alignment vertical="top" wrapText="1"/>
    </xf>
    <xf numFmtId="0" fontId="0" fillId="4" borderId="2" xfId="0" applyFont="1" applyFill="1" applyBorder="1" applyAlignment="1">
      <alignment vertical="top" wrapText="1"/>
    </xf>
    <xf numFmtId="49" fontId="0" fillId="2" borderId="3" xfId="0" applyNumberFormat="1" applyFont="1" applyFill="1" applyBorder="1" applyAlignment="1">
      <alignment vertical="top" wrapText="1"/>
    </xf>
    <xf numFmtId="49" fontId="0" fillId="3" borderId="3" xfId="0" applyNumberFormat="1" applyFont="1" applyFill="1" applyBorder="1" applyAlignment="1">
      <alignment vertical="top" wrapText="1"/>
    </xf>
    <xf numFmtId="0" fontId="0" fillId="3" borderId="3" xfId="0" applyNumberFormat="1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49" fontId="0" fillId="2" borderId="1" xfId="0" applyNumberFormat="1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FFFFFF"/>
      <rgbColor rgb="FFE0E0E0"/>
      <rgbColor rgb="FFF0F0F0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"/>
  <sheetViews>
    <sheetView showGridLines="0" tabSelected="1" workbookViewId="0">
      <selection activeCell="B7" sqref="B7"/>
    </sheetView>
  </sheetViews>
  <sheetFormatPr defaultColWidth="10.84375" defaultRowHeight="12" customHeight="1" x14ac:dyDescent="0.35"/>
  <cols>
    <col min="1" max="3" width="39.3828125" style="1" customWidth="1"/>
    <col min="4" max="4" width="24.3828125" style="1" customWidth="1"/>
    <col min="5" max="7" width="13.69140625" style="1" customWidth="1"/>
    <col min="8" max="8" width="13.84375" style="1" customWidth="1"/>
    <col min="9" max="11" width="16.15234375" style="1" customWidth="1"/>
    <col min="12" max="15" width="16" style="1" customWidth="1"/>
    <col min="16" max="18" width="17.69140625" style="1" customWidth="1"/>
    <col min="19" max="22" width="18.4609375" style="1" customWidth="1"/>
    <col min="23" max="23" width="18" style="1" customWidth="1"/>
    <col min="24" max="24" width="15.84375" style="1" customWidth="1"/>
    <col min="25" max="28" width="16.15234375" style="1" customWidth="1"/>
    <col min="29" max="29" width="10.84375" style="1" customWidth="1"/>
    <col min="30" max="16384" width="10.84375" style="1"/>
  </cols>
  <sheetData>
    <row r="1" spans="1:28" ht="36" customHeight="1" x14ac:dyDescent="0.35">
      <c r="A1" s="2" t="s">
        <v>0</v>
      </c>
      <c r="B1" s="20" t="s">
        <v>317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8" t="s">
        <v>7</v>
      </c>
      <c r="J1" s="19"/>
      <c r="K1" s="19"/>
      <c r="L1" s="2" t="s">
        <v>8</v>
      </c>
      <c r="M1" s="18" t="s">
        <v>9</v>
      </c>
      <c r="N1" s="19"/>
      <c r="O1" s="19"/>
      <c r="P1" s="18" t="s">
        <v>10</v>
      </c>
      <c r="Q1" s="19"/>
      <c r="R1" s="19"/>
      <c r="S1" s="2" t="s">
        <v>11</v>
      </c>
      <c r="T1" s="18" t="s">
        <v>12</v>
      </c>
      <c r="U1" s="19"/>
      <c r="V1" s="19"/>
      <c r="W1" s="2" t="s">
        <v>13</v>
      </c>
      <c r="X1" s="2" t="s">
        <v>14</v>
      </c>
      <c r="Y1" s="2" t="s">
        <v>15</v>
      </c>
      <c r="Z1" s="3"/>
      <c r="AA1" s="3"/>
      <c r="AB1" s="3"/>
    </row>
    <row r="2" spans="1:28" ht="15" customHeight="1" x14ac:dyDescent="0.35">
      <c r="A2" s="2" t="s">
        <v>16</v>
      </c>
      <c r="B2" s="2" t="s">
        <v>18</v>
      </c>
      <c r="C2" s="2" t="s">
        <v>17</v>
      </c>
      <c r="D2" s="4" t="s">
        <v>18</v>
      </c>
      <c r="E2" s="5">
        <v>16</v>
      </c>
      <c r="F2" s="5">
        <f t="shared" ref="F2:F33" si="0">ROUND(E2/6.473,2)</f>
        <v>2.4700000000000002</v>
      </c>
      <c r="G2" s="5">
        <f t="shared" ref="G2:G33" si="1">ROUND(L2/1000*13/6.743,2)</f>
        <v>0.35</v>
      </c>
      <c r="H2" s="5">
        <v>5</v>
      </c>
      <c r="I2" s="5">
        <v>13.5</v>
      </c>
      <c r="J2" s="5">
        <v>4.5</v>
      </c>
      <c r="K2" s="5">
        <v>6</v>
      </c>
      <c r="L2" s="5">
        <f t="shared" ref="L2:L21" si="2">ROUND(S2/X2,2)*1000</f>
        <v>180</v>
      </c>
      <c r="M2" s="5">
        <f t="shared" ref="M2:M21" si="3">ROUND(I2/2.54,2)</f>
        <v>5.31</v>
      </c>
      <c r="N2" s="5">
        <f t="shared" ref="N2:N21" si="4">ROUND(J2/2.54,2)</f>
        <v>1.77</v>
      </c>
      <c r="O2" s="5">
        <f t="shared" ref="O2:O21" si="5">ROUND(K2/2.54,2)</f>
        <v>2.36</v>
      </c>
      <c r="P2" s="5">
        <f t="shared" ref="P2:R4" si="6">ROUND(T2*2.54,2)</f>
        <v>48.01</v>
      </c>
      <c r="Q2" s="5">
        <f t="shared" si="6"/>
        <v>26.16</v>
      </c>
      <c r="R2" s="5">
        <f t="shared" si="6"/>
        <v>33.78</v>
      </c>
      <c r="S2" s="5">
        <f>ROUND(W2/2.2,2)</f>
        <v>14.44</v>
      </c>
      <c r="T2" s="5">
        <v>18.899999999999999</v>
      </c>
      <c r="U2" s="5">
        <v>10.3</v>
      </c>
      <c r="V2" s="5">
        <v>13.3</v>
      </c>
      <c r="W2" s="5">
        <v>31.76</v>
      </c>
      <c r="X2" s="5">
        <v>80</v>
      </c>
      <c r="Y2" s="5">
        <f t="shared" ref="Y2:Y33" si="7">ROUND(P2*Q2*R2/1000000,3)</f>
        <v>4.2000000000000003E-2</v>
      </c>
      <c r="Z2" s="6"/>
      <c r="AA2" s="6"/>
      <c r="AB2" s="6"/>
    </row>
    <row r="3" spans="1:28" ht="15" customHeight="1" x14ac:dyDescent="0.35">
      <c r="A3" s="2" t="s">
        <v>19</v>
      </c>
      <c r="B3" s="2" t="s">
        <v>21</v>
      </c>
      <c r="C3" s="2" t="s">
        <v>20</v>
      </c>
      <c r="D3" s="7" t="s">
        <v>21</v>
      </c>
      <c r="E3" s="8">
        <v>12.8</v>
      </c>
      <c r="F3" s="8">
        <f t="shared" si="0"/>
        <v>1.98</v>
      </c>
      <c r="G3" s="8">
        <f t="shared" si="1"/>
        <v>0.44</v>
      </c>
      <c r="H3" s="8">
        <v>4</v>
      </c>
      <c r="I3" s="8">
        <v>13.7</v>
      </c>
      <c r="J3" s="8">
        <v>4.0999999999999996</v>
      </c>
      <c r="K3" s="8">
        <v>5</v>
      </c>
      <c r="L3" s="8">
        <f t="shared" si="2"/>
        <v>230</v>
      </c>
      <c r="M3" s="8">
        <f t="shared" si="3"/>
        <v>5.39</v>
      </c>
      <c r="N3" s="8">
        <f t="shared" si="4"/>
        <v>1.61</v>
      </c>
      <c r="O3" s="8">
        <f t="shared" si="5"/>
        <v>1.97</v>
      </c>
      <c r="P3" s="8">
        <f t="shared" si="6"/>
        <v>42.93</v>
      </c>
      <c r="Q3" s="8">
        <f t="shared" si="6"/>
        <v>29.21</v>
      </c>
      <c r="R3" s="8">
        <f t="shared" si="6"/>
        <v>26.92</v>
      </c>
      <c r="S3" s="8">
        <f>ROUND(W3/2.2,2)</f>
        <v>22.7</v>
      </c>
      <c r="T3" s="8">
        <v>16.899999999999999</v>
      </c>
      <c r="U3" s="8">
        <v>11.5</v>
      </c>
      <c r="V3" s="8">
        <v>10.6</v>
      </c>
      <c r="W3" s="8">
        <v>49.94</v>
      </c>
      <c r="X3" s="8">
        <v>100</v>
      </c>
      <c r="Y3" s="8">
        <f t="shared" si="7"/>
        <v>3.4000000000000002E-2</v>
      </c>
      <c r="Z3" s="9"/>
      <c r="AA3" s="9"/>
      <c r="AB3" s="9"/>
    </row>
    <row r="4" spans="1:28" ht="15" customHeight="1" x14ac:dyDescent="0.35">
      <c r="A4" s="2" t="s">
        <v>22</v>
      </c>
      <c r="B4" s="2" t="s">
        <v>318</v>
      </c>
      <c r="C4" s="2" t="s">
        <v>23</v>
      </c>
      <c r="D4" s="4" t="s">
        <v>24</v>
      </c>
      <c r="E4" s="5">
        <v>14.5</v>
      </c>
      <c r="F4" s="5">
        <f t="shared" si="0"/>
        <v>2.2400000000000002</v>
      </c>
      <c r="G4" s="5">
        <f t="shared" si="1"/>
        <v>0.37</v>
      </c>
      <c r="H4" s="5">
        <v>1</v>
      </c>
      <c r="I4" s="6"/>
      <c r="J4" s="6"/>
      <c r="K4" s="6"/>
      <c r="L4" s="5">
        <f t="shared" si="2"/>
        <v>190</v>
      </c>
      <c r="M4" s="5">
        <f t="shared" si="3"/>
        <v>0</v>
      </c>
      <c r="N4" s="5">
        <f t="shared" si="4"/>
        <v>0</v>
      </c>
      <c r="O4" s="5">
        <f t="shared" si="5"/>
        <v>0</v>
      </c>
      <c r="P4" s="5">
        <f t="shared" si="6"/>
        <v>38.35</v>
      </c>
      <c r="Q4" s="5">
        <f t="shared" si="6"/>
        <v>30.73</v>
      </c>
      <c r="R4" s="5">
        <f t="shared" si="6"/>
        <v>42.42</v>
      </c>
      <c r="S4" s="5">
        <f>ROUND(W4/2.2,2)</f>
        <v>18.899999999999999</v>
      </c>
      <c r="T4" s="5">
        <v>15.1</v>
      </c>
      <c r="U4" s="5">
        <v>12.1</v>
      </c>
      <c r="V4" s="5">
        <v>16.7</v>
      </c>
      <c r="W4" s="5">
        <v>41.58</v>
      </c>
      <c r="X4" s="5">
        <v>100</v>
      </c>
      <c r="Y4" s="5">
        <f t="shared" si="7"/>
        <v>0.05</v>
      </c>
      <c r="Z4" s="6"/>
      <c r="AA4" s="6"/>
      <c r="AB4" s="6"/>
    </row>
    <row r="5" spans="1:28" ht="15" customHeight="1" x14ac:dyDescent="0.35">
      <c r="A5" s="2" t="s">
        <v>25</v>
      </c>
      <c r="B5" s="2" t="s">
        <v>319</v>
      </c>
      <c r="C5" s="2" t="s">
        <v>26</v>
      </c>
      <c r="D5" s="4" t="s">
        <v>27</v>
      </c>
      <c r="E5" s="5">
        <v>18</v>
      </c>
      <c r="F5" s="5">
        <f t="shared" si="0"/>
        <v>2.78</v>
      </c>
      <c r="G5" s="5">
        <f t="shared" si="1"/>
        <v>0.46</v>
      </c>
      <c r="H5" s="5">
        <v>10</v>
      </c>
      <c r="I5" s="5">
        <v>14.8</v>
      </c>
      <c r="J5" s="5">
        <v>8.5</v>
      </c>
      <c r="K5" s="5">
        <v>10.5</v>
      </c>
      <c r="L5" s="5">
        <f t="shared" si="2"/>
        <v>240</v>
      </c>
      <c r="M5" s="5">
        <f t="shared" si="3"/>
        <v>5.83</v>
      </c>
      <c r="N5" s="5">
        <f t="shared" si="4"/>
        <v>3.35</v>
      </c>
      <c r="O5" s="5">
        <f t="shared" si="5"/>
        <v>4.13</v>
      </c>
      <c r="P5" s="5">
        <v>46</v>
      </c>
      <c r="Q5" s="5">
        <v>18.5</v>
      </c>
      <c r="R5" s="5">
        <v>23</v>
      </c>
      <c r="S5" s="5">
        <f>0.235*50</f>
        <v>11.75</v>
      </c>
      <c r="T5" s="5">
        <f t="shared" ref="T5:T26" si="8">ROUND(P5/2.54,2)</f>
        <v>18.11</v>
      </c>
      <c r="U5" s="5">
        <f t="shared" ref="U5:U26" si="9">ROUND(Q5/2.54,2)</f>
        <v>7.28</v>
      </c>
      <c r="V5" s="5">
        <f t="shared" ref="V5:V26" si="10">ROUND(R5/2.54,2)</f>
        <v>9.06</v>
      </c>
      <c r="W5" s="5">
        <f t="shared" ref="W5:W24" si="11">ROUND(S5*2.2,2)</f>
        <v>25.85</v>
      </c>
      <c r="X5" s="5">
        <v>50</v>
      </c>
      <c r="Y5" s="5">
        <f t="shared" si="7"/>
        <v>0.02</v>
      </c>
      <c r="Z5" s="6"/>
      <c r="AA5" s="6"/>
      <c r="AB5" s="6"/>
    </row>
    <row r="6" spans="1:28" ht="15" customHeight="1" x14ac:dyDescent="0.35">
      <c r="A6" s="2" t="s">
        <v>28</v>
      </c>
      <c r="B6" s="2" t="s">
        <v>320</v>
      </c>
      <c r="C6" s="2" t="s">
        <v>29</v>
      </c>
      <c r="D6" s="7" t="s">
        <v>30</v>
      </c>
      <c r="E6" s="8">
        <v>21</v>
      </c>
      <c r="F6" s="8">
        <f t="shared" si="0"/>
        <v>3.24</v>
      </c>
      <c r="G6" s="8">
        <f t="shared" si="1"/>
        <v>0.83</v>
      </c>
      <c r="H6" s="8">
        <v>1</v>
      </c>
      <c r="I6" s="8">
        <v>19</v>
      </c>
      <c r="J6" s="8">
        <v>11</v>
      </c>
      <c r="K6" s="8">
        <v>14</v>
      </c>
      <c r="L6" s="8">
        <f t="shared" si="2"/>
        <v>430</v>
      </c>
      <c r="M6" s="8">
        <f t="shared" si="3"/>
        <v>7.48</v>
      </c>
      <c r="N6" s="8">
        <f t="shared" si="4"/>
        <v>4.33</v>
      </c>
      <c r="O6" s="8">
        <f t="shared" si="5"/>
        <v>5.51</v>
      </c>
      <c r="P6" s="8">
        <v>58</v>
      </c>
      <c r="Q6" s="8">
        <v>39.5</v>
      </c>
      <c r="R6" s="8">
        <v>59</v>
      </c>
      <c r="S6" s="8">
        <f>0.431*40</f>
        <v>17.239999999999998</v>
      </c>
      <c r="T6" s="8">
        <f t="shared" si="8"/>
        <v>22.83</v>
      </c>
      <c r="U6" s="8">
        <f t="shared" si="9"/>
        <v>15.55</v>
      </c>
      <c r="V6" s="8">
        <f t="shared" si="10"/>
        <v>23.23</v>
      </c>
      <c r="W6" s="8">
        <f t="shared" si="11"/>
        <v>37.93</v>
      </c>
      <c r="X6" s="8">
        <v>40</v>
      </c>
      <c r="Y6" s="8">
        <f t="shared" si="7"/>
        <v>0.13500000000000001</v>
      </c>
      <c r="Z6" s="9"/>
      <c r="AA6" s="9"/>
      <c r="AB6" s="9"/>
    </row>
    <row r="7" spans="1:28" ht="15" customHeight="1" x14ac:dyDescent="0.35">
      <c r="A7" s="2" t="s">
        <v>31</v>
      </c>
      <c r="B7" s="2" t="s">
        <v>321</v>
      </c>
      <c r="C7" s="2" t="s">
        <v>32</v>
      </c>
      <c r="D7" s="7" t="s">
        <v>33</v>
      </c>
      <c r="E7" s="8">
        <v>34</v>
      </c>
      <c r="F7" s="8">
        <f t="shared" si="0"/>
        <v>5.25</v>
      </c>
      <c r="G7" s="8">
        <f t="shared" si="1"/>
        <v>1.58</v>
      </c>
      <c r="H7" s="8">
        <v>1</v>
      </c>
      <c r="I7" s="8">
        <v>28.3</v>
      </c>
      <c r="J7" s="8">
        <v>25.6</v>
      </c>
      <c r="K7" s="8">
        <v>1</v>
      </c>
      <c r="L7" s="8">
        <f t="shared" si="2"/>
        <v>820</v>
      </c>
      <c r="M7" s="8">
        <f t="shared" si="3"/>
        <v>11.14</v>
      </c>
      <c r="N7" s="8">
        <f t="shared" si="4"/>
        <v>10.08</v>
      </c>
      <c r="O7" s="8">
        <f t="shared" si="5"/>
        <v>0.39</v>
      </c>
      <c r="P7" s="8">
        <v>30</v>
      </c>
      <c r="Q7" s="8">
        <v>29</v>
      </c>
      <c r="R7" s="8">
        <v>18</v>
      </c>
      <c r="S7" s="8">
        <v>12.3</v>
      </c>
      <c r="T7" s="8">
        <f t="shared" si="8"/>
        <v>11.81</v>
      </c>
      <c r="U7" s="8">
        <f t="shared" si="9"/>
        <v>11.42</v>
      </c>
      <c r="V7" s="8">
        <f t="shared" si="10"/>
        <v>7.09</v>
      </c>
      <c r="W7" s="8">
        <f t="shared" si="11"/>
        <v>27.06</v>
      </c>
      <c r="X7" s="8">
        <v>15</v>
      </c>
      <c r="Y7" s="8">
        <f t="shared" si="7"/>
        <v>1.6E-2</v>
      </c>
      <c r="Z7" s="9"/>
      <c r="AA7" s="9"/>
      <c r="AB7" s="9"/>
    </row>
    <row r="8" spans="1:28" ht="15" customHeight="1" x14ac:dyDescent="0.35">
      <c r="A8" s="2" t="s">
        <v>34</v>
      </c>
      <c r="B8" s="2" t="s">
        <v>322</v>
      </c>
      <c r="C8" s="2" t="s">
        <v>35</v>
      </c>
      <c r="D8" s="4" t="s">
        <v>36</v>
      </c>
      <c r="E8" s="5">
        <v>82</v>
      </c>
      <c r="F8" s="5">
        <f t="shared" si="0"/>
        <v>12.67</v>
      </c>
      <c r="G8" s="5">
        <f t="shared" si="1"/>
        <v>2.29</v>
      </c>
      <c r="H8" s="5">
        <v>1</v>
      </c>
      <c r="I8" s="5">
        <v>30.5</v>
      </c>
      <c r="J8" s="5">
        <v>33</v>
      </c>
      <c r="K8" s="5">
        <v>1</v>
      </c>
      <c r="L8" s="5">
        <f t="shared" si="2"/>
        <v>1190</v>
      </c>
      <c r="M8" s="5">
        <f t="shared" si="3"/>
        <v>12.01</v>
      </c>
      <c r="N8" s="5">
        <f t="shared" si="4"/>
        <v>12.99</v>
      </c>
      <c r="O8" s="5">
        <f t="shared" si="5"/>
        <v>0.39</v>
      </c>
      <c r="P8" s="5">
        <v>38</v>
      </c>
      <c r="Q8" s="5">
        <v>32</v>
      </c>
      <c r="R8" s="5">
        <v>20</v>
      </c>
      <c r="S8" s="5">
        <v>17.8</v>
      </c>
      <c r="T8" s="5">
        <f t="shared" si="8"/>
        <v>14.96</v>
      </c>
      <c r="U8" s="5">
        <f t="shared" si="9"/>
        <v>12.6</v>
      </c>
      <c r="V8" s="5">
        <f t="shared" si="10"/>
        <v>7.87</v>
      </c>
      <c r="W8" s="5">
        <f t="shared" si="11"/>
        <v>39.159999999999997</v>
      </c>
      <c r="X8" s="5">
        <v>15</v>
      </c>
      <c r="Y8" s="5">
        <f t="shared" si="7"/>
        <v>2.4E-2</v>
      </c>
      <c r="Z8" s="6"/>
      <c r="AA8" s="6"/>
      <c r="AB8" s="6"/>
    </row>
    <row r="9" spans="1:28" ht="15" customHeight="1" x14ac:dyDescent="0.35">
      <c r="A9" s="2" t="s">
        <v>37</v>
      </c>
      <c r="B9" s="2" t="s">
        <v>323</v>
      </c>
      <c r="C9" s="2" t="s">
        <v>38</v>
      </c>
      <c r="D9" s="4" t="s">
        <v>39</v>
      </c>
      <c r="E9" s="5">
        <v>16.600000000000001</v>
      </c>
      <c r="F9" s="5">
        <f t="shared" si="0"/>
        <v>2.56</v>
      </c>
      <c r="G9" s="5">
        <f t="shared" si="1"/>
        <v>0.37</v>
      </c>
      <c r="H9" s="5">
        <v>2</v>
      </c>
      <c r="I9" s="5">
        <v>14</v>
      </c>
      <c r="J9" s="5">
        <v>12</v>
      </c>
      <c r="K9" s="5">
        <v>1</v>
      </c>
      <c r="L9" s="5">
        <f t="shared" si="2"/>
        <v>190</v>
      </c>
      <c r="M9" s="5">
        <f t="shared" si="3"/>
        <v>5.51</v>
      </c>
      <c r="N9" s="5">
        <f t="shared" si="4"/>
        <v>4.72</v>
      </c>
      <c r="O9" s="5">
        <f t="shared" si="5"/>
        <v>0.39</v>
      </c>
      <c r="P9" s="5">
        <v>26</v>
      </c>
      <c r="Q9" s="5">
        <v>16</v>
      </c>
      <c r="R9" s="5">
        <v>33</v>
      </c>
      <c r="S9" s="5">
        <v>9.4</v>
      </c>
      <c r="T9" s="5">
        <f t="shared" si="8"/>
        <v>10.24</v>
      </c>
      <c r="U9" s="5">
        <f t="shared" si="9"/>
        <v>6.3</v>
      </c>
      <c r="V9" s="5">
        <f t="shared" si="10"/>
        <v>12.99</v>
      </c>
      <c r="W9" s="5">
        <f t="shared" si="11"/>
        <v>20.68</v>
      </c>
      <c r="X9" s="5">
        <v>50</v>
      </c>
      <c r="Y9" s="5">
        <f t="shared" si="7"/>
        <v>1.4E-2</v>
      </c>
      <c r="Z9" s="6"/>
      <c r="AA9" s="6"/>
      <c r="AB9" s="6"/>
    </row>
    <row r="10" spans="1:28" ht="15" customHeight="1" x14ac:dyDescent="0.35">
      <c r="A10" s="2" t="s">
        <v>40</v>
      </c>
      <c r="B10" s="2" t="s">
        <v>42</v>
      </c>
      <c r="C10" s="2" t="s">
        <v>41</v>
      </c>
      <c r="D10" s="7" t="s">
        <v>42</v>
      </c>
      <c r="E10" s="8">
        <v>17.399999999999999</v>
      </c>
      <c r="F10" s="8">
        <f t="shared" si="0"/>
        <v>2.69</v>
      </c>
      <c r="G10" s="8">
        <f t="shared" si="1"/>
        <v>0.44</v>
      </c>
      <c r="H10" s="8">
        <v>2</v>
      </c>
      <c r="I10" s="8">
        <v>14</v>
      </c>
      <c r="J10" s="8">
        <v>12</v>
      </c>
      <c r="K10" s="8">
        <v>1</v>
      </c>
      <c r="L10" s="8">
        <f t="shared" si="2"/>
        <v>230</v>
      </c>
      <c r="M10" s="8">
        <f t="shared" si="3"/>
        <v>5.51</v>
      </c>
      <c r="N10" s="8">
        <f t="shared" si="4"/>
        <v>4.72</v>
      </c>
      <c r="O10" s="8">
        <f t="shared" si="5"/>
        <v>0.39</v>
      </c>
      <c r="P10" s="8">
        <v>26</v>
      </c>
      <c r="Q10" s="8">
        <v>16</v>
      </c>
      <c r="R10" s="8">
        <v>33</v>
      </c>
      <c r="S10" s="8">
        <v>11.5</v>
      </c>
      <c r="T10" s="8">
        <f t="shared" si="8"/>
        <v>10.24</v>
      </c>
      <c r="U10" s="8">
        <f t="shared" si="9"/>
        <v>6.3</v>
      </c>
      <c r="V10" s="8">
        <f t="shared" si="10"/>
        <v>12.99</v>
      </c>
      <c r="W10" s="8">
        <f t="shared" si="11"/>
        <v>25.3</v>
      </c>
      <c r="X10" s="8">
        <v>50</v>
      </c>
      <c r="Y10" s="8">
        <f t="shared" si="7"/>
        <v>1.4E-2</v>
      </c>
      <c r="Z10" s="9"/>
      <c r="AA10" s="9"/>
      <c r="AB10" s="9"/>
    </row>
    <row r="11" spans="1:28" ht="15" customHeight="1" x14ac:dyDescent="0.35">
      <c r="A11" s="2" t="s">
        <v>43</v>
      </c>
      <c r="B11" s="2" t="s">
        <v>324</v>
      </c>
      <c r="C11" s="2" t="s">
        <v>44</v>
      </c>
      <c r="D11" s="4" t="s">
        <v>45</v>
      </c>
      <c r="E11" s="5">
        <v>18</v>
      </c>
      <c r="F11" s="5">
        <f t="shared" si="0"/>
        <v>2.78</v>
      </c>
      <c r="G11" s="5">
        <f t="shared" si="1"/>
        <v>0.71</v>
      </c>
      <c r="H11" s="5">
        <v>1</v>
      </c>
      <c r="I11" s="5">
        <v>22</v>
      </c>
      <c r="J11" s="5">
        <v>18</v>
      </c>
      <c r="K11" s="5">
        <v>1</v>
      </c>
      <c r="L11" s="5">
        <f t="shared" si="2"/>
        <v>370</v>
      </c>
      <c r="M11" s="5">
        <f t="shared" si="3"/>
        <v>8.66</v>
      </c>
      <c r="N11" s="5">
        <f t="shared" si="4"/>
        <v>7.09</v>
      </c>
      <c r="O11" s="5">
        <f t="shared" si="5"/>
        <v>0.39</v>
      </c>
      <c r="P11" s="5">
        <v>40</v>
      </c>
      <c r="Q11" s="5">
        <v>24</v>
      </c>
      <c r="R11" s="5">
        <v>32</v>
      </c>
      <c r="S11" s="5">
        <v>18.5</v>
      </c>
      <c r="T11" s="5">
        <f t="shared" si="8"/>
        <v>15.75</v>
      </c>
      <c r="U11" s="5">
        <f t="shared" si="9"/>
        <v>9.4499999999999993</v>
      </c>
      <c r="V11" s="5">
        <f t="shared" si="10"/>
        <v>12.6</v>
      </c>
      <c r="W11" s="5">
        <f t="shared" si="11"/>
        <v>40.700000000000003</v>
      </c>
      <c r="X11" s="5">
        <v>50</v>
      </c>
      <c r="Y11" s="5">
        <f t="shared" si="7"/>
        <v>3.1E-2</v>
      </c>
      <c r="Z11" s="6"/>
      <c r="AA11" s="6"/>
      <c r="AB11" s="6"/>
    </row>
    <row r="12" spans="1:28" ht="15" customHeight="1" x14ac:dyDescent="0.35">
      <c r="A12" s="2" t="s">
        <v>46</v>
      </c>
      <c r="B12" s="2" t="s">
        <v>325</v>
      </c>
      <c r="C12" s="2" t="s">
        <v>47</v>
      </c>
      <c r="D12" s="7" t="s">
        <v>48</v>
      </c>
      <c r="E12" s="8">
        <v>36</v>
      </c>
      <c r="F12" s="8">
        <f t="shared" si="0"/>
        <v>5.56</v>
      </c>
      <c r="G12" s="8">
        <f t="shared" si="1"/>
        <v>1.58</v>
      </c>
      <c r="H12" s="8">
        <v>1</v>
      </c>
      <c r="I12" s="8">
        <v>28.3</v>
      </c>
      <c r="J12" s="8">
        <v>25.6</v>
      </c>
      <c r="K12" s="8">
        <v>1</v>
      </c>
      <c r="L12" s="8">
        <f t="shared" si="2"/>
        <v>820</v>
      </c>
      <c r="M12" s="8">
        <f t="shared" si="3"/>
        <v>11.14</v>
      </c>
      <c r="N12" s="8">
        <f t="shared" si="4"/>
        <v>10.08</v>
      </c>
      <c r="O12" s="8">
        <f t="shared" si="5"/>
        <v>0.39</v>
      </c>
      <c r="P12" s="8">
        <v>30</v>
      </c>
      <c r="Q12" s="8">
        <v>29</v>
      </c>
      <c r="R12" s="8">
        <v>18</v>
      </c>
      <c r="S12" s="8">
        <v>12.3</v>
      </c>
      <c r="T12" s="8">
        <f t="shared" si="8"/>
        <v>11.81</v>
      </c>
      <c r="U12" s="8">
        <f t="shared" si="9"/>
        <v>11.42</v>
      </c>
      <c r="V12" s="8">
        <f t="shared" si="10"/>
        <v>7.09</v>
      </c>
      <c r="W12" s="8">
        <f t="shared" si="11"/>
        <v>27.06</v>
      </c>
      <c r="X12" s="8">
        <v>15</v>
      </c>
      <c r="Y12" s="8">
        <f t="shared" si="7"/>
        <v>1.6E-2</v>
      </c>
      <c r="Z12" s="9"/>
      <c r="AA12" s="9"/>
      <c r="AB12" s="9"/>
    </row>
    <row r="13" spans="1:28" ht="15" customHeight="1" x14ac:dyDescent="0.35">
      <c r="A13" s="2" t="s">
        <v>49</v>
      </c>
      <c r="B13" s="2" t="s">
        <v>326</v>
      </c>
      <c r="C13" s="2" t="s">
        <v>50</v>
      </c>
      <c r="D13" s="4" t="s">
        <v>51</v>
      </c>
      <c r="E13" s="5">
        <v>87</v>
      </c>
      <c r="F13" s="5">
        <f t="shared" si="0"/>
        <v>13.44</v>
      </c>
      <c r="G13" s="5">
        <f t="shared" si="1"/>
        <v>2.29</v>
      </c>
      <c r="H13" s="5">
        <v>1</v>
      </c>
      <c r="I13" s="5">
        <v>30.5</v>
      </c>
      <c r="J13" s="5">
        <v>33</v>
      </c>
      <c r="K13" s="5">
        <v>1</v>
      </c>
      <c r="L13" s="5">
        <f t="shared" si="2"/>
        <v>1190</v>
      </c>
      <c r="M13" s="5">
        <f t="shared" si="3"/>
        <v>12.01</v>
      </c>
      <c r="N13" s="5">
        <f t="shared" si="4"/>
        <v>12.99</v>
      </c>
      <c r="O13" s="5">
        <f t="shared" si="5"/>
        <v>0.39</v>
      </c>
      <c r="P13" s="5">
        <v>38</v>
      </c>
      <c r="Q13" s="5">
        <v>32</v>
      </c>
      <c r="R13" s="5">
        <v>20</v>
      </c>
      <c r="S13" s="5">
        <v>17.8</v>
      </c>
      <c r="T13" s="5">
        <f t="shared" si="8"/>
        <v>14.96</v>
      </c>
      <c r="U13" s="5">
        <f t="shared" si="9"/>
        <v>12.6</v>
      </c>
      <c r="V13" s="5">
        <f t="shared" si="10"/>
        <v>7.87</v>
      </c>
      <c r="W13" s="5">
        <f t="shared" si="11"/>
        <v>39.159999999999997</v>
      </c>
      <c r="X13" s="5">
        <v>15</v>
      </c>
      <c r="Y13" s="5">
        <f t="shared" si="7"/>
        <v>2.4E-2</v>
      </c>
      <c r="Z13" s="6"/>
      <c r="AA13" s="6"/>
      <c r="AB13" s="6"/>
    </row>
    <row r="14" spans="1:28" ht="15" customHeight="1" x14ac:dyDescent="0.35">
      <c r="A14" s="2" t="s">
        <v>52</v>
      </c>
      <c r="B14" s="2" t="s">
        <v>327</v>
      </c>
      <c r="C14" s="2" t="s">
        <v>53</v>
      </c>
      <c r="D14" s="4" t="s">
        <v>54</v>
      </c>
      <c r="E14" s="5">
        <v>17</v>
      </c>
      <c r="F14" s="5">
        <f t="shared" si="0"/>
        <v>2.63</v>
      </c>
      <c r="G14" s="5">
        <f t="shared" si="1"/>
        <v>0.37</v>
      </c>
      <c r="H14" s="5">
        <v>2</v>
      </c>
      <c r="I14" s="5">
        <v>14</v>
      </c>
      <c r="J14" s="5">
        <v>12</v>
      </c>
      <c r="K14" s="5">
        <v>1</v>
      </c>
      <c r="L14" s="5">
        <f t="shared" si="2"/>
        <v>190</v>
      </c>
      <c r="M14" s="5">
        <f t="shared" si="3"/>
        <v>5.51</v>
      </c>
      <c r="N14" s="5">
        <f t="shared" si="4"/>
        <v>4.72</v>
      </c>
      <c r="O14" s="5">
        <f t="shared" si="5"/>
        <v>0.39</v>
      </c>
      <c r="P14" s="5">
        <v>26</v>
      </c>
      <c r="Q14" s="5">
        <v>16</v>
      </c>
      <c r="R14" s="5">
        <v>33</v>
      </c>
      <c r="S14" s="5">
        <v>9.4</v>
      </c>
      <c r="T14" s="5">
        <f t="shared" si="8"/>
        <v>10.24</v>
      </c>
      <c r="U14" s="5">
        <f t="shared" si="9"/>
        <v>6.3</v>
      </c>
      <c r="V14" s="5">
        <f t="shared" si="10"/>
        <v>12.99</v>
      </c>
      <c r="W14" s="5">
        <f t="shared" si="11"/>
        <v>20.68</v>
      </c>
      <c r="X14" s="5">
        <v>50</v>
      </c>
      <c r="Y14" s="5">
        <f t="shared" si="7"/>
        <v>1.4E-2</v>
      </c>
      <c r="Z14" s="6"/>
      <c r="AA14" s="6"/>
      <c r="AB14" s="6"/>
    </row>
    <row r="15" spans="1:28" ht="15" customHeight="1" x14ac:dyDescent="0.35">
      <c r="A15" s="2" t="s">
        <v>55</v>
      </c>
      <c r="B15" s="2" t="s">
        <v>328</v>
      </c>
      <c r="C15" s="2" t="s">
        <v>56</v>
      </c>
      <c r="D15" s="7" t="s">
        <v>57</v>
      </c>
      <c r="E15" s="8">
        <v>18</v>
      </c>
      <c r="F15" s="8">
        <f t="shared" si="0"/>
        <v>2.78</v>
      </c>
      <c r="G15" s="8">
        <f t="shared" si="1"/>
        <v>0.44</v>
      </c>
      <c r="H15" s="8">
        <v>2</v>
      </c>
      <c r="I15" s="8">
        <v>14</v>
      </c>
      <c r="J15" s="8">
        <v>12</v>
      </c>
      <c r="K15" s="8">
        <v>1</v>
      </c>
      <c r="L15" s="8">
        <f t="shared" si="2"/>
        <v>230</v>
      </c>
      <c r="M15" s="8">
        <f t="shared" si="3"/>
        <v>5.51</v>
      </c>
      <c r="N15" s="8">
        <f t="shared" si="4"/>
        <v>4.72</v>
      </c>
      <c r="O15" s="8">
        <f t="shared" si="5"/>
        <v>0.39</v>
      </c>
      <c r="P15" s="8">
        <v>26</v>
      </c>
      <c r="Q15" s="8">
        <v>16</v>
      </c>
      <c r="R15" s="8">
        <v>33</v>
      </c>
      <c r="S15" s="8">
        <v>11.5</v>
      </c>
      <c r="T15" s="8">
        <f t="shared" si="8"/>
        <v>10.24</v>
      </c>
      <c r="U15" s="8">
        <f t="shared" si="9"/>
        <v>6.3</v>
      </c>
      <c r="V15" s="8">
        <f t="shared" si="10"/>
        <v>12.99</v>
      </c>
      <c r="W15" s="8">
        <f t="shared" si="11"/>
        <v>25.3</v>
      </c>
      <c r="X15" s="8">
        <v>50</v>
      </c>
      <c r="Y15" s="8">
        <f t="shared" si="7"/>
        <v>1.4E-2</v>
      </c>
      <c r="Z15" s="9"/>
      <c r="AA15" s="9"/>
      <c r="AB15" s="9"/>
    </row>
    <row r="16" spans="1:28" ht="15" customHeight="1" x14ac:dyDescent="0.35">
      <c r="A16" s="2" t="s">
        <v>58</v>
      </c>
      <c r="B16" s="2" t="s">
        <v>329</v>
      </c>
      <c r="C16" s="2" t="s">
        <v>59</v>
      </c>
      <c r="D16" s="4" t="s">
        <v>60</v>
      </c>
      <c r="E16" s="5">
        <v>19</v>
      </c>
      <c r="F16" s="5">
        <f t="shared" si="0"/>
        <v>2.94</v>
      </c>
      <c r="G16" s="5">
        <f t="shared" si="1"/>
        <v>0.71</v>
      </c>
      <c r="H16" s="5">
        <v>1</v>
      </c>
      <c r="I16" s="5">
        <v>22</v>
      </c>
      <c r="J16" s="5">
        <v>18</v>
      </c>
      <c r="K16" s="5">
        <v>1</v>
      </c>
      <c r="L16" s="5">
        <f t="shared" si="2"/>
        <v>370</v>
      </c>
      <c r="M16" s="5">
        <f t="shared" si="3"/>
        <v>8.66</v>
      </c>
      <c r="N16" s="5">
        <f t="shared" si="4"/>
        <v>7.09</v>
      </c>
      <c r="O16" s="5">
        <f t="shared" si="5"/>
        <v>0.39</v>
      </c>
      <c r="P16" s="5">
        <v>40</v>
      </c>
      <c r="Q16" s="5">
        <v>24</v>
      </c>
      <c r="R16" s="5">
        <v>32</v>
      </c>
      <c r="S16" s="5">
        <v>18.5</v>
      </c>
      <c r="T16" s="5">
        <f t="shared" si="8"/>
        <v>15.75</v>
      </c>
      <c r="U16" s="5">
        <f t="shared" si="9"/>
        <v>9.4499999999999993</v>
      </c>
      <c r="V16" s="5">
        <f t="shared" si="10"/>
        <v>12.6</v>
      </c>
      <c r="W16" s="5">
        <f t="shared" si="11"/>
        <v>40.700000000000003</v>
      </c>
      <c r="X16" s="5">
        <v>50</v>
      </c>
      <c r="Y16" s="5">
        <f t="shared" si="7"/>
        <v>3.1E-2</v>
      </c>
      <c r="Z16" s="6"/>
      <c r="AA16" s="6"/>
      <c r="AB16" s="6"/>
    </row>
    <row r="17" spans="1:28" ht="15" customHeight="1" x14ac:dyDescent="0.35">
      <c r="A17" s="2" t="s">
        <v>61</v>
      </c>
      <c r="B17" s="2" t="s">
        <v>63</v>
      </c>
      <c r="C17" s="2" t="s">
        <v>62</v>
      </c>
      <c r="D17" s="4" t="s">
        <v>63</v>
      </c>
      <c r="E17" s="5">
        <v>38</v>
      </c>
      <c r="F17" s="5">
        <f t="shared" si="0"/>
        <v>5.87</v>
      </c>
      <c r="G17" s="5">
        <f t="shared" si="1"/>
        <v>1.58</v>
      </c>
      <c r="H17" s="5">
        <v>1</v>
      </c>
      <c r="I17" s="5">
        <v>28.3</v>
      </c>
      <c r="J17" s="5">
        <v>25.6</v>
      </c>
      <c r="K17" s="5">
        <v>1</v>
      </c>
      <c r="L17" s="5">
        <f t="shared" si="2"/>
        <v>820</v>
      </c>
      <c r="M17" s="5">
        <f t="shared" si="3"/>
        <v>11.14</v>
      </c>
      <c r="N17" s="5">
        <f t="shared" si="4"/>
        <v>10.08</v>
      </c>
      <c r="O17" s="5">
        <f t="shared" si="5"/>
        <v>0.39</v>
      </c>
      <c r="P17" s="5">
        <v>30</v>
      </c>
      <c r="Q17" s="5">
        <v>29</v>
      </c>
      <c r="R17" s="5">
        <v>18</v>
      </c>
      <c r="S17" s="5">
        <v>12.3</v>
      </c>
      <c r="T17" s="5">
        <f t="shared" si="8"/>
        <v>11.81</v>
      </c>
      <c r="U17" s="5">
        <f t="shared" si="9"/>
        <v>11.42</v>
      </c>
      <c r="V17" s="5">
        <f t="shared" si="10"/>
        <v>7.09</v>
      </c>
      <c r="W17" s="5">
        <f t="shared" si="11"/>
        <v>27.06</v>
      </c>
      <c r="X17" s="5">
        <v>15</v>
      </c>
      <c r="Y17" s="5">
        <f t="shared" si="7"/>
        <v>1.6E-2</v>
      </c>
      <c r="Z17" s="6"/>
      <c r="AA17" s="6"/>
      <c r="AB17" s="6"/>
    </row>
    <row r="18" spans="1:28" ht="15" customHeight="1" x14ac:dyDescent="0.35">
      <c r="A18" s="2" t="s">
        <v>64</v>
      </c>
      <c r="B18" s="2" t="s">
        <v>66</v>
      </c>
      <c r="C18" s="2" t="s">
        <v>65</v>
      </c>
      <c r="D18" s="7" t="s">
        <v>66</v>
      </c>
      <c r="E18" s="8">
        <v>92</v>
      </c>
      <c r="F18" s="8">
        <f t="shared" si="0"/>
        <v>14.21</v>
      </c>
      <c r="G18" s="8">
        <f t="shared" si="1"/>
        <v>2.29</v>
      </c>
      <c r="H18" s="8">
        <v>1</v>
      </c>
      <c r="I18" s="8">
        <v>30.5</v>
      </c>
      <c r="J18" s="8">
        <v>33</v>
      </c>
      <c r="K18" s="8">
        <v>1</v>
      </c>
      <c r="L18" s="8">
        <f t="shared" si="2"/>
        <v>1190</v>
      </c>
      <c r="M18" s="8">
        <f t="shared" si="3"/>
        <v>12.01</v>
      </c>
      <c r="N18" s="8">
        <f t="shared" si="4"/>
        <v>12.99</v>
      </c>
      <c r="O18" s="8">
        <f t="shared" si="5"/>
        <v>0.39</v>
      </c>
      <c r="P18" s="8">
        <v>38</v>
      </c>
      <c r="Q18" s="8">
        <v>32</v>
      </c>
      <c r="R18" s="8">
        <v>20</v>
      </c>
      <c r="S18" s="8">
        <v>17.8</v>
      </c>
      <c r="T18" s="8">
        <f t="shared" si="8"/>
        <v>14.96</v>
      </c>
      <c r="U18" s="8">
        <f t="shared" si="9"/>
        <v>12.6</v>
      </c>
      <c r="V18" s="8">
        <f t="shared" si="10"/>
        <v>7.87</v>
      </c>
      <c r="W18" s="8">
        <f t="shared" si="11"/>
        <v>39.159999999999997</v>
      </c>
      <c r="X18" s="8">
        <v>15</v>
      </c>
      <c r="Y18" s="8">
        <f t="shared" si="7"/>
        <v>2.4E-2</v>
      </c>
      <c r="Z18" s="9"/>
      <c r="AA18" s="9"/>
      <c r="AB18" s="9"/>
    </row>
    <row r="19" spans="1:28" ht="15" customHeight="1" x14ac:dyDescent="0.35">
      <c r="A19" s="2" t="s">
        <v>67</v>
      </c>
      <c r="B19" s="2" t="s">
        <v>69</v>
      </c>
      <c r="C19" s="2" t="s">
        <v>68</v>
      </c>
      <c r="D19" s="7" t="s">
        <v>69</v>
      </c>
      <c r="E19" s="8">
        <v>17.399999999999999</v>
      </c>
      <c r="F19" s="8">
        <f t="shared" si="0"/>
        <v>2.69</v>
      </c>
      <c r="G19" s="8">
        <f t="shared" si="1"/>
        <v>0.37</v>
      </c>
      <c r="H19" s="8">
        <v>2</v>
      </c>
      <c r="I19" s="8">
        <v>14</v>
      </c>
      <c r="J19" s="8">
        <v>12</v>
      </c>
      <c r="K19" s="8">
        <v>1</v>
      </c>
      <c r="L19" s="8">
        <f t="shared" si="2"/>
        <v>190</v>
      </c>
      <c r="M19" s="8">
        <f t="shared" si="3"/>
        <v>5.51</v>
      </c>
      <c r="N19" s="8">
        <f t="shared" si="4"/>
        <v>4.72</v>
      </c>
      <c r="O19" s="8">
        <f t="shared" si="5"/>
        <v>0.39</v>
      </c>
      <c r="P19" s="8">
        <v>26</v>
      </c>
      <c r="Q19" s="8">
        <v>16</v>
      </c>
      <c r="R19" s="8">
        <v>33</v>
      </c>
      <c r="S19" s="8">
        <v>9.4</v>
      </c>
      <c r="T19" s="8">
        <f t="shared" si="8"/>
        <v>10.24</v>
      </c>
      <c r="U19" s="8">
        <f t="shared" si="9"/>
        <v>6.3</v>
      </c>
      <c r="V19" s="8">
        <f t="shared" si="10"/>
        <v>12.99</v>
      </c>
      <c r="W19" s="8">
        <f t="shared" si="11"/>
        <v>20.68</v>
      </c>
      <c r="X19" s="8">
        <v>50</v>
      </c>
      <c r="Y19" s="8">
        <f t="shared" si="7"/>
        <v>1.4E-2</v>
      </c>
      <c r="Z19" s="9"/>
      <c r="AA19" s="9"/>
      <c r="AB19" s="9"/>
    </row>
    <row r="20" spans="1:28" ht="15" customHeight="1" x14ac:dyDescent="0.35">
      <c r="A20" s="2" t="s">
        <v>70</v>
      </c>
      <c r="B20" s="2" t="s">
        <v>72</v>
      </c>
      <c r="C20" s="2" t="s">
        <v>71</v>
      </c>
      <c r="D20" s="4" t="s">
        <v>72</v>
      </c>
      <c r="E20" s="5">
        <v>18.600000000000001</v>
      </c>
      <c r="F20" s="5">
        <f t="shared" si="0"/>
        <v>2.87</v>
      </c>
      <c r="G20" s="5">
        <f t="shared" si="1"/>
        <v>0.44</v>
      </c>
      <c r="H20" s="5">
        <v>2</v>
      </c>
      <c r="I20" s="5">
        <v>14</v>
      </c>
      <c r="J20" s="5">
        <v>12</v>
      </c>
      <c r="K20" s="5">
        <v>1</v>
      </c>
      <c r="L20" s="5">
        <f t="shared" si="2"/>
        <v>230</v>
      </c>
      <c r="M20" s="5">
        <f t="shared" si="3"/>
        <v>5.51</v>
      </c>
      <c r="N20" s="5">
        <f t="shared" si="4"/>
        <v>4.72</v>
      </c>
      <c r="O20" s="5">
        <f t="shared" si="5"/>
        <v>0.39</v>
      </c>
      <c r="P20" s="5">
        <v>26</v>
      </c>
      <c r="Q20" s="5">
        <v>16</v>
      </c>
      <c r="R20" s="5">
        <v>33</v>
      </c>
      <c r="S20" s="5">
        <v>11.5</v>
      </c>
      <c r="T20" s="5">
        <f t="shared" si="8"/>
        <v>10.24</v>
      </c>
      <c r="U20" s="5">
        <f t="shared" si="9"/>
        <v>6.3</v>
      </c>
      <c r="V20" s="5">
        <f t="shared" si="10"/>
        <v>12.99</v>
      </c>
      <c r="W20" s="5">
        <f t="shared" si="11"/>
        <v>25.3</v>
      </c>
      <c r="X20" s="5">
        <v>50</v>
      </c>
      <c r="Y20" s="5">
        <f t="shared" si="7"/>
        <v>1.4E-2</v>
      </c>
      <c r="Z20" s="6"/>
      <c r="AA20" s="6"/>
      <c r="AB20" s="6"/>
    </row>
    <row r="21" spans="1:28" ht="15" customHeight="1" x14ac:dyDescent="0.35">
      <c r="A21" s="2" t="s">
        <v>73</v>
      </c>
      <c r="B21" s="2" t="s">
        <v>75</v>
      </c>
      <c r="C21" s="2" t="s">
        <v>74</v>
      </c>
      <c r="D21" s="7" t="s">
        <v>75</v>
      </c>
      <c r="E21" s="8">
        <v>20</v>
      </c>
      <c r="F21" s="8">
        <f t="shared" si="0"/>
        <v>3.09</v>
      </c>
      <c r="G21" s="8">
        <f t="shared" si="1"/>
        <v>0.71</v>
      </c>
      <c r="H21" s="8">
        <v>1</v>
      </c>
      <c r="I21" s="8">
        <v>22</v>
      </c>
      <c r="J21" s="8">
        <v>18</v>
      </c>
      <c r="K21" s="8">
        <v>1</v>
      </c>
      <c r="L21" s="8">
        <f t="shared" si="2"/>
        <v>370</v>
      </c>
      <c r="M21" s="8">
        <f t="shared" si="3"/>
        <v>8.66</v>
      </c>
      <c r="N21" s="8">
        <f t="shared" si="4"/>
        <v>7.09</v>
      </c>
      <c r="O21" s="8">
        <f t="shared" si="5"/>
        <v>0.39</v>
      </c>
      <c r="P21" s="8">
        <v>40</v>
      </c>
      <c r="Q21" s="8">
        <v>24</v>
      </c>
      <c r="R21" s="8">
        <v>32</v>
      </c>
      <c r="S21" s="8">
        <v>18.5</v>
      </c>
      <c r="T21" s="8">
        <f t="shared" si="8"/>
        <v>15.75</v>
      </c>
      <c r="U21" s="8">
        <f t="shared" si="9"/>
        <v>9.4499999999999993</v>
      </c>
      <c r="V21" s="8">
        <f t="shared" si="10"/>
        <v>12.6</v>
      </c>
      <c r="W21" s="8">
        <f t="shared" si="11"/>
        <v>40.700000000000003</v>
      </c>
      <c r="X21" s="8">
        <v>50</v>
      </c>
      <c r="Y21" s="8">
        <f t="shared" si="7"/>
        <v>3.1E-2</v>
      </c>
      <c r="Z21" s="9"/>
      <c r="AA21" s="9"/>
      <c r="AB21" s="9"/>
    </row>
    <row r="22" spans="1:28" ht="15" customHeight="1" x14ac:dyDescent="0.35">
      <c r="A22" s="2" t="s">
        <v>76</v>
      </c>
      <c r="B22" s="2" t="s">
        <v>330</v>
      </c>
      <c r="C22" s="2" t="s">
        <v>77</v>
      </c>
      <c r="D22" s="7" t="s">
        <v>78</v>
      </c>
      <c r="E22" s="8">
        <v>16.940000000000001</v>
      </c>
      <c r="F22" s="8">
        <f t="shared" si="0"/>
        <v>2.62</v>
      </c>
      <c r="G22" s="8">
        <f t="shared" si="1"/>
        <v>2.8</v>
      </c>
      <c r="H22" s="8">
        <v>4</v>
      </c>
      <c r="I22" s="8">
        <v>19.5</v>
      </c>
      <c r="J22" s="8">
        <v>10.5</v>
      </c>
      <c r="K22" s="8">
        <v>14</v>
      </c>
      <c r="L22" s="8">
        <v>1450</v>
      </c>
      <c r="M22" s="8">
        <f>I22*0.39</f>
        <v>7.6050000000000004</v>
      </c>
      <c r="N22" s="8">
        <f>J22*0.39</f>
        <v>4.0949999999999998</v>
      </c>
      <c r="O22" s="8">
        <f>K22*0.39</f>
        <v>5.46</v>
      </c>
      <c r="P22" s="8">
        <v>58</v>
      </c>
      <c r="Q22" s="8">
        <v>21.5</v>
      </c>
      <c r="R22" s="8">
        <v>29.5</v>
      </c>
      <c r="S22" s="8">
        <v>14.5</v>
      </c>
      <c r="T22" s="8">
        <f t="shared" si="8"/>
        <v>22.83</v>
      </c>
      <c r="U22" s="8">
        <f t="shared" si="9"/>
        <v>8.4600000000000009</v>
      </c>
      <c r="V22" s="8">
        <f t="shared" si="10"/>
        <v>11.61</v>
      </c>
      <c r="W22" s="8">
        <f t="shared" si="11"/>
        <v>31.9</v>
      </c>
      <c r="X22" s="8">
        <v>10</v>
      </c>
      <c r="Y22" s="8">
        <f t="shared" si="7"/>
        <v>3.6999999999999998E-2</v>
      </c>
      <c r="Z22" s="9"/>
      <c r="AA22" s="9"/>
      <c r="AB22" s="9"/>
    </row>
    <row r="23" spans="1:28" ht="15" customHeight="1" x14ac:dyDescent="0.35">
      <c r="A23" s="2" t="s">
        <v>79</v>
      </c>
      <c r="B23" s="2" t="s">
        <v>81</v>
      </c>
      <c r="C23" s="2" t="s">
        <v>80</v>
      </c>
      <c r="D23" s="7" t="s">
        <v>81</v>
      </c>
      <c r="E23" s="8">
        <v>21.2</v>
      </c>
      <c r="F23" s="8">
        <f t="shared" si="0"/>
        <v>3.28</v>
      </c>
      <c r="G23" s="8">
        <f t="shared" si="1"/>
        <v>2.2999999999999998</v>
      </c>
      <c r="H23" s="8">
        <v>4</v>
      </c>
      <c r="I23" s="8">
        <v>45</v>
      </c>
      <c r="J23" s="8">
        <v>10.5</v>
      </c>
      <c r="K23" s="8">
        <v>10</v>
      </c>
      <c r="L23" s="8">
        <v>1192</v>
      </c>
      <c r="M23" s="8">
        <f t="shared" ref="M23:O26" si="12">ROUND(I23/2.54,2)</f>
        <v>17.72</v>
      </c>
      <c r="N23" s="8">
        <f t="shared" si="12"/>
        <v>4.13</v>
      </c>
      <c r="O23" s="8">
        <f t="shared" si="12"/>
        <v>3.94</v>
      </c>
      <c r="P23" s="8">
        <v>56.5</v>
      </c>
      <c r="Q23" s="8">
        <v>47</v>
      </c>
      <c r="R23" s="8">
        <v>33</v>
      </c>
      <c r="S23" s="8">
        <v>18.5</v>
      </c>
      <c r="T23" s="8">
        <f t="shared" si="8"/>
        <v>22.24</v>
      </c>
      <c r="U23" s="8">
        <f t="shared" si="9"/>
        <v>18.5</v>
      </c>
      <c r="V23" s="8">
        <f t="shared" si="10"/>
        <v>12.99</v>
      </c>
      <c r="W23" s="8">
        <f t="shared" si="11"/>
        <v>40.700000000000003</v>
      </c>
      <c r="X23" s="8">
        <v>15</v>
      </c>
      <c r="Y23" s="8">
        <f t="shared" si="7"/>
        <v>8.7999999999999995E-2</v>
      </c>
      <c r="Z23" s="9"/>
      <c r="AA23" s="9"/>
      <c r="AB23" s="9"/>
    </row>
    <row r="24" spans="1:28" ht="15" customHeight="1" x14ac:dyDescent="0.35">
      <c r="A24" s="2" t="s">
        <v>82</v>
      </c>
      <c r="B24" s="2" t="s">
        <v>331</v>
      </c>
      <c r="C24" s="2" t="s">
        <v>83</v>
      </c>
      <c r="D24" s="7" t="s">
        <v>84</v>
      </c>
      <c r="E24" s="8">
        <v>21.2</v>
      </c>
      <c r="F24" s="8">
        <f t="shared" si="0"/>
        <v>3.28</v>
      </c>
      <c r="G24" s="8">
        <f t="shared" si="1"/>
        <v>2.2999999999999998</v>
      </c>
      <c r="H24" s="8">
        <v>4</v>
      </c>
      <c r="I24" s="8">
        <v>45</v>
      </c>
      <c r="J24" s="8">
        <v>10.5</v>
      </c>
      <c r="K24" s="8">
        <v>10</v>
      </c>
      <c r="L24" s="8">
        <v>1192</v>
      </c>
      <c r="M24" s="8">
        <f t="shared" si="12"/>
        <v>17.72</v>
      </c>
      <c r="N24" s="8">
        <f t="shared" si="12"/>
        <v>4.13</v>
      </c>
      <c r="O24" s="8">
        <f t="shared" si="12"/>
        <v>3.94</v>
      </c>
      <c r="P24" s="8">
        <v>56.5</v>
      </c>
      <c r="Q24" s="8">
        <v>47</v>
      </c>
      <c r="R24" s="8">
        <v>33</v>
      </c>
      <c r="S24" s="8">
        <v>18.5</v>
      </c>
      <c r="T24" s="8">
        <f t="shared" si="8"/>
        <v>22.24</v>
      </c>
      <c r="U24" s="8">
        <f t="shared" si="9"/>
        <v>18.5</v>
      </c>
      <c r="V24" s="8">
        <f t="shared" si="10"/>
        <v>12.99</v>
      </c>
      <c r="W24" s="8">
        <f t="shared" si="11"/>
        <v>40.700000000000003</v>
      </c>
      <c r="X24" s="8">
        <v>15</v>
      </c>
      <c r="Y24" s="8">
        <f t="shared" si="7"/>
        <v>8.7999999999999995E-2</v>
      </c>
      <c r="Z24" s="9"/>
      <c r="AA24" s="9"/>
      <c r="AB24" s="9"/>
    </row>
    <row r="25" spans="1:28" ht="15" customHeight="1" x14ac:dyDescent="0.35">
      <c r="A25" s="2" t="s">
        <v>85</v>
      </c>
      <c r="B25" s="2" t="s">
        <v>87</v>
      </c>
      <c r="C25" s="2" t="s">
        <v>86</v>
      </c>
      <c r="D25" s="7" t="s">
        <v>87</v>
      </c>
      <c r="E25" s="8">
        <v>35</v>
      </c>
      <c r="F25" s="8">
        <f t="shared" si="0"/>
        <v>5.41</v>
      </c>
      <c r="G25" s="8">
        <f t="shared" si="1"/>
        <v>2.8</v>
      </c>
      <c r="H25" s="8">
        <v>8</v>
      </c>
      <c r="I25" s="8">
        <v>32</v>
      </c>
      <c r="J25" s="8">
        <v>29.5</v>
      </c>
      <c r="K25" s="8">
        <v>3.5</v>
      </c>
      <c r="L25" s="8">
        <f>ROUND(S25/X25,2)*1000</f>
        <v>1450</v>
      </c>
      <c r="M25" s="8">
        <f t="shared" si="12"/>
        <v>12.6</v>
      </c>
      <c r="N25" s="8">
        <f t="shared" si="12"/>
        <v>11.61</v>
      </c>
      <c r="O25" s="8">
        <f t="shared" si="12"/>
        <v>1.38</v>
      </c>
      <c r="P25" s="8">
        <v>33.5</v>
      </c>
      <c r="Q25" s="8">
        <v>33.1</v>
      </c>
      <c r="R25" s="8">
        <v>42.5</v>
      </c>
      <c r="S25" s="8">
        <v>14.5</v>
      </c>
      <c r="T25" s="8">
        <f t="shared" si="8"/>
        <v>13.19</v>
      </c>
      <c r="U25" s="8">
        <f t="shared" si="9"/>
        <v>13.03</v>
      </c>
      <c r="V25" s="8">
        <f t="shared" si="10"/>
        <v>16.73</v>
      </c>
      <c r="W25" s="8">
        <f>ROUND(S25*2.205,2)</f>
        <v>31.97</v>
      </c>
      <c r="X25" s="8">
        <v>10</v>
      </c>
      <c r="Y25" s="8">
        <f t="shared" si="7"/>
        <v>4.7E-2</v>
      </c>
      <c r="Z25" s="9"/>
      <c r="AA25" s="9"/>
      <c r="AB25" s="9"/>
    </row>
    <row r="26" spans="1:28" ht="15" customHeight="1" x14ac:dyDescent="0.35">
      <c r="A26" s="2" t="s">
        <v>88</v>
      </c>
      <c r="B26" s="2" t="s">
        <v>90</v>
      </c>
      <c r="C26" s="2" t="s">
        <v>89</v>
      </c>
      <c r="D26" s="7" t="s">
        <v>90</v>
      </c>
      <c r="E26" s="8">
        <v>8.16</v>
      </c>
      <c r="F26" s="8">
        <f t="shared" si="0"/>
        <v>1.26</v>
      </c>
      <c r="G26" s="8">
        <f t="shared" si="1"/>
        <v>0.91</v>
      </c>
      <c r="H26" s="8">
        <v>4</v>
      </c>
      <c r="I26" s="8">
        <v>17.5</v>
      </c>
      <c r="J26" s="8">
        <v>7.5</v>
      </c>
      <c r="K26" s="8">
        <v>4</v>
      </c>
      <c r="L26" s="8">
        <f>ROUND(S26/X26,2)*1000</f>
        <v>470</v>
      </c>
      <c r="M26" s="8">
        <f t="shared" si="12"/>
        <v>6.89</v>
      </c>
      <c r="N26" s="8">
        <f t="shared" si="12"/>
        <v>2.95</v>
      </c>
      <c r="O26" s="8">
        <f t="shared" si="12"/>
        <v>1.57</v>
      </c>
      <c r="P26" s="8">
        <v>40.5</v>
      </c>
      <c r="Q26" s="8">
        <v>18.5</v>
      </c>
      <c r="R26" s="8">
        <v>23</v>
      </c>
      <c r="S26" s="8">
        <f>25*0.47</f>
        <v>11.75</v>
      </c>
      <c r="T26" s="8">
        <f t="shared" si="8"/>
        <v>15.94</v>
      </c>
      <c r="U26" s="8">
        <f t="shared" si="9"/>
        <v>7.28</v>
      </c>
      <c r="V26" s="8">
        <f t="shared" si="10"/>
        <v>9.06</v>
      </c>
      <c r="W26" s="8">
        <f>ROUND(S26*2.2,2)</f>
        <v>25.85</v>
      </c>
      <c r="X26" s="8">
        <v>25</v>
      </c>
      <c r="Y26" s="8">
        <f t="shared" si="7"/>
        <v>1.7000000000000001E-2</v>
      </c>
      <c r="Z26" s="9"/>
      <c r="AA26" s="9"/>
      <c r="AB26" s="9"/>
    </row>
    <row r="27" spans="1:28" ht="15" customHeight="1" x14ac:dyDescent="0.35">
      <c r="A27" s="2" t="s">
        <v>91</v>
      </c>
      <c r="B27" s="2" t="s">
        <v>332</v>
      </c>
      <c r="C27" s="2" t="s">
        <v>92</v>
      </c>
      <c r="D27" s="4" t="s">
        <v>93</v>
      </c>
      <c r="E27" s="5">
        <v>13.32</v>
      </c>
      <c r="F27" s="5">
        <f t="shared" si="0"/>
        <v>2.06</v>
      </c>
      <c r="G27" s="5">
        <f t="shared" si="1"/>
        <v>1.85</v>
      </c>
      <c r="H27" s="5">
        <v>4</v>
      </c>
      <c r="I27" s="5">
        <v>19.5</v>
      </c>
      <c r="J27" s="5">
        <v>10.5</v>
      </c>
      <c r="K27" s="5">
        <v>14</v>
      </c>
      <c r="L27" s="5">
        <v>962</v>
      </c>
      <c r="M27" s="5">
        <f>I27*0.39</f>
        <v>7.6050000000000004</v>
      </c>
      <c r="N27" s="5">
        <f>J27*0.39</f>
        <v>4.0949999999999998</v>
      </c>
      <c r="O27" s="5">
        <f>K27*0.39</f>
        <v>5.46</v>
      </c>
      <c r="P27" s="5">
        <v>57</v>
      </c>
      <c r="Q27" s="5">
        <v>21</v>
      </c>
      <c r="R27" s="5">
        <v>59</v>
      </c>
      <c r="S27" s="5">
        <v>10</v>
      </c>
      <c r="T27" s="5">
        <f>P27*0.39</f>
        <v>22.23</v>
      </c>
      <c r="U27" s="5">
        <f>Q27*0.39</f>
        <v>8.19</v>
      </c>
      <c r="V27" s="5">
        <f>R27*0.39</f>
        <v>23.01</v>
      </c>
      <c r="W27" s="5">
        <v>22</v>
      </c>
      <c r="X27" s="5">
        <v>20</v>
      </c>
      <c r="Y27" s="5">
        <f t="shared" si="7"/>
        <v>7.0999999999999994E-2</v>
      </c>
      <c r="Z27" s="6"/>
      <c r="AA27" s="6"/>
      <c r="AB27" s="6"/>
    </row>
    <row r="28" spans="1:28" ht="15" customHeight="1" x14ac:dyDescent="0.35">
      <c r="A28" s="2" t="s">
        <v>94</v>
      </c>
      <c r="B28" s="2" t="s">
        <v>96</v>
      </c>
      <c r="C28" s="2" t="s">
        <v>95</v>
      </c>
      <c r="D28" s="4" t="s">
        <v>96</v>
      </c>
      <c r="E28" s="5">
        <v>31.74</v>
      </c>
      <c r="F28" s="5">
        <f t="shared" si="0"/>
        <v>4.9000000000000004</v>
      </c>
      <c r="G28" s="5">
        <f t="shared" si="1"/>
        <v>4.1100000000000003</v>
      </c>
      <c r="H28" s="5">
        <v>14</v>
      </c>
      <c r="I28" s="5">
        <v>26</v>
      </c>
      <c r="J28" s="5">
        <v>18</v>
      </c>
      <c r="K28" s="5">
        <v>8</v>
      </c>
      <c r="L28" s="5">
        <f t="shared" ref="L28:L33" si="13">ROUND(S28/X28,2)*1000</f>
        <v>2130</v>
      </c>
      <c r="M28" s="5">
        <f t="shared" ref="M28:O33" si="14">ROUND(I28/2.54,2)</f>
        <v>10.24</v>
      </c>
      <c r="N28" s="5">
        <f t="shared" si="14"/>
        <v>7.09</v>
      </c>
      <c r="O28" s="5">
        <f t="shared" si="14"/>
        <v>3.15</v>
      </c>
      <c r="P28" s="5">
        <v>43</v>
      </c>
      <c r="Q28" s="5">
        <v>27.5</v>
      </c>
      <c r="R28" s="5">
        <v>37.5</v>
      </c>
      <c r="S28" s="5">
        <v>21.3</v>
      </c>
      <c r="T28" s="5">
        <f t="shared" ref="T28:V33" si="15">ROUND(P28/2.54,2)</f>
        <v>16.93</v>
      </c>
      <c r="U28" s="5">
        <f t="shared" si="15"/>
        <v>10.83</v>
      </c>
      <c r="V28" s="5">
        <f t="shared" si="15"/>
        <v>14.76</v>
      </c>
      <c r="W28" s="5">
        <f>ROUND(S28*2.2,2)</f>
        <v>46.86</v>
      </c>
      <c r="X28" s="5">
        <v>10</v>
      </c>
      <c r="Y28" s="5">
        <f t="shared" si="7"/>
        <v>4.3999999999999997E-2</v>
      </c>
      <c r="Z28" s="6"/>
      <c r="AA28" s="6"/>
      <c r="AB28" s="6"/>
    </row>
    <row r="29" spans="1:28" ht="15" customHeight="1" x14ac:dyDescent="0.35">
      <c r="A29" s="2" t="s">
        <v>97</v>
      </c>
      <c r="B29" s="2" t="s">
        <v>99</v>
      </c>
      <c r="C29" s="2" t="s">
        <v>98</v>
      </c>
      <c r="D29" s="7" t="s">
        <v>99</v>
      </c>
      <c r="E29" s="8">
        <v>16.2</v>
      </c>
      <c r="F29" s="8">
        <f t="shared" si="0"/>
        <v>2.5</v>
      </c>
      <c r="G29" s="8">
        <f t="shared" si="1"/>
        <v>1.89</v>
      </c>
      <c r="H29" s="8">
        <v>4</v>
      </c>
      <c r="I29" s="8">
        <v>22</v>
      </c>
      <c r="J29" s="8">
        <v>10</v>
      </c>
      <c r="K29" s="8">
        <v>18</v>
      </c>
      <c r="L29" s="8">
        <f t="shared" si="13"/>
        <v>980</v>
      </c>
      <c r="M29" s="8">
        <f t="shared" si="14"/>
        <v>8.66</v>
      </c>
      <c r="N29" s="8">
        <f t="shared" si="14"/>
        <v>3.94</v>
      </c>
      <c r="O29" s="8">
        <f t="shared" si="14"/>
        <v>7.09</v>
      </c>
      <c r="P29" s="8">
        <v>53</v>
      </c>
      <c r="Q29" s="8">
        <v>23.5</v>
      </c>
      <c r="R29" s="8">
        <v>56</v>
      </c>
      <c r="S29" s="8">
        <v>19.5</v>
      </c>
      <c r="T29" s="8">
        <f t="shared" si="15"/>
        <v>20.87</v>
      </c>
      <c r="U29" s="8">
        <f t="shared" si="15"/>
        <v>9.25</v>
      </c>
      <c r="V29" s="8">
        <f t="shared" si="15"/>
        <v>22.05</v>
      </c>
      <c r="W29" s="8">
        <f>ROUND(S29*2.2,2)</f>
        <v>42.9</v>
      </c>
      <c r="X29" s="8">
        <v>20</v>
      </c>
      <c r="Y29" s="8">
        <f t="shared" si="7"/>
        <v>7.0000000000000007E-2</v>
      </c>
      <c r="Z29" s="9"/>
      <c r="AA29" s="9"/>
      <c r="AB29" s="9"/>
    </row>
    <row r="30" spans="1:28" ht="15" customHeight="1" x14ac:dyDescent="0.35">
      <c r="A30" s="2" t="s">
        <v>100</v>
      </c>
      <c r="B30" s="2" t="s">
        <v>102</v>
      </c>
      <c r="C30" s="2" t="s">
        <v>101</v>
      </c>
      <c r="D30" s="4" t="s">
        <v>102</v>
      </c>
      <c r="E30" s="5">
        <v>17.86</v>
      </c>
      <c r="F30" s="5">
        <f t="shared" si="0"/>
        <v>2.76</v>
      </c>
      <c r="G30" s="5">
        <f t="shared" si="1"/>
        <v>2.02</v>
      </c>
      <c r="H30" s="5">
        <v>6</v>
      </c>
      <c r="I30" s="5">
        <v>22</v>
      </c>
      <c r="J30" s="5">
        <v>9</v>
      </c>
      <c r="K30" s="5">
        <v>18</v>
      </c>
      <c r="L30" s="5">
        <f t="shared" si="13"/>
        <v>1050</v>
      </c>
      <c r="M30" s="5">
        <f t="shared" si="14"/>
        <v>8.66</v>
      </c>
      <c r="N30" s="5">
        <f t="shared" si="14"/>
        <v>3.54</v>
      </c>
      <c r="O30" s="5">
        <f t="shared" si="14"/>
        <v>7.09</v>
      </c>
      <c r="P30" s="5">
        <v>47.5</v>
      </c>
      <c r="Q30" s="5">
        <v>23.5</v>
      </c>
      <c r="R30" s="5">
        <v>56</v>
      </c>
      <c r="S30" s="5">
        <v>15.8</v>
      </c>
      <c r="T30" s="5">
        <f t="shared" si="15"/>
        <v>18.7</v>
      </c>
      <c r="U30" s="5">
        <f t="shared" si="15"/>
        <v>9.25</v>
      </c>
      <c r="V30" s="5">
        <f t="shared" si="15"/>
        <v>22.05</v>
      </c>
      <c r="W30" s="5">
        <f>ROUND(S30*2.2,2)</f>
        <v>34.76</v>
      </c>
      <c r="X30" s="5">
        <v>15</v>
      </c>
      <c r="Y30" s="5">
        <f t="shared" si="7"/>
        <v>6.3E-2</v>
      </c>
      <c r="Z30" s="6"/>
      <c r="AA30" s="6"/>
      <c r="AB30" s="6"/>
    </row>
    <row r="31" spans="1:28" ht="15" customHeight="1" x14ac:dyDescent="0.35">
      <c r="A31" s="2" t="s">
        <v>103</v>
      </c>
      <c r="B31" s="2" t="s">
        <v>105</v>
      </c>
      <c r="C31" s="2" t="s">
        <v>104</v>
      </c>
      <c r="D31" s="4" t="s">
        <v>105</v>
      </c>
      <c r="E31" s="5">
        <v>21.5</v>
      </c>
      <c r="F31" s="5">
        <f t="shared" si="0"/>
        <v>3.32</v>
      </c>
      <c r="G31" s="5">
        <f t="shared" si="1"/>
        <v>2.8</v>
      </c>
      <c r="H31" s="5">
        <v>4</v>
      </c>
      <c r="I31" s="5">
        <v>26.5</v>
      </c>
      <c r="J31" s="5">
        <v>8.5</v>
      </c>
      <c r="K31" s="5">
        <v>35</v>
      </c>
      <c r="L31" s="5">
        <f t="shared" si="13"/>
        <v>1450</v>
      </c>
      <c r="M31" s="5">
        <f t="shared" si="14"/>
        <v>10.43</v>
      </c>
      <c r="N31" s="5">
        <f t="shared" si="14"/>
        <v>3.35</v>
      </c>
      <c r="O31" s="5">
        <f t="shared" si="14"/>
        <v>13.78</v>
      </c>
      <c r="P31" s="5">
        <v>53</v>
      </c>
      <c r="Q31" s="5">
        <v>36.5</v>
      </c>
      <c r="R31" s="5">
        <v>43</v>
      </c>
      <c r="S31" s="5">
        <v>14.5</v>
      </c>
      <c r="T31" s="5">
        <f t="shared" si="15"/>
        <v>20.87</v>
      </c>
      <c r="U31" s="5">
        <f t="shared" si="15"/>
        <v>14.37</v>
      </c>
      <c r="V31" s="5">
        <f t="shared" si="15"/>
        <v>16.93</v>
      </c>
      <c r="W31" s="5">
        <f>ROUND(S31*2.2,2)</f>
        <v>31.9</v>
      </c>
      <c r="X31" s="5">
        <v>10</v>
      </c>
      <c r="Y31" s="5">
        <f t="shared" si="7"/>
        <v>8.3000000000000004E-2</v>
      </c>
      <c r="Z31" s="6"/>
      <c r="AA31" s="6"/>
      <c r="AB31" s="6"/>
    </row>
    <row r="32" spans="1:28" ht="15" customHeight="1" x14ac:dyDescent="0.35">
      <c r="A32" s="2" t="s">
        <v>106</v>
      </c>
      <c r="B32" s="2" t="s">
        <v>331</v>
      </c>
      <c r="C32" s="2" t="s">
        <v>107</v>
      </c>
      <c r="D32" s="4"/>
      <c r="E32" s="6"/>
      <c r="F32" s="5">
        <f t="shared" si="0"/>
        <v>0</v>
      </c>
      <c r="G32" s="6" t="e">
        <f t="shared" si="1"/>
        <v>#DIV/0!</v>
      </c>
      <c r="H32" s="6"/>
      <c r="I32" s="6"/>
      <c r="J32" s="6"/>
      <c r="K32" s="6"/>
      <c r="L32" s="6" t="e">
        <f t="shared" si="13"/>
        <v>#DIV/0!</v>
      </c>
      <c r="M32" s="5">
        <f t="shared" si="14"/>
        <v>0</v>
      </c>
      <c r="N32" s="5">
        <f t="shared" si="14"/>
        <v>0</v>
      </c>
      <c r="O32" s="5">
        <f t="shared" si="14"/>
        <v>0</v>
      </c>
      <c r="P32" s="6"/>
      <c r="Q32" s="6"/>
      <c r="R32" s="6"/>
      <c r="S32" s="6"/>
      <c r="T32" s="5">
        <f t="shared" si="15"/>
        <v>0</v>
      </c>
      <c r="U32" s="5">
        <f t="shared" si="15"/>
        <v>0</v>
      </c>
      <c r="V32" s="5">
        <f t="shared" si="15"/>
        <v>0</v>
      </c>
      <c r="W32" s="6"/>
      <c r="X32" s="6"/>
      <c r="Y32" s="5">
        <f t="shared" si="7"/>
        <v>0</v>
      </c>
      <c r="Z32" s="6"/>
      <c r="AA32" s="6"/>
      <c r="AB32" s="6"/>
    </row>
    <row r="33" spans="1:28" ht="15" customHeight="1" x14ac:dyDescent="0.35">
      <c r="A33" s="2" t="s">
        <v>108</v>
      </c>
      <c r="B33" s="2" t="s">
        <v>331</v>
      </c>
      <c r="C33" s="2" t="s">
        <v>109</v>
      </c>
      <c r="D33" s="4"/>
      <c r="E33" s="6"/>
      <c r="F33" s="5">
        <f t="shared" si="0"/>
        <v>0</v>
      </c>
      <c r="G33" s="6" t="e">
        <f t="shared" si="1"/>
        <v>#DIV/0!</v>
      </c>
      <c r="H33" s="6"/>
      <c r="I33" s="6"/>
      <c r="J33" s="6"/>
      <c r="K33" s="6"/>
      <c r="L33" s="6" t="e">
        <f t="shared" si="13"/>
        <v>#DIV/0!</v>
      </c>
      <c r="M33" s="5">
        <f t="shared" si="14"/>
        <v>0</v>
      </c>
      <c r="N33" s="5">
        <f t="shared" si="14"/>
        <v>0</v>
      </c>
      <c r="O33" s="5">
        <f t="shared" si="14"/>
        <v>0</v>
      </c>
      <c r="P33" s="6"/>
      <c r="Q33" s="6"/>
      <c r="R33" s="6"/>
      <c r="S33" s="6"/>
      <c r="T33" s="5">
        <f t="shared" si="15"/>
        <v>0</v>
      </c>
      <c r="U33" s="5">
        <f t="shared" si="15"/>
        <v>0</v>
      </c>
      <c r="V33" s="5">
        <f t="shared" si="15"/>
        <v>0</v>
      </c>
      <c r="W33" s="6"/>
      <c r="X33" s="6"/>
      <c r="Y33" s="5">
        <f t="shared" si="7"/>
        <v>0</v>
      </c>
      <c r="Z33" s="6"/>
      <c r="AA33" s="6"/>
      <c r="AB33" s="6"/>
    </row>
    <row r="34" spans="1:28" ht="15" customHeight="1" x14ac:dyDescent="0.35">
      <c r="A34" s="2" t="s">
        <v>110</v>
      </c>
      <c r="B34" s="2" t="s">
        <v>331</v>
      </c>
      <c r="C34" s="2" t="s">
        <v>111</v>
      </c>
      <c r="D34" s="4" t="s">
        <v>112</v>
      </c>
      <c r="E34" s="5">
        <v>11.5</v>
      </c>
      <c r="F34" s="5">
        <f t="shared" ref="F34:F65" si="16">ROUND(E34/6.473,2)</f>
        <v>1.78</v>
      </c>
      <c r="G34" s="5">
        <f t="shared" ref="G34:G65" si="17">ROUND(L34/1000*13/6.743,2)</f>
        <v>0.48</v>
      </c>
      <c r="H34" s="5">
        <v>6</v>
      </c>
      <c r="I34" s="6"/>
      <c r="J34" s="6"/>
      <c r="K34" s="6"/>
      <c r="L34" s="5">
        <v>250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customHeight="1" x14ac:dyDescent="0.35">
      <c r="A35" s="2" t="s">
        <v>113</v>
      </c>
      <c r="B35" s="2" t="s">
        <v>331</v>
      </c>
      <c r="C35" s="2" t="s">
        <v>114</v>
      </c>
      <c r="D35" s="7" t="s">
        <v>115</v>
      </c>
      <c r="E35" s="8">
        <v>23.5</v>
      </c>
      <c r="F35" s="8">
        <f t="shared" si="16"/>
        <v>3.63</v>
      </c>
      <c r="G35" s="8">
        <f t="shared" si="17"/>
        <v>1.45</v>
      </c>
      <c r="H35" s="8">
        <v>9</v>
      </c>
      <c r="I35" s="9"/>
      <c r="J35" s="9"/>
      <c r="K35" s="9"/>
      <c r="L35" s="8">
        <v>750</v>
      </c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" customHeight="1" x14ac:dyDescent="0.35">
      <c r="A36" s="2" t="s">
        <v>116</v>
      </c>
      <c r="B36" s="2" t="s">
        <v>118</v>
      </c>
      <c r="C36" s="2" t="s">
        <v>117</v>
      </c>
      <c r="D36" s="4" t="s">
        <v>118</v>
      </c>
      <c r="E36" s="5">
        <v>27.93</v>
      </c>
      <c r="F36" s="5">
        <f t="shared" si="16"/>
        <v>4.3099999999999996</v>
      </c>
      <c r="G36" s="5">
        <f t="shared" si="17"/>
        <v>0.33</v>
      </c>
      <c r="H36" s="5">
        <v>1</v>
      </c>
      <c r="I36" s="5">
        <v>14</v>
      </c>
      <c r="J36" s="5">
        <v>6.5</v>
      </c>
      <c r="K36" s="5">
        <v>5.5</v>
      </c>
      <c r="L36" s="5">
        <f>ROUND(S36/X36,2)*1000</f>
        <v>170</v>
      </c>
      <c r="M36" s="5">
        <f>ROUND(I36/2.54,2)</f>
        <v>5.51</v>
      </c>
      <c r="N36" s="5">
        <f>ROUND(J36/2.54,2)</f>
        <v>2.56</v>
      </c>
      <c r="O36" s="5">
        <f>ROUND(K36/2.54,2)</f>
        <v>2.17</v>
      </c>
      <c r="P36" s="5">
        <v>35.5</v>
      </c>
      <c r="Q36" s="5">
        <v>15.5</v>
      </c>
      <c r="R36" s="5">
        <v>24</v>
      </c>
      <c r="S36" s="5">
        <v>6.76</v>
      </c>
      <c r="T36" s="5">
        <f>ROUND(P36/2.54,2)</f>
        <v>13.98</v>
      </c>
      <c r="U36" s="5">
        <f>ROUND(Q36/2.54,2)</f>
        <v>6.1</v>
      </c>
      <c r="V36" s="5">
        <f>ROUND(R36/2.54,2)</f>
        <v>9.4499999999999993</v>
      </c>
      <c r="W36" s="5">
        <f>ROUND(S36*2.205,2)</f>
        <v>14.91</v>
      </c>
      <c r="X36" s="5">
        <v>40</v>
      </c>
      <c r="Y36" s="5">
        <f>ROUND(P36*Q36*R36/1000000,3)</f>
        <v>1.2999999999999999E-2</v>
      </c>
      <c r="Z36" s="6"/>
      <c r="AA36" s="6"/>
      <c r="AB36" s="6"/>
    </row>
    <row r="37" spans="1:28" ht="15" customHeight="1" x14ac:dyDescent="0.35">
      <c r="A37" s="2" t="s">
        <v>119</v>
      </c>
      <c r="B37" s="2" t="s">
        <v>333</v>
      </c>
      <c r="C37" s="2" t="s">
        <v>120</v>
      </c>
      <c r="D37" s="7" t="s">
        <v>121</v>
      </c>
      <c r="E37" s="8">
        <v>12.2</v>
      </c>
      <c r="F37" s="8">
        <f t="shared" si="16"/>
        <v>1.88</v>
      </c>
      <c r="G37" s="8">
        <f t="shared" si="17"/>
        <v>0.97</v>
      </c>
      <c r="H37" s="8">
        <v>2</v>
      </c>
      <c r="I37" s="9"/>
      <c r="J37" s="9"/>
      <c r="K37" s="9"/>
      <c r="L37" s="8">
        <v>502</v>
      </c>
      <c r="M37" s="9"/>
      <c r="N37" s="9"/>
      <c r="O37" s="9"/>
      <c r="P37" s="9"/>
      <c r="Q37" s="9"/>
      <c r="R37" s="9"/>
      <c r="S37" s="8">
        <v>15.5</v>
      </c>
      <c r="T37" s="9"/>
      <c r="U37" s="9"/>
      <c r="V37" s="9"/>
      <c r="W37" s="8">
        <v>34.200000000000003</v>
      </c>
      <c r="X37" s="8">
        <v>30</v>
      </c>
      <c r="Y37" s="9"/>
      <c r="Z37" s="9"/>
      <c r="AA37" s="9"/>
      <c r="AB37" s="9"/>
    </row>
    <row r="38" spans="1:28" ht="15" customHeight="1" x14ac:dyDescent="0.35">
      <c r="A38" s="2" t="s">
        <v>122</v>
      </c>
      <c r="B38" s="2" t="s">
        <v>334</v>
      </c>
      <c r="C38" s="2" t="s">
        <v>123</v>
      </c>
      <c r="D38" s="7" t="s">
        <v>124</v>
      </c>
      <c r="E38" s="8">
        <v>19.600000000000001</v>
      </c>
      <c r="F38" s="8">
        <f t="shared" si="16"/>
        <v>3.03</v>
      </c>
      <c r="G38" s="8">
        <f t="shared" si="17"/>
        <v>2.08</v>
      </c>
      <c r="H38" s="8">
        <v>10</v>
      </c>
      <c r="I38" s="8">
        <v>22.5</v>
      </c>
      <c r="J38" s="8">
        <v>13.5</v>
      </c>
      <c r="K38" s="8">
        <v>10.5</v>
      </c>
      <c r="L38" s="8">
        <f>ROUND(S38/X38,2)*1000</f>
        <v>1080</v>
      </c>
      <c r="M38" s="8">
        <f t="shared" ref="M38:M47" si="18">ROUND(I38/2.54,2)</f>
        <v>8.86</v>
      </c>
      <c r="N38" s="8">
        <f t="shared" ref="N38:N47" si="19">ROUND(J38/2.54,2)</f>
        <v>5.31</v>
      </c>
      <c r="O38" s="8">
        <f t="shared" ref="O38:O47" si="20">ROUND(K38/2.54,2)</f>
        <v>4.13</v>
      </c>
      <c r="P38" s="8">
        <v>56</v>
      </c>
      <c r="Q38" s="8">
        <v>24</v>
      </c>
      <c r="R38" s="8">
        <v>55.5</v>
      </c>
      <c r="S38" s="8">
        <v>21.5</v>
      </c>
      <c r="T38" s="8">
        <f t="shared" ref="T38:T46" si="21">ROUND(P38/2.54,2)</f>
        <v>22.05</v>
      </c>
      <c r="U38" s="8">
        <f t="shared" ref="U38:U46" si="22">ROUND(Q38/2.54,2)</f>
        <v>9.4499999999999993</v>
      </c>
      <c r="V38" s="8">
        <f t="shared" ref="V38:V46" si="23">ROUND(R38/2.54,2)</f>
        <v>21.85</v>
      </c>
      <c r="W38" s="8">
        <f>ROUND(S38*2.2,2)</f>
        <v>47.3</v>
      </c>
      <c r="X38" s="8">
        <v>20</v>
      </c>
      <c r="Y38" s="8">
        <f t="shared" ref="Y38:Y70" si="24">ROUND(P38*Q38*R38/1000000,3)</f>
        <v>7.4999999999999997E-2</v>
      </c>
      <c r="Z38" s="9"/>
      <c r="AA38" s="9"/>
      <c r="AB38" s="9"/>
    </row>
    <row r="39" spans="1:28" ht="15" customHeight="1" x14ac:dyDescent="0.35">
      <c r="A39" s="2" t="s">
        <v>125</v>
      </c>
      <c r="B39" s="2" t="s">
        <v>127</v>
      </c>
      <c r="C39" s="2" t="s">
        <v>126</v>
      </c>
      <c r="D39" s="4" t="s">
        <v>127</v>
      </c>
      <c r="E39" s="5">
        <v>7.61</v>
      </c>
      <c r="F39" s="5">
        <f t="shared" si="16"/>
        <v>1.18</v>
      </c>
      <c r="G39" s="5">
        <f t="shared" si="17"/>
        <v>1.06</v>
      </c>
      <c r="H39" s="5">
        <v>8</v>
      </c>
      <c r="I39" s="5">
        <v>18</v>
      </c>
      <c r="J39" s="5">
        <v>9</v>
      </c>
      <c r="K39" s="5">
        <v>7</v>
      </c>
      <c r="L39" s="5">
        <v>550</v>
      </c>
      <c r="M39" s="5">
        <f t="shared" si="18"/>
        <v>7.09</v>
      </c>
      <c r="N39" s="5">
        <f t="shared" si="19"/>
        <v>3.54</v>
      </c>
      <c r="O39" s="5">
        <f t="shared" si="20"/>
        <v>2.76</v>
      </c>
      <c r="P39" s="5">
        <v>49</v>
      </c>
      <c r="Q39" s="5">
        <v>19.5</v>
      </c>
      <c r="R39" s="5">
        <v>31.5</v>
      </c>
      <c r="S39" s="5">
        <v>11</v>
      </c>
      <c r="T39" s="5">
        <f t="shared" si="21"/>
        <v>19.29</v>
      </c>
      <c r="U39" s="5">
        <f t="shared" si="22"/>
        <v>7.68</v>
      </c>
      <c r="V39" s="5">
        <f t="shared" si="23"/>
        <v>12.4</v>
      </c>
      <c r="W39" s="5">
        <f>ROUND(S39*2.2,2)</f>
        <v>24.2</v>
      </c>
      <c r="X39" s="5">
        <v>20</v>
      </c>
      <c r="Y39" s="5">
        <f t="shared" si="24"/>
        <v>0.03</v>
      </c>
      <c r="Z39" s="6"/>
      <c r="AA39" s="6"/>
      <c r="AB39" s="6"/>
    </row>
    <row r="40" spans="1:28" ht="15" customHeight="1" x14ac:dyDescent="0.35">
      <c r="A40" s="2" t="s">
        <v>128</v>
      </c>
      <c r="B40" s="2" t="s">
        <v>130</v>
      </c>
      <c r="C40" s="2" t="s">
        <v>129</v>
      </c>
      <c r="D40" s="7" t="s">
        <v>130</v>
      </c>
      <c r="E40" s="8">
        <v>10.54</v>
      </c>
      <c r="F40" s="8">
        <f t="shared" si="16"/>
        <v>1.63</v>
      </c>
      <c r="G40" s="8">
        <f t="shared" si="17"/>
        <v>1.06</v>
      </c>
      <c r="H40" s="8">
        <v>6</v>
      </c>
      <c r="I40" s="8">
        <v>18</v>
      </c>
      <c r="J40" s="8">
        <v>14</v>
      </c>
      <c r="K40" s="8">
        <v>7.5</v>
      </c>
      <c r="L40" s="8">
        <f>ROUND(S40/X40,2)*1000</f>
        <v>550</v>
      </c>
      <c r="M40" s="8">
        <f t="shared" si="18"/>
        <v>7.09</v>
      </c>
      <c r="N40" s="8">
        <f t="shared" si="19"/>
        <v>5.51</v>
      </c>
      <c r="O40" s="8">
        <f t="shared" si="20"/>
        <v>2.95</v>
      </c>
      <c r="P40" s="8">
        <v>38</v>
      </c>
      <c r="Q40" s="8">
        <v>30</v>
      </c>
      <c r="R40" s="8">
        <v>41.5</v>
      </c>
      <c r="S40" s="8">
        <v>11</v>
      </c>
      <c r="T40" s="8">
        <f t="shared" si="21"/>
        <v>14.96</v>
      </c>
      <c r="U40" s="8">
        <f t="shared" si="22"/>
        <v>11.81</v>
      </c>
      <c r="V40" s="8">
        <f t="shared" si="23"/>
        <v>16.34</v>
      </c>
      <c r="W40" s="8">
        <f>ROUND(S40*2.2,2)</f>
        <v>24.2</v>
      </c>
      <c r="X40" s="8">
        <v>20</v>
      </c>
      <c r="Y40" s="8">
        <f t="shared" si="24"/>
        <v>4.7E-2</v>
      </c>
      <c r="Z40" s="9"/>
      <c r="AA40" s="9"/>
      <c r="AB40" s="9"/>
    </row>
    <row r="41" spans="1:28" ht="15" customHeight="1" x14ac:dyDescent="0.35">
      <c r="A41" s="2" t="s">
        <v>131</v>
      </c>
      <c r="B41" s="2" t="s">
        <v>133</v>
      </c>
      <c r="C41" s="2" t="s">
        <v>132</v>
      </c>
      <c r="D41" s="4" t="s">
        <v>133</v>
      </c>
      <c r="E41" s="5">
        <v>8.02</v>
      </c>
      <c r="F41" s="5">
        <f t="shared" si="16"/>
        <v>1.24</v>
      </c>
      <c r="G41" s="5">
        <f t="shared" si="17"/>
        <v>0.73</v>
      </c>
      <c r="H41" s="5">
        <v>4</v>
      </c>
      <c r="I41" s="5">
        <v>13</v>
      </c>
      <c r="J41" s="5">
        <v>9.5</v>
      </c>
      <c r="K41" s="5">
        <v>8</v>
      </c>
      <c r="L41" s="5">
        <f>ROUND(S41/X41,2)*1000</f>
        <v>380</v>
      </c>
      <c r="M41" s="5">
        <f t="shared" si="18"/>
        <v>5.12</v>
      </c>
      <c r="N41" s="5">
        <f t="shared" si="19"/>
        <v>3.74</v>
      </c>
      <c r="O41" s="5">
        <f t="shared" si="20"/>
        <v>3.15</v>
      </c>
      <c r="P41" s="5">
        <v>49</v>
      </c>
      <c r="Q41" s="5">
        <v>27.5</v>
      </c>
      <c r="R41" s="5">
        <v>26</v>
      </c>
      <c r="S41" s="5">
        <v>15.2</v>
      </c>
      <c r="T41" s="5">
        <f t="shared" si="21"/>
        <v>19.29</v>
      </c>
      <c r="U41" s="5">
        <f t="shared" si="22"/>
        <v>10.83</v>
      </c>
      <c r="V41" s="5">
        <f t="shared" si="23"/>
        <v>10.24</v>
      </c>
      <c r="W41" s="5">
        <f>ROUND(S41*2.2,2)</f>
        <v>33.44</v>
      </c>
      <c r="X41" s="5">
        <v>40</v>
      </c>
      <c r="Y41" s="5">
        <f t="shared" si="24"/>
        <v>3.5000000000000003E-2</v>
      </c>
      <c r="Z41" s="6"/>
      <c r="AA41" s="6"/>
      <c r="AB41" s="6"/>
    </row>
    <row r="42" spans="1:28" ht="15" customHeight="1" x14ac:dyDescent="0.35">
      <c r="A42" s="2" t="s">
        <v>134</v>
      </c>
      <c r="B42" s="2" t="s">
        <v>136</v>
      </c>
      <c r="C42" s="2" t="s">
        <v>135</v>
      </c>
      <c r="D42" s="4" t="s">
        <v>136</v>
      </c>
      <c r="E42" s="5">
        <v>43.6</v>
      </c>
      <c r="F42" s="5">
        <f t="shared" si="16"/>
        <v>6.74</v>
      </c>
      <c r="G42" s="5">
        <f t="shared" si="17"/>
        <v>6.55</v>
      </c>
      <c r="H42" s="5">
        <v>50</v>
      </c>
      <c r="I42" s="5">
        <v>34</v>
      </c>
      <c r="J42" s="5">
        <v>27.5</v>
      </c>
      <c r="K42" s="5">
        <v>9</v>
      </c>
      <c r="L42" s="5">
        <f>ROUND(S42/X42,2)*1000</f>
        <v>3400</v>
      </c>
      <c r="M42" s="5">
        <f t="shared" si="18"/>
        <v>13.39</v>
      </c>
      <c r="N42" s="5">
        <f t="shared" si="19"/>
        <v>10.83</v>
      </c>
      <c r="O42" s="5">
        <f t="shared" si="20"/>
        <v>3.54</v>
      </c>
      <c r="P42" s="5">
        <v>35.5</v>
      </c>
      <c r="Q42" s="5">
        <v>29</v>
      </c>
      <c r="R42" s="5">
        <v>48</v>
      </c>
      <c r="S42" s="5">
        <v>17</v>
      </c>
      <c r="T42" s="5">
        <f t="shared" si="21"/>
        <v>13.98</v>
      </c>
      <c r="U42" s="5">
        <f t="shared" si="22"/>
        <v>11.42</v>
      </c>
      <c r="V42" s="5">
        <f t="shared" si="23"/>
        <v>18.899999999999999</v>
      </c>
      <c r="W42" s="5">
        <f>ROUND(S42*2.205,2)</f>
        <v>37.49</v>
      </c>
      <c r="X42" s="5">
        <v>5</v>
      </c>
      <c r="Y42" s="5">
        <f t="shared" si="24"/>
        <v>4.9000000000000002E-2</v>
      </c>
      <c r="Z42" s="6"/>
      <c r="AA42" s="6"/>
      <c r="AB42" s="6"/>
    </row>
    <row r="43" spans="1:28" ht="15" customHeight="1" x14ac:dyDescent="0.35">
      <c r="A43" s="2" t="s">
        <v>137</v>
      </c>
      <c r="B43" s="2" t="s">
        <v>335</v>
      </c>
      <c r="C43" s="2" t="s">
        <v>138</v>
      </c>
      <c r="D43" s="7" t="s">
        <v>139</v>
      </c>
      <c r="E43" s="8">
        <v>31.8</v>
      </c>
      <c r="F43" s="8">
        <f t="shared" si="16"/>
        <v>4.91</v>
      </c>
      <c r="G43" s="8">
        <f t="shared" si="17"/>
        <v>3.61</v>
      </c>
      <c r="H43" s="8">
        <v>50</v>
      </c>
      <c r="I43" s="8">
        <v>17</v>
      </c>
      <c r="J43" s="8">
        <v>14</v>
      </c>
      <c r="K43" s="8">
        <v>10</v>
      </c>
      <c r="L43" s="8">
        <v>1875</v>
      </c>
      <c r="M43" s="8">
        <f t="shared" si="18"/>
        <v>6.69</v>
      </c>
      <c r="N43" s="8">
        <f t="shared" si="19"/>
        <v>5.51</v>
      </c>
      <c r="O43" s="8">
        <f t="shared" si="20"/>
        <v>3.94</v>
      </c>
      <c r="P43" s="8">
        <v>37</v>
      </c>
      <c r="Q43" s="8">
        <v>30</v>
      </c>
      <c r="R43" s="8">
        <v>22</v>
      </c>
      <c r="S43" s="8">
        <v>15</v>
      </c>
      <c r="T43" s="8">
        <f t="shared" si="21"/>
        <v>14.57</v>
      </c>
      <c r="U43" s="8">
        <f t="shared" si="22"/>
        <v>11.81</v>
      </c>
      <c r="V43" s="8">
        <f t="shared" si="23"/>
        <v>8.66</v>
      </c>
      <c r="W43" s="8">
        <f>ROUND(S43*2.2,2)</f>
        <v>33</v>
      </c>
      <c r="X43" s="8">
        <v>8</v>
      </c>
      <c r="Y43" s="8">
        <f t="shared" si="24"/>
        <v>2.4E-2</v>
      </c>
      <c r="Z43" s="9"/>
      <c r="AA43" s="9"/>
      <c r="AB43" s="9"/>
    </row>
    <row r="44" spans="1:28" ht="15" customHeight="1" x14ac:dyDescent="0.35">
      <c r="A44" s="2" t="s">
        <v>140</v>
      </c>
      <c r="B44" s="2" t="s">
        <v>142</v>
      </c>
      <c r="C44" s="2" t="s">
        <v>141</v>
      </c>
      <c r="D44" s="4" t="s">
        <v>142</v>
      </c>
      <c r="E44" s="5">
        <v>34.9</v>
      </c>
      <c r="F44" s="5">
        <f t="shared" si="16"/>
        <v>5.39</v>
      </c>
      <c r="G44" s="5">
        <f t="shared" si="17"/>
        <v>4.82</v>
      </c>
      <c r="H44" s="5">
        <v>50</v>
      </c>
      <c r="I44" s="5">
        <v>24</v>
      </c>
      <c r="J44" s="5">
        <v>17</v>
      </c>
      <c r="K44" s="5">
        <v>9</v>
      </c>
      <c r="L44" s="5">
        <f>ROUND(S44/X44,2)*1000</f>
        <v>2500</v>
      </c>
      <c r="M44" s="5">
        <f t="shared" si="18"/>
        <v>9.4499999999999993</v>
      </c>
      <c r="N44" s="5">
        <f t="shared" si="19"/>
        <v>6.69</v>
      </c>
      <c r="O44" s="5">
        <f t="shared" si="20"/>
        <v>3.54</v>
      </c>
      <c r="P44" s="5">
        <v>25.5</v>
      </c>
      <c r="Q44" s="5">
        <v>18.5</v>
      </c>
      <c r="R44" s="5">
        <v>48</v>
      </c>
      <c r="S44" s="5">
        <v>12.5</v>
      </c>
      <c r="T44" s="5">
        <f t="shared" si="21"/>
        <v>10.039999999999999</v>
      </c>
      <c r="U44" s="5">
        <f t="shared" si="22"/>
        <v>7.28</v>
      </c>
      <c r="V44" s="5">
        <f t="shared" si="23"/>
        <v>18.899999999999999</v>
      </c>
      <c r="W44" s="5">
        <f>ROUND(S44*2.205,2)</f>
        <v>27.56</v>
      </c>
      <c r="X44" s="5">
        <v>5</v>
      </c>
      <c r="Y44" s="5">
        <f t="shared" si="24"/>
        <v>2.3E-2</v>
      </c>
      <c r="Z44" s="6"/>
      <c r="AA44" s="6"/>
      <c r="AB44" s="6"/>
    </row>
    <row r="45" spans="1:28" ht="15" customHeight="1" x14ac:dyDescent="0.35">
      <c r="A45" s="2" t="s">
        <v>143</v>
      </c>
      <c r="B45" s="2" t="s">
        <v>145</v>
      </c>
      <c r="C45" s="2" t="s">
        <v>144</v>
      </c>
      <c r="D45" s="7" t="s">
        <v>145</v>
      </c>
      <c r="E45" s="8">
        <v>37.700000000000003</v>
      </c>
      <c r="F45" s="8">
        <f t="shared" si="16"/>
        <v>5.82</v>
      </c>
      <c r="G45" s="8">
        <f t="shared" si="17"/>
        <v>5.48</v>
      </c>
      <c r="H45" s="8">
        <v>50</v>
      </c>
      <c r="I45" s="8">
        <v>27.5</v>
      </c>
      <c r="J45" s="8">
        <v>15.5</v>
      </c>
      <c r="K45" s="8">
        <v>9</v>
      </c>
      <c r="L45" s="8">
        <f>ROUND(S45/X45,2)*1000</f>
        <v>2840</v>
      </c>
      <c r="M45" s="8">
        <f t="shared" si="18"/>
        <v>10.83</v>
      </c>
      <c r="N45" s="8">
        <f t="shared" si="19"/>
        <v>6.1</v>
      </c>
      <c r="O45" s="8">
        <f t="shared" si="20"/>
        <v>3.54</v>
      </c>
      <c r="P45" s="8">
        <v>29</v>
      </c>
      <c r="Q45" s="8">
        <v>17</v>
      </c>
      <c r="R45" s="8">
        <v>48</v>
      </c>
      <c r="S45" s="8">
        <v>14.2</v>
      </c>
      <c r="T45" s="8">
        <f t="shared" si="21"/>
        <v>11.42</v>
      </c>
      <c r="U45" s="8">
        <f t="shared" si="22"/>
        <v>6.69</v>
      </c>
      <c r="V45" s="8">
        <f t="shared" si="23"/>
        <v>18.899999999999999</v>
      </c>
      <c r="W45" s="8">
        <f>ROUND(S45*2.205,2)</f>
        <v>31.31</v>
      </c>
      <c r="X45" s="8">
        <v>5</v>
      </c>
      <c r="Y45" s="8">
        <f t="shared" si="24"/>
        <v>2.4E-2</v>
      </c>
      <c r="Z45" s="9"/>
      <c r="AA45" s="9"/>
      <c r="AB45" s="9"/>
    </row>
    <row r="46" spans="1:28" ht="15" customHeight="1" x14ac:dyDescent="0.35">
      <c r="A46" s="2" t="s">
        <v>146</v>
      </c>
      <c r="B46" s="2" t="s">
        <v>148</v>
      </c>
      <c r="C46" s="2" t="s">
        <v>147</v>
      </c>
      <c r="D46" s="4" t="s">
        <v>148</v>
      </c>
      <c r="E46" s="5">
        <v>15.5</v>
      </c>
      <c r="F46" s="5">
        <f t="shared" si="16"/>
        <v>2.39</v>
      </c>
      <c r="G46" s="5">
        <f t="shared" si="17"/>
        <v>1.66</v>
      </c>
      <c r="H46" s="5">
        <v>43</v>
      </c>
      <c r="I46" s="5">
        <v>29</v>
      </c>
      <c r="J46" s="5">
        <v>22</v>
      </c>
      <c r="K46" s="5">
        <v>6</v>
      </c>
      <c r="L46" s="5">
        <f>ROUND(S46/X46,2)*1000</f>
        <v>860</v>
      </c>
      <c r="M46" s="5">
        <f t="shared" si="18"/>
        <v>11.42</v>
      </c>
      <c r="N46" s="5">
        <f t="shared" si="19"/>
        <v>8.66</v>
      </c>
      <c r="O46" s="5">
        <f t="shared" si="20"/>
        <v>2.36</v>
      </c>
      <c r="P46" s="5">
        <v>45</v>
      </c>
      <c r="Q46" s="5">
        <v>30.5</v>
      </c>
      <c r="R46" s="5">
        <v>55.5</v>
      </c>
      <c r="S46" s="5">
        <v>13.8</v>
      </c>
      <c r="T46" s="5">
        <f t="shared" si="21"/>
        <v>17.72</v>
      </c>
      <c r="U46" s="5">
        <f t="shared" si="22"/>
        <v>12.01</v>
      </c>
      <c r="V46" s="5">
        <f t="shared" si="23"/>
        <v>21.85</v>
      </c>
      <c r="W46" s="5">
        <f>ROUND(S46*2.2,2)</f>
        <v>30.36</v>
      </c>
      <c r="X46" s="5">
        <v>16</v>
      </c>
      <c r="Y46" s="5">
        <f t="shared" si="24"/>
        <v>7.5999999999999998E-2</v>
      </c>
      <c r="Z46" s="6"/>
      <c r="AA46" s="6"/>
      <c r="AB46" s="6"/>
    </row>
    <row r="47" spans="1:28" ht="15" customHeight="1" x14ac:dyDescent="0.35">
      <c r="A47" s="2" t="s">
        <v>149</v>
      </c>
      <c r="B47" s="2" t="s">
        <v>151</v>
      </c>
      <c r="C47" s="2" t="s">
        <v>150</v>
      </c>
      <c r="D47" s="7" t="s">
        <v>151</v>
      </c>
      <c r="E47" s="8">
        <v>2.5</v>
      </c>
      <c r="F47" s="8">
        <f t="shared" si="16"/>
        <v>0.39</v>
      </c>
      <c r="G47" s="8">
        <f t="shared" si="17"/>
        <v>0.06</v>
      </c>
      <c r="H47" s="8">
        <v>100</v>
      </c>
      <c r="I47" s="8">
        <v>16</v>
      </c>
      <c r="J47" s="8">
        <v>16</v>
      </c>
      <c r="K47" s="8">
        <v>2</v>
      </c>
      <c r="L47" s="8">
        <f>ROUND(S47/X47,2)*1000</f>
        <v>30</v>
      </c>
      <c r="M47" s="8">
        <f t="shared" si="18"/>
        <v>6.3</v>
      </c>
      <c r="N47" s="8">
        <f t="shared" si="19"/>
        <v>6.3</v>
      </c>
      <c r="O47" s="8">
        <f t="shared" si="20"/>
        <v>0.79</v>
      </c>
      <c r="P47" s="8">
        <v>52</v>
      </c>
      <c r="Q47" s="8">
        <v>37</v>
      </c>
      <c r="R47" s="8">
        <v>34</v>
      </c>
      <c r="S47" s="8">
        <v>3.85</v>
      </c>
      <c r="T47" s="8">
        <v>36</v>
      </c>
      <c r="U47" s="8">
        <v>28</v>
      </c>
      <c r="V47" s="8">
        <v>29</v>
      </c>
      <c r="W47" s="8">
        <f>ROUND(S47*2.2,2)*0.75</f>
        <v>6.3525000000000009</v>
      </c>
      <c r="X47" s="8">
        <v>150</v>
      </c>
      <c r="Y47" s="8">
        <f t="shared" si="24"/>
        <v>6.5000000000000002E-2</v>
      </c>
      <c r="Z47" s="9"/>
      <c r="AA47" s="9"/>
      <c r="AB47" s="9"/>
    </row>
    <row r="48" spans="1:28" ht="15" customHeight="1" x14ac:dyDescent="0.35">
      <c r="A48" s="2" t="s">
        <v>152</v>
      </c>
      <c r="B48" s="2" t="s">
        <v>336</v>
      </c>
      <c r="C48" s="2" t="s">
        <v>153</v>
      </c>
      <c r="D48" s="7" t="s">
        <v>154</v>
      </c>
      <c r="E48" s="8">
        <v>25.6</v>
      </c>
      <c r="F48" s="8">
        <f t="shared" si="16"/>
        <v>3.95</v>
      </c>
      <c r="G48" s="8">
        <f t="shared" si="17"/>
        <v>2.8</v>
      </c>
      <c r="H48" s="8">
        <v>100</v>
      </c>
      <c r="I48" s="8">
        <v>19.5</v>
      </c>
      <c r="J48" s="8">
        <v>10.5</v>
      </c>
      <c r="K48" s="8">
        <v>12</v>
      </c>
      <c r="L48" s="8">
        <v>1450</v>
      </c>
      <c r="M48" s="8">
        <f t="shared" ref="M48:O51" si="25">I48*0.39</f>
        <v>7.6050000000000004</v>
      </c>
      <c r="N48" s="8">
        <f t="shared" si="25"/>
        <v>4.0949999999999998</v>
      </c>
      <c r="O48" s="8">
        <f t="shared" si="25"/>
        <v>4.68</v>
      </c>
      <c r="P48" s="8">
        <v>56.5</v>
      </c>
      <c r="Q48" s="8">
        <v>21.5</v>
      </c>
      <c r="R48" s="8">
        <v>26</v>
      </c>
      <c r="S48" s="8">
        <v>14.5</v>
      </c>
      <c r="T48" s="8">
        <v>22.2</v>
      </c>
      <c r="U48" s="8">
        <v>8.5</v>
      </c>
      <c r="V48" s="8">
        <v>10.199999999999999</v>
      </c>
      <c r="W48" s="8">
        <v>32.6</v>
      </c>
      <c r="X48" s="8">
        <v>10</v>
      </c>
      <c r="Y48" s="8">
        <f t="shared" si="24"/>
        <v>3.2000000000000001E-2</v>
      </c>
      <c r="Z48" s="9"/>
      <c r="AA48" s="9"/>
      <c r="AB48" s="9"/>
    </row>
    <row r="49" spans="1:28" ht="15" customHeight="1" x14ac:dyDescent="0.35">
      <c r="A49" s="2" t="s">
        <v>155</v>
      </c>
      <c r="B49" s="2" t="s">
        <v>337</v>
      </c>
      <c r="C49" s="2" t="s">
        <v>156</v>
      </c>
      <c r="D49" s="4" t="s">
        <v>157</v>
      </c>
      <c r="E49" s="5">
        <v>16.600000000000001</v>
      </c>
      <c r="F49" s="5">
        <f t="shared" si="16"/>
        <v>2.56</v>
      </c>
      <c r="G49" s="5">
        <f t="shared" si="17"/>
        <v>1.79</v>
      </c>
      <c r="H49" s="5">
        <v>50</v>
      </c>
      <c r="I49" s="5">
        <v>17.5</v>
      </c>
      <c r="J49" s="5">
        <v>9.5</v>
      </c>
      <c r="K49" s="5">
        <v>11</v>
      </c>
      <c r="L49" s="5">
        <v>930</v>
      </c>
      <c r="M49" s="5">
        <f t="shared" si="25"/>
        <v>6.8250000000000002</v>
      </c>
      <c r="N49" s="5">
        <f t="shared" si="25"/>
        <v>3.7050000000000001</v>
      </c>
      <c r="O49" s="5">
        <f t="shared" si="25"/>
        <v>4.29</v>
      </c>
      <c r="P49" s="5">
        <v>50.5</v>
      </c>
      <c r="Q49" s="5">
        <v>19.5</v>
      </c>
      <c r="R49" s="5">
        <v>35</v>
      </c>
      <c r="S49" s="5">
        <v>14</v>
      </c>
      <c r="T49" s="5">
        <f t="shared" ref="T49:T65" si="26">ROUND(P49/2.54,2)</f>
        <v>19.88</v>
      </c>
      <c r="U49" s="5">
        <f t="shared" ref="U49:U65" si="27">ROUND(Q49/2.54,2)</f>
        <v>7.68</v>
      </c>
      <c r="V49" s="5">
        <f t="shared" ref="V49:V65" si="28">ROUND(R49/2.54,2)</f>
        <v>13.78</v>
      </c>
      <c r="W49" s="5">
        <v>20.9</v>
      </c>
      <c r="X49" s="5">
        <v>15</v>
      </c>
      <c r="Y49" s="5">
        <f t="shared" si="24"/>
        <v>3.4000000000000002E-2</v>
      </c>
      <c r="Z49" s="6"/>
      <c r="AA49" s="6"/>
      <c r="AB49" s="6"/>
    </row>
    <row r="50" spans="1:28" ht="15" customHeight="1" x14ac:dyDescent="0.35">
      <c r="A50" s="2" t="s">
        <v>158</v>
      </c>
      <c r="B50" s="2" t="s">
        <v>338</v>
      </c>
      <c r="C50" s="2" t="s">
        <v>159</v>
      </c>
      <c r="D50" s="4" t="s">
        <v>160</v>
      </c>
      <c r="E50" s="5">
        <v>21.23</v>
      </c>
      <c r="F50" s="5">
        <f t="shared" si="16"/>
        <v>3.28</v>
      </c>
      <c r="G50" s="5">
        <f t="shared" si="17"/>
        <v>2.31</v>
      </c>
      <c r="H50" s="5">
        <v>50</v>
      </c>
      <c r="I50" s="5">
        <v>19.5</v>
      </c>
      <c r="J50" s="5">
        <v>10.5</v>
      </c>
      <c r="K50" s="5">
        <v>14</v>
      </c>
      <c r="L50" s="5">
        <v>1200</v>
      </c>
      <c r="M50" s="5">
        <f t="shared" si="25"/>
        <v>7.6050000000000004</v>
      </c>
      <c r="N50" s="5">
        <f t="shared" si="25"/>
        <v>4.0949999999999998</v>
      </c>
      <c r="O50" s="5">
        <f t="shared" si="25"/>
        <v>5.46</v>
      </c>
      <c r="P50" s="5">
        <v>56.5</v>
      </c>
      <c r="Q50" s="5">
        <v>21.5</v>
      </c>
      <c r="R50" s="5">
        <v>44</v>
      </c>
      <c r="S50" s="5">
        <v>18</v>
      </c>
      <c r="T50" s="5">
        <f t="shared" si="26"/>
        <v>22.24</v>
      </c>
      <c r="U50" s="5">
        <f t="shared" si="27"/>
        <v>8.4600000000000009</v>
      </c>
      <c r="V50" s="5">
        <f t="shared" si="28"/>
        <v>17.32</v>
      </c>
      <c r="W50" s="5">
        <v>27.6</v>
      </c>
      <c r="X50" s="5">
        <v>15</v>
      </c>
      <c r="Y50" s="5">
        <f t="shared" si="24"/>
        <v>5.2999999999999999E-2</v>
      </c>
      <c r="Z50" s="6"/>
      <c r="AA50" s="6"/>
      <c r="AB50" s="6"/>
    </row>
    <row r="51" spans="1:28" ht="15" customHeight="1" x14ac:dyDescent="0.35">
      <c r="A51" s="2" t="s">
        <v>161</v>
      </c>
      <c r="B51" s="2" t="s">
        <v>331</v>
      </c>
      <c r="C51" s="2" t="s">
        <v>162</v>
      </c>
      <c r="D51" s="4" t="s">
        <v>163</v>
      </c>
      <c r="E51" s="5">
        <v>25.5</v>
      </c>
      <c r="F51" s="5">
        <f t="shared" si="16"/>
        <v>3.94</v>
      </c>
      <c r="G51" s="5">
        <f t="shared" si="17"/>
        <v>2.4900000000000002</v>
      </c>
      <c r="H51" s="5">
        <v>50</v>
      </c>
      <c r="I51" s="5">
        <v>26</v>
      </c>
      <c r="J51" s="5">
        <v>14</v>
      </c>
      <c r="K51" s="5">
        <v>7</v>
      </c>
      <c r="L51" s="5">
        <f>ROUND(S51/X51,2)*1000</f>
        <v>1290</v>
      </c>
      <c r="M51" s="5">
        <f t="shared" si="25"/>
        <v>10.14</v>
      </c>
      <c r="N51" s="5">
        <f t="shared" si="25"/>
        <v>5.46</v>
      </c>
      <c r="O51" s="5">
        <f t="shared" si="25"/>
        <v>2.73</v>
      </c>
      <c r="P51" s="5">
        <v>43.5</v>
      </c>
      <c r="Q51" s="5">
        <v>27.5</v>
      </c>
      <c r="R51" s="5">
        <v>38</v>
      </c>
      <c r="S51" s="5">
        <v>19.3</v>
      </c>
      <c r="T51" s="5">
        <f t="shared" si="26"/>
        <v>17.13</v>
      </c>
      <c r="U51" s="5">
        <f t="shared" si="27"/>
        <v>10.83</v>
      </c>
      <c r="V51" s="5">
        <f t="shared" si="28"/>
        <v>14.96</v>
      </c>
      <c r="W51" s="5">
        <v>27.6</v>
      </c>
      <c r="X51" s="5">
        <v>15</v>
      </c>
      <c r="Y51" s="5">
        <f t="shared" si="24"/>
        <v>4.4999999999999998E-2</v>
      </c>
      <c r="Z51" s="6"/>
      <c r="AA51" s="6"/>
      <c r="AB51" s="6"/>
    </row>
    <row r="52" spans="1:28" ht="15" customHeight="1" x14ac:dyDescent="0.35">
      <c r="A52" s="2" t="s">
        <v>164</v>
      </c>
      <c r="B52" s="2" t="s">
        <v>339</v>
      </c>
      <c r="C52" s="2" t="s">
        <v>165</v>
      </c>
      <c r="D52" s="4" t="s">
        <v>166</v>
      </c>
      <c r="E52" s="5">
        <v>6.56</v>
      </c>
      <c r="F52" s="5">
        <f t="shared" si="16"/>
        <v>1.01</v>
      </c>
      <c r="G52" s="5">
        <f t="shared" si="17"/>
        <v>0.9</v>
      </c>
      <c r="H52" s="5">
        <v>50</v>
      </c>
      <c r="I52" s="5">
        <v>11</v>
      </c>
      <c r="J52" s="5">
        <v>9</v>
      </c>
      <c r="K52" s="5">
        <v>5</v>
      </c>
      <c r="L52" s="5">
        <v>466</v>
      </c>
      <c r="M52" s="5">
        <f t="shared" ref="M52:M65" si="29">ROUND(I52/2.54,2)</f>
        <v>4.33</v>
      </c>
      <c r="N52" s="5">
        <f t="shared" ref="N52:N65" si="30">ROUND(J52/2.54,2)</f>
        <v>3.54</v>
      </c>
      <c r="O52" s="5">
        <f t="shared" ref="O52:O65" si="31">ROUND(K52/2.54,2)</f>
        <v>1.97</v>
      </c>
      <c r="P52" s="5">
        <v>48</v>
      </c>
      <c r="Q52" s="5">
        <v>24.5</v>
      </c>
      <c r="R52" s="5">
        <v>22</v>
      </c>
      <c r="S52" s="5">
        <v>19.2</v>
      </c>
      <c r="T52" s="5">
        <f t="shared" si="26"/>
        <v>18.899999999999999</v>
      </c>
      <c r="U52" s="5">
        <f t="shared" si="27"/>
        <v>9.65</v>
      </c>
      <c r="V52" s="5">
        <f t="shared" si="28"/>
        <v>8.66</v>
      </c>
      <c r="W52" s="5">
        <f>ROUND(S52*2.2,2)</f>
        <v>42.24</v>
      </c>
      <c r="X52" s="5">
        <v>40</v>
      </c>
      <c r="Y52" s="5">
        <f t="shared" si="24"/>
        <v>2.5999999999999999E-2</v>
      </c>
      <c r="Z52" s="6"/>
      <c r="AA52" s="6"/>
      <c r="AB52" s="6"/>
    </row>
    <row r="53" spans="1:28" ht="15" customHeight="1" x14ac:dyDescent="0.35">
      <c r="A53" s="2" t="s">
        <v>167</v>
      </c>
      <c r="B53" s="2" t="s">
        <v>169</v>
      </c>
      <c r="C53" s="2" t="s">
        <v>168</v>
      </c>
      <c r="D53" s="7" t="s">
        <v>169</v>
      </c>
      <c r="E53" s="8">
        <v>8.1</v>
      </c>
      <c r="F53" s="8">
        <f t="shared" si="16"/>
        <v>1.25</v>
      </c>
      <c r="G53" s="8">
        <f t="shared" si="17"/>
        <v>1.45</v>
      </c>
      <c r="H53" s="8">
        <v>50</v>
      </c>
      <c r="I53" s="8">
        <v>11</v>
      </c>
      <c r="J53" s="8">
        <v>9</v>
      </c>
      <c r="K53" s="8">
        <v>5</v>
      </c>
      <c r="L53" s="8">
        <f>ROUND(S53/X53,2)*1000</f>
        <v>750</v>
      </c>
      <c r="M53" s="8">
        <f t="shared" si="29"/>
        <v>4.33</v>
      </c>
      <c r="N53" s="8">
        <f t="shared" si="30"/>
        <v>3.54</v>
      </c>
      <c r="O53" s="8">
        <f t="shared" si="31"/>
        <v>1.97</v>
      </c>
      <c r="P53" s="8">
        <v>48</v>
      </c>
      <c r="Q53" s="8">
        <v>13</v>
      </c>
      <c r="R53" s="8">
        <v>28</v>
      </c>
      <c r="S53" s="8">
        <v>18.7</v>
      </c>
      <c r="T53" s="8">
        <f t="shared" si="26"/>
        <v>18.899999999999999</v>
      </c>
      <c r="U53" s="8">
        <f t="shared" si="27"/>
        <v>5.12</v>
      </c>
      <c r="V53" s="8">
        <f t="shared" si="28"/>
        <v>11.02</v>
      </c>
      <c r="W53" s="8">
        <f>ROUND(S53*2.2,2)</f>
        <v>41.14</v>
      </c>
      <c r="X53" s="8">
        <v>25</v>
      </c>
      <c r="Y53" s="8">
        <f t="shared" si="24"/>
        <v>1.7000000000000001E-2</v>
      </c>
      <c r="Z53" s="9"/>
      <c r="AA53" s="9"/>
      <c r="AB53" s="9"/>
    </row>
    <row r="54" spans="1:28" ht="15" customHeight="1" x14ac:dyDescent="0.35">
      <c r="A54" s="2" t="s">
        <v>170</v>
      </c>
      <c r="B54" s="2" t="s">
        <v>172</v>
      </c>
      <c r="C54" s="2" t="s">
        <v>171</v>
      </c>
      <c r="D54" s="4" t="s">
        <v>172</v>
      </c>
      <c r="E54" s="5">
        <v>6.56</v>
      </c>
      <c r="F54" s="5">
        <f t="shared" si="16"/>
        <v>1.01</v>
      </c>
      <c r="G54" s="5">
        <f t="shared" si="17"/>
        <v>0.93</v>
      </c>
      <c r="H54" s="5">
        <v>50</v>
      </c>
      <c r="I54" s="5">
        <v>11</v>
      </c>
      <c r="J54" s="5">
        <v>9</v>
      </c>
      <c r="K54" s="5">
        <v>5</v>
      </c>
      <c r="L54" s="5">
        <f>ROUND(S54/X54,2)*1000</f>
        <v>480</v>
      </c>
      <c r="M54" s="5">
        <f t="shared" si="29"/>
        <v>4.33</v>
      </c>
      <c r="N54" s="5">
        <f t="shared" si="30"/>
        <v>3.54</v>
      </c>
      <c r="O54" s="5">
        <f t="shared" si="31"/>
        <v>1.97</v>
      </c>
      <c r="P54" s="5">
        <v>48</v>
      </c>
      <c r="Q54" s="5">
        <v>24.5</v>
      </c>
      <c r="R54" s="5">
        <v>22</v>
      </c>
      <c r="S54" s="5">
        <v>19</v>
      </c>
      <c r="T54" s="5">
        <f t="shared" si="26"/>
        <v>18.899999999999999</v>
      </c>
      <c r="U54" s="5">
        <f t="shared" si="27"/>
        <v>9.65</v>
      </c>
      <c r="V54" s="5">
        <f t="shared" si="28"/>
        <v>8.66</v>
      </c>
      <c r="W54" s="5">
        <f>ROUND(S54*2.2,2)</f>
        <v>41.8</v>
      </c>
      <c r="X54" s="5">
        <v>40</v>
      </c>
      <c r="Y54" s="5">
        <f t="shared" si="24"/>
        <v>2.5999999999999999E-2</v>
      </c>
      <c r="Z54" s="6"/>
      <c r="AA54" s="6"/>
      <c r="AB54" s="6"/>
    </row>
    <row r="55" spans="1:28" ht="15" customHeight="1" x14ac:dyDescent="0.35">
      <c r="A55" s="2" t="s">
        <v>173</v>
      </c>
      <c r="B55" s="2" t="s">
        <v>175</v>
      </c>
      <c r="C55" s="2" t="s">
        <v>174</v>
      </c>
      <c r="D55" s="4" t="s">
        <v>175</v>
      </c>
      <c r="E55" s="5">
        <v>43.6</v>
      </c>
      <c r="F55" s="5">
        <f t="shared" si="16"/>
        <v>6.74</v>
      </c>
      <c r="G55" s="5">
        <f t="shared" si="17"/>
        <v>6.55</v>
      </c>
      <c r="H55" s="5">
        <v>50</v>
      </c>
      <c r="I55" s="5">
        <v>34</v>
      </c>
      <c r="J55" s="5">
        <v>27.5</v>
      </c>
      <c r="K55" s="5">
        <v>9</v>
      </c>
      <c r="L55" s="5">
        <f>ROUND(S55/X55,2)*1000</f>
        <v>3400</v>
      </c>
      <c r="M55" s="5">
        <f t="shared" si="29"/>
        <v>13.39</v>
      </c>
      <c r="N55" s="5">
        <f t="shared" si="30"/>
        <v>10.83</v>
      </c>
      <c r="O55" s="5">
        <f t="shared" si="31"/>
        <v>3.54</v>
      </c>
      <c r="P55" s="5">
        <v>35.5</v>
      </c>
      <c r="Q55" s="5">
        <v>29</v>
      </c>
      <c r="R55" s="5">
        <v>48</v>
      </c>
      <c r="S55" s="5">
        <v>17</v>
      </c>
      <c r="T55" s="5">
        <f t="shared" si="26"/>
        <v>13.98</v>
      </c>
      <c r="U55" s="5">
        <f t="shared" si="27"/>
        <v>11.42</v>
      </c>
      <c r="V55" s="5">
        <f t="shared" si="28"/>
        <v>18.899999999999999</v>
      </c>
      <c r="W55" s="5">
        <f>ROUND(S55*2.205,2)</f>
        <v>37.49</v>
      </c>
      <c r="X55" s="5">
        <v>5</v>
      </c>
      <c r="Y55" s="5">
        <f t="shared" si="24"/>
        <v>4.9000000000000002E-2</v>
      </c>
      <c r="Z55" s="6"/>
      <c r="AA55" s="6"/>
      <c r="AB55" s="6"/>
    </row>
    <row r="56" spans="1:28" ht="15" customHeight="1" x14ac:dyDescent="0.35">
      <c r="A56" s="2" t="s">
        <v>176</v>
      </c>
      <c r="B56" s="2" t="s">
        <v>331</v>
      </c>
      <c r="C56" s="2" t="s">
        <v>177</v>
      </c>
      <c r="D56" s="4" t="s">
        <v>178</v>
      </c>
      <c r="E56" s="5">
        <v>46.4</v>
      </c>
      <c r="F56" s="5">
        <f t="shared" si="16"/>
        <v>7.17</v>
      </c>
      <c r="G56" s="5">
        <f t="shared" si="17"/>
        <v>6.67</v>
      </c>
      <c r="H56" s="5">
        <v>50</v>
      </c>
      <c r="I56" s="5">
        <v>38</v>
      </c>
      <c r="J56" s="5">
        <v>17</v>
      </c>
      <c r="K56" s="5">
        <v>9</v>
      </c>
      <c r="L56" s="5">
        <f>ROUND(S56/X56*1000,2)</f>
        <v>3460</v>
      </c>
      <c r="M56" s="5">
        <f t="shared" si="29"/>
        <v>14.96</v>
      </c>
      <c r="N56" s="5">
        <f t="shared" si="30"/>
        <v>6.69</v>
      </c>
      <c r="O56" s="5">
        <f t="shared" si="31"/>
        <v>3.54</v>
      </c>
      <c r="P56" s="5">
        <v>39.5</v>
      </c>
      <c r="Q56" s="5">
        <v>18.5</v>
      </c>
      <c r="R56" s="5">
        <v>48</v>
      </c>
      <c r="S56" s="5">
        <v>17.3</v>
      </c>
      <c r="T56" s="5">
        <f t="shared" si="26"/>
        <v>15.55</v>
      </c>
      <c r="U56" s="5">
        <f t="shared" si="27"/>
        <v>7.28</v>
      </c>
      <c r="V56" s="5">
        <f t="shared" si="28"/>
        <v>18.899999999999999</v>
      </c>
      <c r="W56" s="5">
        <f>ROUND(S56*2.205,2)</f>
        <v>38.15</v>
      </c>
      <c r="X56" s="5">
        <v>5</v>
      </c>
      <c r="Y56" s="5">
        <f t="shared" si="24"/>
        <v>3.5000000000000003E-2</v>
      </c>
      <c r="Z56" s="6"/>
      <c r="AA56" s="6"/>
      <c r="AB56" s="6"/>
    </row>
    <row r="57" spans="1:28" ht="15" customHeight="1" x14ac:dyDescent="0.35">
      <c r="A57" s="2" t="s">
        <v>179</v>
      </c>
      <c r="B57" s="2" t="s">
        <v>340</v>
      </c>
      <c r="C57" s="2" t="s">
        <v>180</v>
      </c>
      <c r="D57" s="7" t="s">
        <v>181</v>
      </c>
      <c r="E57" s="8">
        <v>31.8</v>
      </c>
      <c r="F57" s="8">
        <f t="shared" si="16"/>
        <v>4.91</v>
      </c>
      <c r="G57" s="8">
        <f t="shared" si="17"/>
        <v>3.61</v>
      </c>
      <c r="H57" s="8">
        <v>50</v>
      </c>
      <c r="I57" s="8">
        <v>17</v>
      </c>
      <c r="J57" s="8">
        <v>14</v>
      </c>
      <c r="K57" s="8">
        <v>10</v>
      </c>
      <c r="L57" s="8">
        <v>1875</v>
      </c>
      <c r="M57" s="8">
        <f t="shared" si="29"/>
        <v>6.69</v>
      </c>
      <c r="N57" s="8">
        <f t="shared" si="30"/>
        <v>5.51</v>
      </c>
      <c r="O57" s="8">
        <f t="shared" si="31"/>
        <v>3.94</v>
      </c>
      <c r="P57" s="8">
        <v>37</v>
      </c>
      <c r="Q57" s="8">
        <v>30</v>
      </c>
      <c r="R57" s="8">
        <v>22</v>
      </c>
      <c r="S57" s="8">
        <v>15</v>
      </c>
      <c r="T57" s="8">
        <f t="shared" si="26"/>
        <v>14.57</v>
      </c>
      <c r="U57" s="8">
        <f t="shared" si="27"/>
        <v>11.81</v>
      </c>
      <c r="V57" s="8">
        <f t="shared" si="28"/>
        <v>8.66</v>
      </c>
      <c r="W57" s="8">
        <f>ROUND(S57*2.2,2)</f>
        <v>33</v>
      </c>
      <c r="X57" s="8">
        <v>8</v>
      </c>
      <c r="Y57" s="8">
        <f t="shared" si="24"/>
        <v>2.4E-2</v>
      </c>
      <c r="Z57" s="9"/>
      <c r="AA57" s="9"/>
      <c r="AB57" s="9"/>
    </row>
    <row r="58" spans="1:28" ht="15" customHeight="1" x14ac:dyDescent="0.35">
      <c r="A58" s="2" t="s">
        <v>182</v>
      </c>
      <c r="B58" s="2" t="s">
        <v>184</v>
      </c>
      <c r="C58" s="2" t="s">
        <v>183</v>
      </c>
      <c r="D58" s="4" t="s">
        <v>184</v>
      </c>
      <c r="E58" s="5">
        <v>34.9</v>
      </c>
      <c r="F58" s="5">
        <f t="shared" si="16"/>
        <v>5.39</v>
      </c>
      <c r="G58" s="5">
        <f t="shared" si="17"/>
        <v>4.82</v>
      </c>
      <c r="H58" s="5">
        <v>50</v>
      </c>
      <c r="I58" s="5">
        <v>24</v>
      </c>
      <c r="J58" s="5">
        <v>17</v>
      </c>
      <c r="K58" s="5">
        <v>9</v>
      </c>
      <c r="L58" s="5">
        <f>ROUND(S58/X58,2)*1000</f>
        <v>2500</v>
      </c>
      <c r="M58" s="5">
        <f t="shared" si="29"/>
        <v>9.4499999999999993</v>
      </c>
      <c r="N58" s="5">
        <f t="shared" si="30"/>
        <v>6.69</v>
      </c>
      <c r="O58" s="5">
        <f t="shared" si="31"/>
        <v>3.54</v>
      </c>
      <c r="P58" s="5">
        <v>25.5</v>
      </c>
      <c r="Q58" s="5">
        <v>18.5</v>
      </c>
      <c r="R58" s="5">
        <v>48</v>
      </c>
      <c r="S58" s="5">
        <v>12.5</v>
      </c>
      <c r="T58" s="5">
        <f t="shared" si="26"/>
        <v>10.039999999999999</v>
      </c>
      <c r="U58" s="5">
        <f t="shared" si="27"/>
        <v>7.28</v>
      </c>
      <c r="V58" s="5">
        <f t="shared" si="28"/>
        <v>18.899999999999999</v>
      </c>
      <c r="W58" s="5">
        <f>ROUND(S58*2.205,2)</f>
        <v>27.56</v>
      </c>
      <c r="X58" s="5">
        <v>5</v>
      </c>
      <c r="Y58" s="5">
        <f t="shared" si="24"/>
        <v>2.3E-2</v>
      </c>
      <c r="Z58" s="6"/>
      <c r="AA58" s="6"/>
      <c r="AB58" s="6"/>
    </row>
    <row r="59" spans="1:28" ht="15" customHeight="1" x14ac:dyDescent="0.35">
      <c r="A59" s="2" t="s">
        <v>185</v>
      </c>
      <c r="B59" s="2" t="s">
        <v>187</v>
      </c>
      <c r="C59" s="2" t="s">
        <v>186</v>
      </c>
      <c r="D59" s="7" t="s">
        <v>187</v>
      </c>
      <c r="E59" s="8">
        <v>37.700000000000003</v>
      </c>
      <c r="F59" s="8">
        <f t="shared" si="16"/>
        <v>5.82</v>
      </c>
      <c r="G59" s="8">
        <f t="shared" si="17"/>
        <v>5.48</v>
      </c>
      <c r="H59" s="8">
        <v>50</v>
      </c>
      <c r="I59" s="8">
        <v>27.5</v>
      </c>
      <c r="J59" s="8">
        <v>15.5</v>
      </c>
      <c r="K59" s="8">
        <v>9</v>
      </c>
      <c r="L59" s="8">
        <f>ROUND(S59/X59,2)*1000</f>
        <v>2840</v>
      </c>
      <c r="M59" s="8">
        <f t="shared" si="29"/>
        <v>10.83</v>
      </c>
      <c r="N59" s="8">
        <f t="shared" si="30"/>
        <v>6.1</v>
      </c>
      <c r="O59" s="8">
        <f t="shared" si="31"/>
        <v>3.54</v>
      </c>
      <c r="P59" s="8">
        <v>29</v>
      </c>
      <c r="Q59" s="8">
        <v>17</v>
      </c>
      <c r="R59" s="8">
        <v>48</v>
      </c>
      <c r="S59" s="8">
        <v>14.2</v>
      </c>
      <c r="T59" s="8">
        <f t="shared" si="26"/>
        <v>11.42</v>
      </c>
      <c r="U59" s="8">
        <f t="shared" si="27"/>
        <v>6.69</v>
      </c>
      <c r="V59" s="8">
        <f t="shared" si="28"/>
        <v>18.899999999999999</v>
      </c>
      <c r="W59" s="8">
        <f>ROUND(S59*2.205,2)</f>
        <v>31.31</v>
      </c>
      <c r="X59" s="8">
        <v>5</v>
      </c>
      <c r="Y59" s="8">
        <f t="shared" si="24"/>
        <v>2.4E-2</v>
      </c>
      <c r="Z59" s="9"/>
      <c r="AA59" s="9"/>
      <c r="AB59" s="9"/>
    </row>
    <row r="60" spans="1:28" ht="15" customHeight="1" x14ac:dyDescent="0.35">
      <c r="A60" s="2" t="s">
        <v>188</v>
      </c>
      <c r="B60" s="2" t="s">
        <v>190</v>
      </c>
      <c r="C60" s="2" t="s">
        <v>189</v>
      </c>
      <c r="D60" s="7" t="s">
        <v>190</v>
      </c>
      <c r="E60" s="8">
        <v>21.7</v>
      </c>
      <c r="F60" s="8">
        <f t="shared" si="16"/>
        <v>3.35</v>
      </c>
      <c r="G60" s="8">
        <f t="shared" si="17"/>
        <v>2.57</v>
      </c>
      <c r="H60" s="8">
        <v>140</v>
      </c>
      <c r="I60" s="8">
        <v>29</v>
      </c>
      <c r="J60" s="8">
        <v>22</v>
      </c>
      <c r="K60" s="8">
        <v>7</v>
      </c>
      <c r="L60" s="8">
        <v>1333</v>
      </c>
      <c r="M60" s="8">
        <f t="shared" si="29"/>
        <v>11.42</v>
      </c>
      <c r="N60" s="8">
        <f t="shared" si="30"/>
        <v>8.66</v>
      </c>
      <c r="O60" s="8">
        <f t="shared" si="31"/>
        <v>2.76</v>
      </c>
      <c r="P60" s="8">
        <v>45</v>
      </c>
      <c r="Q60" s="8">
        <v>30.5</v>
      </c>
      <c r="R60" s="8">
        <v>48.5</v>
      </c>
      <c r="S60" s="8">
        <v>16</v>
      </c>
      <c r="T60" s="8">
        <f t="shared" si="26"/>
        <v>17.72</v>
      </c>
      <c r="U60" s="8">
        <f t="shared" si="27"/>
        <v>12.01</v>
      </c>
      <c r="V60" s="8">
        <f t="shared" si="28"/>
        <v>19.09</v>
      </c>
      <c r="W60" s="8">
        <f t="shared" ref="W60:W65" si="32">ROUND(S60*2.2,2)</f>
        <v>35.200000000000003</v>
      </c>
      <c r="X60" s="8">
        <v>12</v>
      </c>
      <c r="Y60" s="8">
        <f t="shared" si="24"/>
        <v>6.7000000000000004E-2</v>
      </c>
      <c r="Z60" s="9"/>
      <c r="AA60" s="9"/>
      <c r="AB60" s="9"/>
    </row>
    <row r="61" spans="1:28" ht="15" customHeight="1" x14ac:dyDescent="0.35">
      <c r="A61" s="2" t="s">
        <v>191</v>
      </c>
      <c r="B61" s="2" t="s">
        <v>193</v>
      </c>
      <c r="C61" s="2" t="s">
        <v>192</v>
      </c>
      <c r="D61" s="4" t="s">
        <v>193</v>
      </c>
      <c r="E61" s="5">
        <v>30.5</v>
      </c>
      <c r="F61" s="5">
        <f t="shared" si="16"/>
        <v>4.71</v>
      </c>
      <c r="G61" s="5">
        <f t="shared" si="17"/>
        <v>2.74</v>
      </c>
      <c r="H61" s="5">
        <v>198</v>
      </c>
      <c r="I61" s="5">
        <v>29</v>
      </c>
      <c r="J61" s="5">
        <v>22</v>
      </c>
      <c r="K61" s="5">
        <v>6</v>
      </c>
      <c r="L61" s="5">
        <f>ROUND(S61/X61,2)*1000</f>
        <v>1420</v>
      </c>
      <c r="M61" s="5">
        <f t="shared" si="29"/>
        <v>11.42</v>
      </c>
      <c r="N61" s="5">
        <f t="shared" si="30"/>
        <v>8.66</v>
      </c>
      <c r="O61" s="5">
        <f t="shared" si="31"/>
        <v>2.36</v>
      </c>
      <c r="P61" s="5">
        <v>45</v>
      </c>
      <c r="Q61" s="5">
        <v>30.5</v>
      </c>
      <c r="R61" s="5">
        <v>42</v>
      </c>
      <c r="S61" s="5">
        <v>17</v>
      </c>
      <c r="T61" s="5">
        <f t="shared" si="26"/>
        <v>17.72</v>
      </c>
      <c r="U61" s="5">
        <f t="shared" si="27"/>
        <v>12.01</v>
      </c>
      <c r="V61" s="5">
        <f t="shared" si="28"/>
        <v>16.54</v>
      </c>
      <c r="W61" s="5">
        <f t="shared" si="32"/>
        <v>37.4</v>
      </c>
      <c r="X61" s="5">
        <v>12</v>
      </c>
      <c r="Y61" s="5">
        <f t="shared" si="24"/>
        <v>5.8000000000000003E-2</v>
      </c>
      <c r="Z61" s="6"/>
      <c r="AA61" s="6"/>
      <c r="AB61" s="6"/>
    </row>
    <row r="62" spans="1:28" ht="15" customHeight="1" x14ac:dyDescent="0.35">
      <c r="A62" s="2" t="s">
        <v>194</v>
      </c>
      <c r="B62" s="2" t="s">
        <v>331</v>
      </c>
      <c r="C62" s="2" t="s">
        <v>195</v>
      </c>
      <c r="D62" s="4" t="s">
        <v>196</v>
      </c>
      <c r="E62" s="5">
        <v>6.8</v>
      </c>
      <c r="F62" s="5">
        <f t="shared" si="16"/>
        <v>1.05</v>
      </c>
      <c r="G62" s="5">
        <f t="shared" si="17"/>
        <v>1.29</v>
      </c>
      <c r="H62" s="5">
        <v>8</v>
      </c>
      <c r="I62" s="5">
        <v>20.5</v>
      </c>
      <c r="J62" s="5">
        <v>7</v>
      </c>
      <c r="K62" s="5">
        <v>8</v>
      </c>
      <c r="L62" s="5">
        <f>ROUND(S62/X62,2)*1000</f>
        <v>670</v>
      </c>
      <c r="M62" s="5">
        <f t="shared" si="29"/>
        <v>8.07</v>
      </c>
      <c r="N62" s="5">
        <f t="shared" si="30"/>
        <v>2.76</v>
      </c>
      <c r="O62" s="5">
        <f t="shared" si="31"/>
        <v>3.15</v>
      </c>
      <c r="P62" s="5">
        <v>38</v>
      </c>
      <c r="Q62" s="5">
        <v>22</v>
      </c>
      <c r="R62" s="5">
        <v>33.5</v>
      </c>
      <c r="S62" s="5">
        <v>13.3</v>
      </c>
      <c r="T62" s="5">
        <f t="shared" si="26"/>
        <v>14.96</v>
      </c>
      <c r="U62" s="5">
        <f t="shared" si="27"/>
        <v>8.66</v>
      </c>
      <c r="V62" s="5">
        <f t="shared" si="28"/>
        <v>13.19</v>
      </c>
      <c r="W62" s="5">
        <f t="shared" si="32"/>
        <v>29.26</v>
      </c>
      <c r="X62" s="5">
        <v>20</v>
      </c>
      <c r="Y62" s="5">
        <f t="shared" si="24"/>
        <v>2.8000000000000001E-2</v>
      </c>
      <c r="Z62" s="6"/>
      <c r="AA62" s="6"/>
      <c r="AB62" s="6"/>
    </row>
    <row r="63" spans="1:28" ht="15" customHeight="1" x14ac:dyDescent="0.35">
      <c r="A63" s="2" t="s">
        <v>197</v>
      </c>
      <c r="B63" s="2" t="s">
        <v>331</v>
      </c>
      <c r="C63" s="2" t="s">
        <v>198</v>
      </c>
      <c r="D63" s="7" t="s">
        <v>199</v>
      </c>
      <c r="E63" s="8">
        <v>11</v>
      </c>
      <c r="F63" s="8">
        <f t="shared" si="16"/>
        <v>1.7</v>
      </c>
      <c r="G63" s="8">
        <f t="shared" si="17"/>
        <v>1.31</v>
      </c>
      <c r="H63" s="8">
        <v>20</v>
      </c>
      <c r="I63" s="8">
        <v>27.5</v>
      </c>
      <c r="J63" s="8">
        <v>7.5</v>
      </c>
      <c r="K63" s="8">
        <v>3</v>
      </c>
      <c r="L63" s="8">
        <f>ROUND(S63/X63,2)*1000</f>
        <v>680</v>
      </c>
      <c r="M63" s="8">
        <f t="shared" si="29"/>
        <v>10.83</v>
      </c>
      <c r="N63" s="8">
        <f t="shared" si="30"/>
        <v>2.95</v>
      </c>
      <c r="O63" s="8">
        <f t="shared" si="31"/>
        <v>1.18</v>
      </c>
      <c r="P63" s="8">
        <v>29</v>
      </c>
      <c r="Q63" s="8">
        <v>28.5</v>
      </c>
      <c r="R63" s="8">
        <v>31</v>
      </c>
      <c r="S63" s="8">
        <v>14.3</v>
      </c>
      <c r="T63" s="8">
        <f t="shared" si="26"/>
        <v>11.42</v>
      </c>
      <c r="U63" s="8">
        <f t="shared" si="27"/>
        <v>11.22</v>
      </c>
      <c r="V63" s="8">
        <f t="shared" si="28"/>
        <v>12.2</v>
      </c>
      <c r="W63" s="8">
        <f t="shared" si="32"/>
        <v>31.46</v>
      </c>
      <c r="X63" s="8">
        <v>21</v>
      </c>
      <c r="Y63" s="8">
        <f t="shared" si="24"/>
        <v>2.5999999999999999E-2</v>
      </c>
      <c r="Z63" s="9"/>
      <c r="AA63" s="9"/>
      <c r="AB63" s="9"/>
    </row>
    <row r="64" spans="1:28" ht="15" customHeight="1" x14ac:dyDescent="0.35">
      <c r="A64" s="2" t="s">
        <v>200</v>
      </c>
      <c r="B64" s="2" t="s">
        <v>331</v>
      </c>
      <c r="C64" s="2" t="s">
        <v>201</v>
      </c>
      <c r="D64" s="4" t="s">
        <v>202</v>
      </c>
      <c r="E64" s="5">
        <v>16.5</v>
      </c>
      <c r="F64" s="5">
        <f t="shared" si="16"/>
        <v>2.5499999999999998</v>
      </c>
      <c r="G64" s="5">
        <f t="shared" si="17"/>
        <v>1</v>
      </c>
      <c r="H64" s="5">
        <v>100</v>
      </c>
      <c r="I64" s="5">
        <v>18</v>
      </c>
      <c r="J64" s="5">
        <v>9</v>
      </c>
      <c r="K64" s="5">
        <v>7</v>
      </c>
      <c r="L64" s="5">
        <f>ROUND(S64/X64,2)*1000</f>
        <v>520</v>
      </c>
      <c r="M64" s="5">
        <f t="shared" si="29"/>
        <v>7.09</v>
      </c>
      <c r="N64" s="5">
        <f t="shared" si="30"/>
        <v>3.54</v>
      </c>
      <c r="O64" s="5">
        <f t="shared" si="31"/>
        <v>2.76</v>
      </c>
      <c r="P64" s="5">
        <v>49</v>
      </c>
      <c r="Q64" s="5">
        <v>19.5</v>
      </c>
      <c r="R64" s="5">
        <v>39</v>
      </c>
      <c r="S64" s="5">
        <v>13</v>
      </c>
      <c r="T64" s="5">
        <f t="shared" si="26"/>
        <v>19.29</v>
      </c>
      <c r="U64" s="5">
        <f t="shared" si="27"/>
        <v>7.68</v>
      </c>
      <c r="V64" s="5">
        <f t="shared" si="28"/>
        <v>15.35</v>
      </c>
      <c r="W64" s="5">
        <f t="shared" si="32"/>
        <v>28.6</v>
      </c>
      <c r="X64" s="5">
        <v>25</v>
      </c>
      <c r="Y64" s="5">
        <f t="shared" si="24"/>
        <v>3.6999999999999998E-2</v>
      </c>
      <c r="Z64" s="6"/>
      <c r="AA64" s="6"/>
      <c r="AB64" s="6"/>
    </row>
    <row r="65" spans="1:28" ht="15" customHeight="1" x14ac:dyDescent="0.35">
      <c r="A65" s="2" t="s">
        <v>203</v>
      </c>
      <c r="B65" s="2" t="s">
        <v>341</v>
      </c>
      <c r="C65" s="2" t="s">
        <v>204</v>
      </c>
      <c r="D65" s="7" t="s">
        <v>205</v>
      </c>
      <c r="E65" s="8">
        <v>16.5</v>
      </c>
      <c r="F65" s="8">
        <f t="shared" si="16"/>
        <v>2.5499999999999998</v>
      </c>
      <c r="G65" s="8">
        <f t="shared" si="17"/>
        <v>1</v>
      </c>
      <c r="H65" s="8">
        <v>100</v>
      </c>
      <c r="I65" s="8">
        <v>18</v>
      </c>
      <c r="J65" s="8">
        <v>9</v>
      </c>
      <c r="K65" s="8">
        <v>7</v>
      </c>
      <c r="L65" s="8">
        <v>520</v>
      </c>
      <c r="M65" s="8">
        <f t="shared" si="29"/>
        <v>7.09</v>
      </c>
      <c r="N65" s="8">
        <f t="shared" si="30"/>
        <v>3.54</v>
      </c>
      <c r="O65" s="8">
        <f t="shared" si="31"/>
        <v>2.76</v>
      </c>
      <c r="P65" s="8">
        <v>49</v>
      </c>
      <c r="Q65" s="8">
        <v>19.5</v>
      </c>
      <c r="R65" s="8">
        <v>39</v>
      </c>
      <c r="S65" s="8">
        <v>13</v>
      </c>
      <c r="T65" s="8">
        <f t="shared" si="26"/>
        <v>19.29</v>
      </c>
      <c r="U65" s="8">
        <f t="shared" si="27"/>
        <v>7.68</v>
      </c>
      <c r="V65" s="8">
        <f t="shared" si="28"/>
        <v>15.35</v>
      </c>
      <c r="W65" s="8">
        <f t="shared" si="32"/>
        <v>28.6</v>
      </c>
      <c r="X65" s="8">
        <v>25</v>
      </c>
      <c r="Y65" s="8">
        <f t="shared" si="24"/>
        <v>3.6999999999999998E-2</v>
      </c>
      <c r="Z65" s="9"/>
      <c r="AA65" s="9"/>
      <c r="AB65" s="9"/>
    </row>
    <row r="66" spans="1:28" ht="15" customHeight="1" x14ac:dyDescent="0.35">
      <c r="A66" s="2" t="s">
        <v>206</v>
      </c>
      <c r="B66" s="2" t="s">
        <v>208</v>
      </c>
      <c r="C66" s="2" t="s">
        <v>207</v>
      </c>
      <c r="D66" s="7" t="s">
        <v>208</v>
      </c>
      <c r="E66" s="8">
        <v>51.6</v>
      </c>
      <c r="F66" s="8">
        <f t="shared" ref="F66:F97" si="33">ROUND(E66/6.473,2)</f>
        <v>7.97</v>
      </c>
      <c r="G66" s="8">
        <f t="shared" ref="G66:G97" si="34">ROUND(L66/1000*13/6.743,2)</f>
        <v>1</v>
      </c>
      <c r="H66" s="8">
        <v>3</v>
      </c>
      <c r="I66" s="8">
        <v>25</v>
      </c>
      <c r="J66" s="8">
        <f t="shared" ref="J66:K70" si="35">ROUND(N66*2.54,2)</f>
        <v>22.35</v>
      </c>
      <c r="K66" s="8">
        <f t="shared" si="35"/>
        <v>34.04</v>
      </c>
      <c r="L66" s="8">
        <f>ROUND(S66/X66,2)*1000</f>
        <v>520</v>
      </c>
      <c r="M66" s="8">
        <v>9.1999999999999993</v>
      </c>
      <c r="N66" s="8">
        <v>8.8000000000000007</v>
      </c>
      <c r="O66" s="8">
        <v>13.4</v>
      </c>
      <c r="P66" s="8">
        <v>27</v>
      </c>
      <c r="Q66" s="8">
        <v>25</v>
      </c>
      <c r="R66" s="8">
        <v>34</v>
      </c>
      <c r="S66" s="8">
        <v>15.5</v>
      </c>
      <c r="T66" s="8">
        <f t="shared" ref="T66:V70" si="36">P66*0.39</f>
        <v>10.530000000000001</v>
      </c>
      <c r="U66" s="8">
        <f t="shared" si="36"/>
        <v>9.75</v>
      </c>
      <c r="V66" s="8">
        <f t="shared" si="36"/>
        <v>13.26</v>
      </c>
      <c r="W66" s="8">
        <f>2.2*S66</f>
        <v>34.1</v>
      </c>
      <c r="X66" s="8">
        <v>30</v>
      </c>
      <c r="Y66" s="8">
        <f t="shared" si="24"/>
        <v>2.3E-2</v>
      </c>
      <c r="Z66" s="9"/>
      <c r="AA66" s="9"/>
      <c r="AB66" s="9"/>
    </row>
    <row r="67" spans="1:28" ht="15" customHeight="1" x14ac:dyDescent="0.35">
      <c r="A67" s="2" t="s">
        <v>209</v>
      </c>
      <c r="B67" s="2" t="s">
        <v>211</v>
      </c>
      <c r="C67" s="2" t="s">
        <v>210</v>
      </c>
      <c r="D67" s="4" t="s">
        <v>211</v>
      </c>
      <c r="E67" s="5">
        <v>53.7</v>
      </c>
      <c r="F67" s="5">
        <f t="shared" si="33"/>
        <v>8.3000000000000007</v>
      </c>
      <c r="G67" s="5">
        <f t="shared" si="34"/>
        <v>1</v>
      </c>
      <c r="H67" s="5">
        <v>3</v>
      </c>
      <c r="I67" s="5">
        <f>ROUND(M67*2.54,2)</f>
        <v>23.37</v>
      </c>
      <c r="J67" s="5">
        <f t="shared" si="35"/>
        <v>22.35</v>
      </c>
      <c r="K67" s="5">
        <f t="shared" si="35"/>
        <v>34.04</v>
      </c>
      <c r="L67" s="5">
        <f>ROUND(S67/X67,2)*1000</f>
        <v>520</v>
      </c>
      <c r="M67" s="5">
        <v>9.1999999999999993</v>
      </c>
      <c r="N67" s="5">
        <v>8.8000000000000007</v>
      </c>
      <c r="O67" s="5">
        <v>13.4</v>
      </c>
      <c r="P67" s="5">
        <v>27</v>
      </c>
      <c r="Q67" s="5">
        <v>25</v>
      </c>
      <c r="R67" s="5">
        <v>34</v>
      </c>
      <c r="S67" s="5">
        <v>15.5</v>
      </c>
      <c r="T67" s="5">
        <f t="shared" si="36"/>
        <v>10.530000000000001</v>
      </c>
      <c r="U67" s="5">
        <f t="shared" si="36"/>
        <v>9.75</v>
      </c>
      <c r="V67" s="5">
        <f t="shared" si="36"/>
        <v>13.26</v>
      </c>
      <c r="W67" s="5">
        <f>2.2*S67</f>
        <v>34.1</v>
      </c>
      <c r="X67" s="5">
        <v>30</v>
      </c>
      <c r="Y67" s="5">
        <f t="shared" si="24"/>
        <v>2.3E-2</v>
      </c>
      <c r="Z67" s="6"/>
      <c r="AA67" s="6"/>
      <c r="AB67" s="6"/>
    </row>
    <row r="68" spans="1:28" ht="15" customHeight="1" x14ac:dyDescent="0.35">
      <c r="A68" s="2" t="s">
        <v>212</v>
      </c>
      <c r="B68" s="2" t="s">
        <v>214</v>
      </c>
      <c r="C68" s="2" t="s">
        <v>213</v>
      </c>
      <c r="D68" s="7" t="s">
        <v>214</v>
      </c>
      <c r="E68" s="8">
        <v>56.1</v>
      </c>
      <c r="F68" s="8">
        <f t="shared" si="33"/>
        <v>8.67</v>
      </c>
      <c r="G68" s="8">
        <f t="shared" si="34"/>
        <v>1</v>
      </c>
      <c r="H68" s="8">
        <v>3</v>
      </c>
      <c r="I68" s="8">
        <f>ROUND(M68*2.54,2)</f>
        <v>23.37</v>
      </c>
      <c r="J68" s="8">
        <f t="shared" si="35"/>
        <v>22.35</v>
      </c>
      <c r="K68" s="8">
        <f t="shared" si="35"/>
        <v>34.04</v>
      </c>
      <c r="L68" s="8">
        <f>ROUND(S68/X68,2)*1000</f>
        <v>520</v>
      </c>
      <c r="M68" s="8">
        <v>9.1999999999999993</v>
      </c>
      <c r="N68" s="8">
        <v>8.8000000000000007</v>
      </c>
      <c r="O68" s="8">
        <v>13.4</v>
      </c>
      <c r="P68" s="8">
        <v>27</v>
      </c>
      <c r="Q68" s="8">
        <v>25</v>
      </c>
      <c r="R68" s="8">
        <v>34</v>
      </c>
      <c r="S68" s="8">
        <v>15.5</v>
      </c>
      <c r="T68" s="8">
        <f t="shared" si="36"/>
        <v>10.530000000000001</v>
      </c>
      <c r="U68" s="8">
        <f t="shared" si="36"/>
        <v>9.75</v>
      </c>
      <c r="V68" s="8">
        <f t="shared" si="36"/>
        <v>13.26</v>
      </c>
      <c r="W68" s="8">
        <f>2.2*S68</f>
        <v>34.1</v>
      </c>
      <c r="X68" s="8">
        <v>30</v>
      </c>
      <c r="Y68" s="8">
        <f t="shared" si="24"/>
        <v>2.3E-2</v>
      </c>
      <c r="Z68" s="9"/>
      <c r="AA68" s="9"/>
      <c r="AB68" s="9"/>
    </row>
    <row r="69" spans="1:28" ht="15" customHeight="1" x14ac:dyDescent="0.35">
      <c r="A69" s="2" t="s">
        <v>215</v>
      </c>
      <c r="B69" s="2" t="s">
        <v>217</v>
      </c>
      <c r="C69" s="2" t="s">
        <v>216</v>
      </c>
      <c r="D69" s="4" t="s">
        <v>217</v>
      </c>
      <c r="E69" s="5">
        <v>57.3</v>
      </c>
      <c r="F69" s="5">
        <f t="shared" si="33"/>
        <v>8.85</v>
      </c>
      <c r="G69" s="5">
        <f t="shared" si="34"/>
        <v>1</v>
      </c>
      <c r="H69" s="5">
        <v>3</v>
      </c>
      <c r="I69" s="5">
        <f>ROUND(M69*2.54,2)</f>
        <v>23.37</v>
      </c>
      <c r="J69" s="5">
        <f t="shared" si="35"/>
        <v>22.35</v>
      </c>
      <c r="K69" s="5">
        <f t="shared" si="35"/>
        <v>34.04</v>
      </c>
      <c r="L69" s="5">
        <f>ROUND(S69/X69,2)*1000</f>
        <v>520</v>
      </c>
      <c r="M69" s="5">
        <v>9.1999999999999993</v>
      </c>
      <c r="N69" s="5">
        <v>8.8000000000000007</v>
      </c>
      <c r="O69" s="5">
        <v>13.4</v>
      </c>
      <c r="P69" s="5">
        <v>27</v>
      </c>
      <c r="Q69" s="5">
        <v>25</v>
      </c>
      <c r="R69" s="5">
        <v>34</v>
      </c>
      <c r="S69" s="5">
        <v>15.5</v>
      </c>
      <c r="T69" s="5">
        <f t="shared" si="36"/>
        <v>10.530000000000001</v>
      </c>
      <c r="U69" s="5">
        <f t="shared" si="36"/>
        <v>9.75</v>
      </c>
      <c r="V69" s="5">
        <f t="shared" si="36"/>
        <v>13.26</v>
      </c>
      <c r="W69" s="5">
        <f>2.2*S69</f>
        <v>34.1</v>
      </c>
      <c r="X69" s="5">
        <v>30</v>
      </c>
      <c r="Y69" s="5">
        <f t="shared" si="24"/>
        <v>2.3E-2</v>
      </c>
      <c r="Z69" s="6"/>
      <c r="AA69" s="6"/>
      <c r="AB69" s="6"/>
    </row>
    <row r="70" spans="1:28" ht="15" customHeight="1" x14ac:dyDescent="0.35">
      <c r="A70" s="2" t="s">
        <v>218</v>
      </c>
      <c r="B70" s="2" t="s">
        <v>220</v>
      </c>
      <c r="C70" s="2" t="s">
        <v>219</v>
      </c>
      <c r="D70" s="7" t="s">
        <v>220</v>
      </c>
      <c r="E70" s="8">
        <v>63</v>
      </c>
      <c r="F70" s="8">
        <f t="shared" si="33"/>
        <v>9.73</v>
      </c>
      <c r="G70" s="8">
        <f t="shared" si="34"/>
        <v>1</v>
      </c>
      <c r="H70" s="8">
        <v>3</v>
      </c>
      <c r="I70" s="8">
        <f>ROUND(M70*2.54,2)</f>
        <v>23.37</v>
      </c>
      <c r="J70" s="8">
        <f t="shared" si="35"/>
        <v>22.35</v>
      </c>
      <c r="K70" s="8">
        <f t="shared" si="35"/>
        <v>34.04</v>
      </c>
      <c r="L70" s="8">
        <f>ROUND(S70/X70,2)*1000</f>
        <v>520</v>
      </c>
      <c r="M70" s="8">
        <v>9.1999999999999993</v>
      </c>
      <c r="N70" s="8">
        <v>8.8000000000000007</v>
      </c>
      <c r="O70" s="8">
        <v>13.4</v>
      </c>
      <c r="P70" s="8">
        <v>27</v>
      </c>
      <c r="Q70" s="8">
        <v>25</v>
      </c>
      <c r="R70" s="8">
        <v>34</v>
      </c>
      <c r="S70" s="8">
        <v>15.5</v>
      </c>
      <c r="T70" s="8">
        <f t="shared" si="36"/>
        <v>10.530000000000001</v>
      </c>
      <c r="U70" s="8">
        <f t="shared" si="36"/>
        <v>9.75</v>
      </c>
      <c r="V70" s="8">
        <f t="shared" si="36"/>
        <v>13.26</v>
      </c>
      <c r="W70" s="8">
        <f>2.2*S70</f>
        <v>34.1</v>
      </c>
      <c r="X70" s="8">
        <v>30</v>
      </c>
      <c r="Y70" s="8">
        <f t="shared" si="24"/>
        <v>2.3E-2</v>
      </c>
      <c r="Z70" s="9"/>
      <c r="AA70" s="9"/>
      <c r="AB70" s="9"/>
    </row>
    <row r="71" spans="1:28" ht="15" customHeight="1" x14ac:dyDescent="0.35">
      <c r="A71" s="2" t="s">
        <v>221</v>
      </c>
      <c r="B71" s="2" t="s">
        <v>342</v>
      </c>
      <c r="C71" s="2" t="s">
        <v>222</v>
      </c>
      <c r="D71" s="7" t="s">
        <v>223</v>
      </c>
      <c r="E71" s="8">
        <v>78</v>
      </c>
      <c r="F71" s="8">
        <f t="shared" si="33"/>
        <v>12.05</v>
      </c>
      <c r="G71" s="8">
        <f t="shared" si="34"/>
        <v>4.82</v>
      </c>
      <c r="H71" s="8">
        <v>100</v>
      </c>
      <c r="I71" s="9"/>
      <c r="J71" s="9"/>
      <c r="K71" s="9"/>
      <c r="L71" s="8">
        <v>2500</v>
      </c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" customHeight="1" x14ac:dyDescent="0.35">
      <c r="A72" s="2" t="s">
        <v>224</v>
      </c>
      <c r="B72" s="2" t="s">
        <v>226</v>
      </c>
      <c r="C72" s="2" t="s">
        <v>225</v>
      </c>
      <c r="D72" s="4" t="s">
        <v>226</v>
      </c>
      <c r="E72" s="5">
        <v>44.5</v>
      </c>
      <c r="F72" s="5">
        <f t="shared" si="33"/>
        <v>6.87</v>
      </c>
      <c r="G72" s="5">
        <f t="shared" si="34"/>
        <v>3.21</v>
      </c>
      <c r="H72" s="5">
        <v>39</v>
      </c>
      <c r="I72" s="6"/>
      <c r="J72" s="6"/>
      <c r="K72" s="6"/>
      <c r="L72" s="5">
        <v>1667</v>
      </c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customHeight="1" x14ac:dyDescent="0.35">
      <c r="A73" s="2" t="s">
        <v>227</v>
      </c>
      <c r="B73" s="2" t="s">
        <v>343</v>
      </c>
      <c r="C73" s="2" t="s">
        <v>228</v>
      </c>
      <c r="D73" s="7" t="s">
        <v>229</v>
      </c>
      <c r="E73" s="8">
        <v>13.26</v>
      </c>
      <c r="F73" s="8">
        <f t="shared" si="33"/>
        <v>2.0499999999999998</v>
      </c>
      <c r="G73" s="8">
        <f t="shared" si="34"/>
        <v>1.31</v>
      </c>
      <c r="H73" s="8">
        <v>16</v>
      </c>
      <c r="I73" s="8">
        <v>8.4</v>
      </c>
      <c r="J73" s="8">
        <v>9.1</v>
      </c>
      <c r="K73" s="8">
        <v>12.5</v>
      </c>
      <c r="L73" s="8">
        <v>681</v>
      </c>
      <c r="M73" s="8">
        <f>ROUND(I73/2.54,2)</f>
        <v>3.31</v>
      </c>
      <c r="N73" s="8">
        <f>ROUND(J73/2.54,2)</f>
        <v>3.58</v>
      </c>
      <c r="O73" s="8">
        <f>ROUND(K73/2.54,2)</f>
        <v>4.92</v>
      </c>
      <c r="P73" s="8">
        <v>51.5</v>
      </c>
      <c r="Q73" s="8">
        <v>15</v>
      </c>
      <c r="R73" s="8">
        <v>35</v>
      </c>
      <c r="S73" s="8">
        <v>14</v>
      </c>
      <c r="T73" s="8">
        <f>ROUND(P73/2.54,2)</f>
        <v>20.28</v>
      </c>
      <c r="U73" s="8">
        <f>ROUND(Q73/2.54,2)</f>
        <v>5.91</v>
      </c>
      <c r="V73" s="8">
        <f>ROUND(R73/2.54,2)</f>
        <v>13.78</v>
      </c>
      <c r="W73" s="8">
        <f>ROUND(S73*2.2,2)</f>
        <v>30.8</v>
      </c>
      <c r="X73" s="8">
        <v>20</v>
      </c>
      <c r="Y73" s="8">
        <f t="shared" ref="Y73:Y103" si="37">ROUND(P73*Q73*R73/1000000,3)</f>
        <v>2.7E-2</v>
      </c>
      <c r="Z73" s="9"/>
      <c r="AA73" s="9"/>
      <c r="AB73" s="9"/>
    </row>
    <row r="74" spans="1:28" ht="15" customHeight="1" x14ac:dyDescent="0.35">
      <c r="A74" s="2" t="s">
        <v>230</v>
      </c>
      <c r="B74" s="2" t="s">
        <v>344</v>
      </c>
      <c r="C74" s="2" t="s">
        <v>231</v>
      </c>
      <c r="D74" s="7" t="s">
        <v>232</v>
      </c>
      <c r="E74" s="8">
        <v>10.8</v>
      </c>
      <c r="F74" s="8">
        <f t="shared" si="33"/>
        <v>1.67</v>
      </c>
      <c r="G74" s="8">
        <f t="shared" si="34"/>
        <v>1.48</v>
      </c>
      <c r="H74" s="8">
        <v>4</v>
      </c>
      <c r="I74" s="8">
        <v>29</v>
      </c>
      <c r="J74" s="8">
        <v>8</v>
      </c>
      <c r="K74" s="8">
        <v>5.5</v>
      </c>
      <c r="L74" s="8">
        <v>768</v>
      </c>
      <c r="M74" s="8">
        <f t="shared" ref="M74:O77" si="38">I74*0.39</f>
        <v>11.31</v>
      </c>
      <c r="N74" s="8">
        <f t="shared" si="38"/>
        <v>3.12</v>
      </c>
      <c r="O74" s="8">
        <f t="shared" si="38"/>
        <v>2.145</v>
      </c>
      <c r="P74" s="8">
        <v>36</v>
      </c>
      <c r="Q74" s="8">
        <v>30.5</v>
      </c>
      <c r="R74" s="8">
        <v>32.5</v>
      </c>
      <c r="S74" s="8">
        <v>16</v>
      </c>
      <c r="T74" s="8">
        <f t="shared" ref="T74:V77" si="39">P74*0.39</f>
        <v>14.040000000000001</v>
      </c>
      <c r="U74" s="8">
        <f t="shared" si="39"/>
        <v>11.895</v>
      </c>
      <c r="V74" s="8">
        <f t="shared" si="39"/>
        <v>12.675000000000001</v>
      </c>
      <c r="W74" s="8">
        <v>35.299999999999997</v>
      </c>
      <c r="X74" s="8">
        <v>20</v>
      </c>
      <c r="Y74" s="8">
        <f t="shared" si="37"/>
        <v>3.5999999999999997E-2</v>
      </c>
      <c r="Z74" s="9"/>
      <c r="AA74" s="9"/>
      <c r="AB74" s="9"/>
    </row>
    <row r="75" spans="1:28" ht="15" customHeight="1" x14ac:dyDescent="0.35">
      <c r="A75" s="2" t="s">
        <v>233</v>
      </c>
      <c r="B75" s="2" t="s">
        <v>235</v>
      </c>
      <c r="C75" s="2" t="s">
        <v>234</v>
      </c>
      <c r="D75" s="7" t="s">
        <v>235</v>
      </c>
      <c r="E75" s="8">
        <v>10.8</v>
      </c>
      <c r="F75" s="8">
        <f t="shared" si="33"/>
        <v>1.67</v>
      </c>
      <c r="G75" s="8">
        <f t="shared" si="34"/>
        <v>1.48</v>
      </c>
      <c r="H75" s="8">
        <v>4</v>
      </c>
      <c r="I75" s="8">
        <v>29</v>
      </c>
      <c r="J75" s="8">
        <v>8</v>
      </c>
      <c r="K75" s="8">
        <v>5.5</v>
      </c>
      <c r="L75" s="8">
        <v>768</v>
      </c>
      <c r="M75" s="8">
        <f t="shared" si="38"/>
        <v>11.31</v>
      </c>
      <c r="N75" s="8">
        <f t="shared" si="38"/>
        <v>3.12</v>
      </c>
      <c r="O75" s="8">
        <f t="shared" si="38"/>
        <v>2.145</v>
      </c>
      <c r="P75" s="8">
        <v>36</v>
      </c>
      <c r="Q75" s="8">
        <v>30.5</v>
      </c>
      <c r="R75" s="8">
        <v>32.5</v>
      </c>
      <c r="S75" s="8">
        <v>16</v>
      </c>
      <c r="T75" s="8">
        <f t="shared" si="39"/>
        <v>14.040000000000001</v>
      </c>
      <c r="U75" s="8">
        <f t="shared" si="39"/>
        <v>11.895</v>
      </c>
      <c r="V75" s="8">
        <f t="shared" si="39"/>
        <v>12.675000000000001</v>
      </c>
      <c r="W75" s="8">
        <v>35.299999999999997</v>
      </c>
      <c r="X75" s="8">
        <v>20</v>
      </c>
      <c r="Y75" s="8">
        <f t="shared" si="37"/>
        <v>3.5999999999999997E-2</v>
      </c>
      <c r="Z75" s="9"/>
      <c r="AA75" s="9"/>
      <c r="AB75" s="9"/>
    </row>
    <row r="76" spans="1:28" ht="15" customHeight="1" x14ac:dyDescent="0.35">
      <c r="A76" s="2" t="s">
        <v>236</v>
      </c>
      <c r="B76" s="2" t="s">
        <v>238</v>
      </c>
      <c r="C76" s="2" t="s">
        <v>237</v>
      </c>
      <c r="D76" s="7" t="s">
        <v>238</v>
      </c>
      <c r="E76" s="8">
        <v>10.8</v>
      </c>
      <c r="F76" s="8">
        <f t="shared" si="33"/>
        <v>1.67</v>
      </c>
      <c r="G76" s="8">
        <f t="shared" si="34"/>
        <v>1.48</v>
      </c>
      <c r="H76" s="8">
        <v>4</v>
      </c>
      <c r="I76" s="8">
        <v>29</v>
      </c>
      <c r="J76" s="8">
        <v>8</v>
      </c>
      <c r="K76" s="8">
        <v>5.5</v>
      </c>
      <c r="L76" s="8">
        <v>768</v>
      </c>
      <c r="M76" s="8">
        <f t="shared" si="38"/>
        <v>11.31</v>
      </c>
      <c r="N76" s="8">
        <f t="shared" si="38"/>
        <v>3.12</v>
      </c>
      <c r="O76" s="8">
        <f t="shared" si="38"/>
        <v>2.145</v>
      </c>
      <c r="P76" s="8">
        <v>36</v>
      </c>
      <c r="Q76" s="8">
        <v>30.5</v>
      </c>
      <c r="R76" s="8">
        <v>32.5</v>
      </c>
      <c r="S76" s="8">
        <v>16</v>
      </c>
      <c r="T76" s="8">
        <f t="shared" si="39"/>
        <v>14.040000000000001</v>
      </c>
      <c r="U76" s="8">
        <f t="shared" si="39"/>
        <v>11.895</v>
      </c>
      <c r="V76" s="8">
        <f t="shared" si="39"/>
        <v>12.675000000000001</v>
      </c>
      <c r="W76" s="8">
        <v>35.299999999999997</v>
      </c>
      <c r="X76" s="8">
        <v>20</v>
      </c>
      <c r="Y76" s="8">
        <f t="shared" si="37"/>
        <v>3.5999999999999997E-2</v>
      </c>
      <c r="Z76" s="9"/>
      <c r="AA76" s="9"/>
      <c r="AB76" s="9"/>
    </row>
    <row r="77" spans="1:28" ht="15" customHeight="1" x14ac:dyDescent="0.35">
      <c r="A77" s="2" t="s">
        <v>239</v>
      </c>
      <c r="B77" s="2" t="s">
        <v>345</v>
      </c>
      <c r="C77" s="2" t="s">
        <v>240</v>
      </c>
      <c r="D77" s="4" t="s">
        <v>241</v>
      </c>
      <c r="E77" s="5">
        <v>10.8</v>
      </c>
      <c r="F77" s="5">
        <f t="shared" si="33"/>
        <v>1.67</v>
      </c>
      <c r="G77" s="5">
        <f t="shared" si="34"/>
        <v>1.48</v>
      </c>
      <c r="H77" s="5">
        <v>4</v>
      </c>
      <c r="I77" s="5">
        <v>29</v>
      </c>
      <c r="J77" s="5">
        <v>8</v>
      </c>
      <c r="K77" s="5">
        <v>5.5</v>
      </c>
      <c r="L77" s="5">
        <v>768</v>
      </c>
      <c r="M77" s="5">
        <f t="shared" si="38"/>
        <v>11.31</v>
      </c>
      <c r="N77" s="5">
        <f t="shared" si="38"/>
        <v>3.12</v>
      </c>
      <c r="O77" s="5">
        <f t="shared" si="38"/>
        <v>2.145</v>
      </c>
      <c r="P77" s="5">
        <v>36</v>
      </c>
      <c r="Q77" s="5">
        <v>30.5</v>
      </c>
      <c r="R77" s="5">
        <v>32.5</v>
      </c>
      <c r="S77" s="5">
        <v>16</v>
      </c>
      <c r="T77" s="5">
        <f t="shared" si="39"/>
        <v>14.040000000000001</v>
      </c>
      <c r="U77" s="5">
        <f t="shared" si="39"/>
        <v>11.895</v>
      </c>
      <c r="V77" s="5">
        <f t="shared" si="39"/>
        <v>12.675000000000001</v>
      </c>
      <c r="W77" s="5">
        <v>35.299999999999997</v>
      </c>
      <c r="X77" s="5">
        <v>20</v>
      </c>
      <c r="Y77" s="5">
        <f t="shared" si="37"/>
        <v>3.5999999999999997E-2</v>
      </c>
      <c r="Z77" s="6"/>
      <c r="AA77" s="6"/>
      <c r="AB77" s="6"/>
    </row>
    <row r="78" spans="1:28" ht="15" customHeight="1" x14ac:dyDescent="0.35">
      <c r="A78" s="2" t="s">
        <v>242</v>
      </c>
      <c r="B78" s="2" t="s">
        <v>346</v>
      </c>
      <c r="C78" s="2" t="s">
        <v>243</v>
      </c>
      <c r="D78" s="7" t="s">
        <v>244</v>
      </c>
      <c r="E78" s="8">
        <v>10.95</v>
      </c>
      <c r="F78" s="8">
        <f t="shared" si="33"/>
        <v>1.69</v>
      </c>
      <c r="G78" s="8">
        <f t="shared" si="34"/>
        <v>1.25</v>
      </c>
      <c r="H78" s="8">
        <v>10</v>
      </c>
      <c r="I78" s="8">
        <v>21</v>
      </c>
      <c r="J78" s="8">
        <v>12</v>
      </c>
      <c r="K78" s="8">
        <v>3</v>
      </c>
      <c r="L78" s="8">
        <v>646</v>
      </c>
      <c r="M78" s="8">
        <f t="shared" ref="M78:O79" si="40">ROUND(I78/2.54,2)</f>
        <v>8.27</v>
      </c>
      <c r="N78" s="8">
        <f t="shared" si="40"/>
        <v>4.72</v>
      </c>
      <c r="O78" s="8">
        <f t="shared" si="40"/>
        <v>1.18</v>
      </c>
      <c r="P78" s="8">
        <v>50</v>
      </c>
      <c r="Q78" s="8">
        <v>23</v>
      </c>
      <c r="R78" s="8">
        <v>17</v>
      </c>
      <c r="S78" s="8">
        <v>14</v>
      </c>
      <c r="T78" s="8">
        <f t="shared" ref="T78:V79" si="41">ROUND(P78/2.54,2)</f>
        <v>19.690000000000001</v>
      </c>
      <c r="U78" s="8">
        <f t="shared" si="41"/>
        <v>9.06</v>
      </c>
      <c r="V78" s="8">
        <f t="shared" si="41"/>
        <v>6.69</v>
      </c>
      <c r="W78" s="8">
        <f>ROUND(S78*2.2,2)</f>
        <v>30.8</v>
      </c>
      <c r="X78" s="8">
        <v>20</v>
      </c>
      <c r="Y78" s="8">
        <f t="shared" si="37"/>
        <v>0.02</v>
      </c>
      <c r="Z78" s="9"/>
      <c r="AA78" s="9"/>
      <c r="AB78" s="9"/>
    </row>
    <row r="79" spans="1:28" ht="15" customHeight="1" x14ac:dyDescent="0.35">
      <c r="A79" s="2" t="s">
        <v>245</v>
      </c>
      <c r="B79" s="2" t="s">
        <v>347</v>
      </c>
      <c r="C79" s="2" t="s">
        <v>243</v>
      </c>
      <c r="D79" s="4" t="s">
        <v>246</v>
      </c>
      <c r="E79" s="5">
        <v>10.86</v>
      </c>
      <c r="F79" s="5">
        <f t="shared" si="33"/>
        <v>1.68</v>
      </c>
      <c r="G79" s="5">
        <f t="shared" si="34"/>
        <v>0.96</v>
      </c>
      <c r="H79" s="5">
        <v>15</v>
      </c>
      <c r="I79" s="5">
        <v>11</v>
      </c>
      <c r="J79" s="5">
        <v>8</v>
      </c>
      <c r="K79" s="5">
        <v>5</v>
      </c>
      <c r="L79" s="5">
        <v>500</v>
      </c>
      <c r="M79" s="5">
        <f t="shared" si="40"/>
        <v>4.33</v>
      </c>
      <c r="N79" s="5">
        <f t="shared" si="40"/>
        <v>3.15</v>
      </c>
      <c r="O79" s="5">
        <f t="shared" si="40"/>
        <v>1.97</v>
      </c>
      <c r="P79" s="5">
        <v>49</v>
      </c>
      <c r="Q79" s="5">
        <v>13</v>
      </c>
      <c r="R79" s="5">
        <v>24</v>
      </c>
      <c r="S79" s="5">
        <v>10</v>
      </c>
      <c r="T79" s="5">
        <f t="shared" si="41"/>
        <v>19.29</v>
      </c>
      <c r="U79" s="5">
        <f t="shared" si="41"/>
        <v>5.12</v>
      </c>
      <c r="V79" s="5">
        <f t="shared" si="41"/>
        <v>9.4499999999999993</v>
      </c>
      <c r="W79" s="5">
        <f>ROUND(S79*2.2,2)</f>
        <v>22</v>
      </c>
      <c r="X79" s="5">
        <v>20</v>
      </c>
      <c r="Y79" s="5">
        <f t="shared" si="37"/>
        <v>1.4999999999999999E-2</v>
      </c>
      <c r="Z79" s="6"/>
      <c r="AA79" s="6"/>
      <c r="AB79" s="6"/>
    </row>
    <row r="80" spans="1:28" ht="15" customHeight="1" thickBot="1" x14ac:dyDescent="0.4">
      <c r="A80" s="10" t="s">
        <v>247</v>
      </c>
      <c r="B80" s="2" t="s">
        <v>348</v>
      </c>
      <c r="C80" s="2" t="s">
        <v>248</v>
      </c>
      <c r="D80" s="11" t="s">
        <v>249</v>
      </c>
      <c r="E80" s="12">
        <v>9.94</v>
      </c>
      <c r="F80" s="12">
        <f t="shared" si="33"/>
        <v>1.54</v>
      </c>
      <c r="G80" s="12">
        <f t="shared" si="34"/>
        <v>1.3</v>
      </c>
      <c r="H80" s="12">
        <v>4</v>
      </c>
      <c r="I80" s="12">
        <v>22.5</v>
      </c>
      <c r="J80" s="12">
        <v>11.5</v>
      </c>
      <c r="K80" s="12">
        <v>5</v>
      </c>
      <c r="L80" s="12">
        <v>672</v>
      </c>
      <c r="M80" s="12">
        <f t="shared" ref="M80:O81" si="42">I80*0.39</f>
        <v>8.7750000000000004</v>
      </c>
      <c r="N80" s="12">
        <f t="shared" si="42"/>
        <v>4.4850000000000003</v>
      </c>
      <c r="O80" s="12">
        <f t="shared" si="42"/>
        <v>1.9500000000000002</v>
      </c>
      <c r="P80" s="12">
        <v>50</v>
      </c>
      <c r="Q80" s="12">
        <v>24</v>
      </c>
      <c r="R80" s="12">
        <v>30</v>
      </c>
      <c r="S80" s="12">
        <v>14</v>
      </c>
      <c r="T80" s="12">
        <f t="shared" ref="T80:V81" si="43">P80*0.39</f>
        <v>19.5</v>
      </c>
      <c r="U80" s="12">
        <f t="shared" si="43"/>
        <v>9.36</v>
      </c>
      <c r="V80" s="12">
        <f t="shared" si="43"/>
        <v>11.700000000000001</v>
      </c>
      <c r="W80" s="12">
        <v>30.9</v>
      </c>
      <c r="X80" s="12">
        <v>20</v>
      </c>
      <c r="Y80" s="12">
        <f t="shared" si="37"/>
        <v>3.5999999999999997E-2</v>
      </c>
      <c r="Z80" s="13"/>
      <c r="AA80" s="13"/>
      <c r="AB80" s="13"/>
    </row>
    <row r="81" spans="1:28" ht="16" customHeight="1" thickTop="1" x14ac:dyDescent="0.35">
      <c r="A81" s="14" t="s">
        <v>250</v>
      </c>
      <c r="B81" s="2" t="s">
        <v>349</v>
      </c>
      <c r="C81" s="2" t="s">
        <v>251</v>
      </c>
      <c r="D81" s="15" t="s">
        <v>252</v>
      </c>
      <c r="E81" s="16">
        <v>11.9</v>
      </c>
      <c r="F81" s="16">
        <f t="shared" si="33"/>
        <v>1.84</v>
      </c>
      <c r="G81" s="16">
        <f t="shared" si="34"/>
        <v>1.67</v>
      </c>
      <c r="H81" s="16">
        <v>4</v>
      </c>
      <c r="I81" s="16">
        <v>25</v>
      </c>
      <c r="J81" s="16">
        <v>14</v>
      </c>
      <c r="K81" s="16">
        <v>5</v>
      </c>
      <c r="L81" s="16">
        <v>868</v>
      </c>
      <c r="M81" s="16">
        <f t="shared" si="42"/>
        <v>9.75</v>
      </c>
      <c r="N81" s="16">
        <f t="shared" si="42"/>
        <v>5.46</v>
      </c>
      <c r="O81" s="16">
        <f t="shared" si="42"/>
        <v>1.9500000000000002</v>
      </c>
      <c r="P81" s="16">
        <v>60</v>
      </c>
      <c r="Q81" s="16">
        <v>26.5</v>
      </c>
      <c r="R81" s="16">
        <v>30</v>
      </c>
      <c r="S81" s="16">
        <v>18</v>
      </c>
      <c r="T81" s="16">
        <f t="shared" si="43"/>
        <v>23.400000000000002</v>
      </c>
      <c r="U81" s="16">
        <f t="shared" si="43"/>
        <v>10.335000000000001</v>
      </c>
      <c r="V81" s="16">
        <f t="shared" si="43"/>
        <v>11.700000000000001</v>
      </c>
      <c r="W81" s="16">
        <v>39.700000000000003</v>
      </c>
      <c r="X81" s="16">
        <v>20</v>
      </c>
      <c r="Y81" s="16">
        <f t="shared" si="37"/>
        <v>4.8000000000000001E-2</v>
      </c>
      <c r="Z81" s="17"/>
      <c r="AA81" s="17"/>
      <c r="AB81" s="17"/>
    </row>
    <row r="82" spans="1:28" ht="15" customHeight="1" x14ac:dyDescent="0.35">
      <c r="A82" s="2" t="s">
        <v>253</v>
      </c>
      <c r="B82" s="2" t="s">
        <v>255</v>
      </c>
      <c r="C82" s="2" t="s">
        <v>254</v>
      </c>
      <c r="D82" s="7" t="s">
        <v>255</v>
      </c>
      <c r="E82" s="8">
        <v>11.9</v>
      </c>
      <c r="F82" s="8">
        <f t="shared" si="33"/>
        <v>1.84</v>
      </c>
      <c r="G82" s="8">
        <f t="shared" si="34"/>
        <v>1.74</v>
      </c>
      <c r="H82" s="8">
        <v>4</v>
      </c>
      <c r="I82" s="8">
        <v>25</v>
      </c>
      <c r="J82" s="8">
        <v>14</v>
      </c>
      <c r="K82" s="8">
        <v>5</v>
      </c>
      <c r="L82" s="8">
        <f>ROUND(S82/X82,2)*1000</f>
        <v>900</v>
      </c>
      <c r="M82" s="8">
        <v>9.75</v>
      </c>
      <c r="N82" s="8">
        <v>5.46</v>
      </c>
      <c r="O82" s="8">
        <v>1.95</v>
      </c>
      <c r="P82" s="8">
        <v>60</v>
      </c>
      <c r="Q82" s="8">
        <v>26.5</v>
      </c>
      <c r="R82" s="8">
        <v>30</v>
      </c>
      <c r="S82" s="8">
        <v>18</v>
      </c>
      <c r="T82" s="8">
        <v>23.4</v>
      </c>
      <c r="U82" s="8">
        <v>10.335000000000001</v>
      </c>
      <c r="V82" s="8">
        <v>11.7</v>
      </c>
      <c r="W82" s="8">
        <v>39.700000000000003</v>
      </c>
      <c r="X82" s="8">
        <v>20</v>
      </c>
      <c r="Y82" s="8">
        <f t="shared" si="37"/>
        <v>4.8000000000000001E-2</v>
      </c>
      <c r="Z82" s="9"/>
      <c r="AA82" s="9"/>
      <c r="AB82" s="9"/>
    </row>
    <row r="83" spans="1:28" ht="15" customHeight="1" x14ac:dyDescent="0.35">
      <c r="A83" s="2" t="s">
        <v>256</v>
      </c>
      <c r="B83" s="2" t="s">
        <v>258</v>
      </c>
      <c r="C83" s="2" t="s">
        <v>257</v>
      </c>
      <c r="D83" s="4" t="s">
        <v>258</v>
      </c>
      <c r="E83" s="5">
        <v>11.9</v>
      </c>
      <c r="F83" s="5">
        <f t="shared" si="33"/>
        <v>1.84</v>
      </c>
      <c r="G83" s="5">
        <f t="shared" si="34"/>
        <v>1.74</v>
      </c>
      <c r="H83" s="5">
        <v>4</v>
      </c>
      <c r="I83" s="5">
        <v>25</v>
      </c>
      <c r="J83" s="5">
        <v>14</v>
      </c>
      <c r="K83" s="5">
        <v>5</v>
      </c>
      <c r="L83" s="5">
        <f>ROUND(S83/X83,2)*1000</f>
        <v>900</v>
      </c>
      <c r="M83" s="5">
        <v>9.75</v>
      </c>
      <c r="N83" s="5">
        <v>5.46</v>
      </c>
      <c r="O83" s="5">
        <v>1.95</v>
      </c>
      <c r="P83" s="5">
        <v>60</v>
      </c>
      <c r="Q83" s="5">
        <v>26.5</v>
      </c>
      <c r="R83" s="5">
        <v>30</v>
      </c>
      <c r="S83" s="5">
        <v>18</v>
      </c>
      <c r="T83" s="5">
        <v>23.4</v>
      </c>
      <c r="U83" s="5">
        <v>10.335000000000001</v>
      </c>
      <c r="V83" s="5">
        <v>11.7</v>
      </c>
      <c r="W83" s="5">
        <v>39.700000000000003</v>
      </c>
      <c r="X83" s="5">
        <v>20</v>
      </c>
      <c r="Y83" s="5">
        <f t="shared" si="37"/>
        <v>4.8000000000000001E-2</v>
      </c>
      <c r="Z83" s="6"/>
      <c r="AA83" s="6"/>
      <c r="AB83" s="6"/>
    </row>
    <row r="84" spans="1:28" ht="15" customHeight="1" x14ac:dyDescent="0.35">
      <c r="A84" s="2" t="s">
        <v>259</v>
      </c>
      <c r="B84" s="2" t="s">
        <v>261</v>
      </c>
      <c r="C84" s="2" t="s">
        <v>260</v>
      </c>
      <c r="D84" s="4" t="s">
        <v>261</v>
      </c>
      <c r="E84" s="5">
        <v>11.9</v>
      </c>
      <c r="F84" s="5">
        <f t="shared" si="33"/>
        <v>1.84</v>
      </c>
      <c r="G84" s="5">
        <f t="shared" si="34"/>
        <v>1.74</v>
      </c>
      <c r="H84" s="5">
        <v>4</v>
      </c>
      <c r="I84" s="5">
        <v>25</v>
      </c>
      <c r="J84" s="5">
        <v>14</v>
      </c>
      <c r="K84" s="5">
        <v>5</v>
      </c>
      <c r="L84" s="5">
        <f>ROUND(S84/X84,2)*1000</f>
        <v>900</v>
      </c>
      <c r="M84" s="5">
        <v>9.75</v>
      </c>
      <c r="N84" s="5">
        <v>5.46</v>
      </c>
      <c r="O84" s="5">
        <v>1.95</v>
      </c>
      <c r="P84" s="5">
        <v>60</v>
      </c>
      <c r="Q84" s="5">
        <v>26.5</v>
      </c>
      <c r="R84" s="5">
        <v>30</v>
      </c>
      <c r="S84" s="5">
        <v>18</v>
      </c>
      <c r="T84" s="5">
        <v>23.4</v>
      </c>
      <c r="U84" s="5">
        <v>10.335000000000001</v>
      </c>
      <c r="V84" s="5">
        <v>11.7</v>
      </c>
      <c r="W84" s="5">
        <v>39.700000000000003</v>
      </c>
      <c r="X84" s="5">
        <v>20</v>
      </c>
      <c r="Y84" s="5">
        <f t="shared" si="37"/>
        <v>4.8000000000000001E-2</v>
      </c>
      <c r="Z84" s="6"/>
      <c r="AA84" s="6"/>
      <c r="AB84" s="6"/>
    </row>
    <row r="85" spans="1:28" ht="15" customHeight="1" x14ac:dyDescent="0.35">
      <c r="A85" s="2" t="s">
        <v>262</v>
      </c>
      <c r="B85" s="2" t="s">
        <v>350</v>
      </c>
      <c r="C85" s="2" t="s">
        <v>263</v>
      </c>
      <c r="D85" s="4" t="s">
        <v>264</v>
      </c>
      <c r="E85" s="5">
        <v>8.84</v>
      </c>
      <c r="F85" s="5">
        <f t="shared" si="33"/>
        <v>1.37</v>
      </c>
      <c r="G85" s="5">
        <f t="shared" si="34"/>
        <v>0.89</v>
      </c>
      <c r="H85" s="5">
        <v>8</v>
      </c>
      <c r="I85" s="5">
        <v>18.5</v>
      </c>
      <c r="J85" s="5">
        <v>9.5</v>
      </c>
      <c r="K85" s="5">
        <v>7.5</v>
      </c>
      <c r="L85" s="5">
        <v>464</v>
      </c>
      <c r="M85" s="5">
        <f>I85*0.39</f>
        <v>7.2149999999999999</v>
      </c>
      <c r="N85" s="5">
        <f>J85*0.39</f>
        <v>3.7050000000000001</v>
      </c>
      <c r="O85" s="5">
        <f>K85*0.39</f>
        <v>2.9250000000000003</v>
      </c>
      <c r="P85" s="5">
        <v>31.5</v>
      </c>
      <c r="Q85" s="5">
        <v>32.5</v>
      </c>
      <c r="R85" s="5">
        <v>20</v>
      </c>
      <c r="S85" s="5">
        <v>12</v>
      </c>
      <c r="T85" s="5">
        <f>P85*0.39</f>
        <v>12.285</v>
      </c>
      <c r="U85" s="5">
        <f>Q85*0.39</f>
        <v>12.675000000000001</v>
      </c>
      <c r="V85" s="5">
        <f>R85*0.39</f>
        <v>7.8000000000000007</v>
      </c>
      <c r="W85" s="5">
        <v>26.5</v>
      </c>
      <c r="X85" s="5">
        <v>24</v>
      </c>
      <c r="Y85" s="5">
        <f t="shared" si="37"/>
        <v>0.02</v>
      </c>
      <c r="Z85" s="6"/>
      <c r="AA85" s="6"/>
      <c r="AB85" s="6"/>
    </row>
    <row r="86" spans="1:28" ht="15" customHeight="1" x14ac:dyDescent="0.35">
      <c r="A86" s="2" t="s">
        <v>265</v>
      </c>
      <c r="B86" s="2" t="s">
        <v>351</v>
      </c>
      <c r="C86" s="2" t="s">
        <v>266</v>
      </c>
      <c r="D86" s="4" t="s">
        <v>267</v>
      </c>
      <c r="E86" s="5">
        <v>13.02</v>
      </c>
      <c r="F86" s="5">
        <f t="shared" si="33"/>
        <v>2.0099999999999998</v>
      </c>
      <c r="G86" s="5">
        <f t="shared" si="34"/>
        <v>1.83</v>
      </c>
      <c r="H86" s="5">
        <v>4</v>
      </c>
      <c r="I86" s="5">
        <v>25</v>
      </c>
      <c r="J86" s="5">
        <v>17.5</v>
      </c>
      <c r="K86" s="5">
        <v>5.5</v>
      </c>
      <c r="L86" s="5">
        <f>ROUND(S86/X86,2)*1000</f>
        <v>950</v>
      </c>
      <c r="M86" s="5">
        <f t="shared" ref="M86:M103" si="44">ROUND(I86/2.54,2)</f>
        <v>9.84</v>
      </c>
      <c r="N86" s="5">
        <f t="shared" ref="N86:N103" si="45">ROUND(J86/2.54,2)</f>
        <v>6.89</v>
      </c>
      <c r="O86" s="5">
        <f t="shared" ref="O86:O103" si="46">ROUND(K86/2.54,2)</f>
        <v>2.17</v>
      </c>
      <c r="P86" s="5">
        <v>52</v>
      </c>
      <c r="Q86" s="5">
        <v>37</v>
      </c>
      <c r="R86" s="5">
        <v>34</v>
      </c>
      <c r="S86" s="5">
        <v>19</v>
      </c>
      <c r="T86" s="5">
        <f t="shared" ref="T86:T103" si="47">ROUND(P86/2.54,2)</f>
        <v>20.47</v>
      </c>
      <c r="U86" s="5">
        <f t="shared" ref="U86:U103" si="48">ROUND(Q86/2.54,2)</f>
        <v>14.57</v>
      </c>
      <c r="V86" s="5">
        <f t="shared" ref="V86:V103" si="49">ROUND(R86/2.54,2)</f>
        <v>13.39</v>
      </c>
      <c r="W86" s="5">
        <v>42</v>
      </c>
      <c r="X86" s="5">
        <v>20</v>
      </c>
      <c r="Y86" s="5">
        <f t="shared" si="37"/>
        <v>6.5000000000000002E-2</v>
      </c>
      <c r="Z86" s="6"/>
      <c r="AA86" s="6"/>
      <c r="AB86" s="6"/>
    </row>
    <row r="87" spans="1:28" ht="15" customHeight="1" x14ac:dyDescent="0.35">
      <c r="A87" s="2" t="s">
        <v>268</v>
      </c>
      <c r="B87" s="2" t="s">
        <v>270</v>
      </c>
      <c r="C87" s="2" t="s">
        <v>269</v>
      </c>
      <c r="D87" s="7" t="s">
        <v>270</v>
      </c>
      <c r="E87" s="8">
        <v>13.02</v>
      </c>
      <c r="F87" s="8">
        <f t="shared" si="33"/>
        <v>2.0099999999999998</v>
      </c>
      <c r="G87" s="8">
        <f t="shared" si="34"/>
        <v>1.83</v>
      </c>
      <c r="H87" s="8">
        <v>4</v>
      </c>
      <c r="I87" s="8">
        <v>25</v>
      </c>
      <c r="J87" s="8">
        <v>17.5</v>
      </c>
      <c r="K87" s="8">
        <v>5.5</v>
      </c>
      <c r="L87" s="8">
        <f>ROUND(S87/X87,2)*1000</f>
        <v>950</v>
      </c>
      <c r="M87" s="8">
        <f t="shared" si="44"/>
        <v>9.84</v>
      </c>
      <c r="N87" s="8">
        <f t="shared" si="45"/>
        <v>6.89</v>
      </c>
      <c r="O87" s="8">
        <f t="shared" si="46"/>
        <v>2.17</v>
      </c>
      <c r="P87" s="8">
        <v>52</v>
      </c>
      <c r="Q87" s="8">
        <v>37</v>
      </c>
      <c r="R87" s="8">
        <v>34</v>
      </c>
      <c r="S87" s="8">
        <v>19</v>
      </c>
      <c r="T87" s="8">
        <f t="shared" si="47"/>
        <v>20.47</v>
      </c>
      <c r="U87" s="8">
        <f t="shared" si="48"/>
        <v>14.57</v>
      </c>
      <c r="V87" s="8">
        <f t="shared" si="49"/>
        <v>13.39</v>
      </c>
      <c r="W87" s="8">
        <v>42</v>
      </c>
      <c r="X87" s="8">
        <v>20</v>
      </c>
      <c r="Y87" s="8">
        <f t="shared" si="37"/>
        <v>6.5000000000000002E-2</v>
      </c>
      <c r="Z87" s="9"/>
      <c r="AA87" s="9"/>
      <c r="AB87" s="9"/>
    </row>
    <row r="88" spans="1:28" ht="15" customHeight="1" x14ac:dyDescent="0.35">
      <c r="A88" s="2" t="s">
        <v>271</v>
      </c>
      <c r="B88" s="2" t="s">
        <v>273</v>
      </c>
      <c r="C88" s="2" t="s">
        <v>272</v>
      </c>
      <c r="D88" s="4" t="s">
        <v>273</v>
      </c>
      <c r="E88" s="5">
        <v>13.02</v>
      </c>
      <c r="F88" s="5">
        <f t="shared" si="33"/>
        <v>2.0099999999999998</v>
      </c>
      <c r="G88" s="5">
        <f t="shared" si="34"/>
        <v>1.83</v>
      </c>
      <c r="H88" s="5">
        <v>4</v>
      </c>
      <c r="I88" s="5">
        <v>25</v>
      </c>
      <c r="J88" s="5">
        <v>17.5</v>
      </c>
      <c r="K88" s="5">
        <v>5.5</v>
      </c>
      <c r="L88" s="5">
        <f>ROUND(S88/X88,2)*1000</f>
        <v>950</v>
      </c>
      <c r="M88" s="5">
        <f t="shared" si="44"/>
        <v>9.84</v>
      </c>
      <c r="N88" s="5">
        <f t="shared" si="45"/>
        <v>6.89</v>
      </c>
      <c r="O88" s="5">
        <f t="shared" si="46"/>
        <v>2.17</v>
      </c>
      <c r="P88" s="5">
        <v>52</v>
      </c>
      <c r="Q88" s="5">
        <v>37</v>
      </c>
      <c r="R88" s="5">
        <v>34</v>
      </c>
      <c r="S88" s="5">
        <v>19</v>
      </c>
      <c r="T88" s="5">
        <f t="shared" si="47"/>
        <v>20.47</v>
      </c>
      <c r="U88" s="5">
        <f t="shared" si="48"/>
        <v>14.57</v>
      </c>
      <c r="V88" s="5">
        <f t="shared" si="49"/>
        <v>13.39</v>
      </c>
      <c r="W88" s="5">
        <v>43</v>
      </c>
      <c r="X88" s="5">
        <v>20</v>
      </c>
      <c r="Y88" s="5">
        <f t="shared" si="37"/>
        <v>6.5000000000000002E-2</v>
      </c>
      <c r="Z88" s="6"/>
      <c r="AA88" s="6"/>
      <c r="AB88" s="6"/>
    </row>
    <row r="89" spans="1:28" ht="15" customHeight="1" x14ac:dyDescent="0.35">
      <c r="A89" s="2" t="s">
        <v>274</v>
      </c>
      <c r="B89" s="2" t="s">
        <v>352</v>
      </c>
      <c r="C89" s="2" t="s">
        <v>275</v>
      </c>
      <c r="D89" s="7" t="s">
        <v>276</v>
      </c>
      <c r="E89" s="8">
        <v>13.02</v>
      </c>
      <c r="F89" s="8">
        <f t="shared" si="33"/>
        <v>2.0099999999999998</v>
      </c>
      <c r="G89" s="8">
        <f t="shared" si="34"/>
        <v>1.83</v>
      </c>
      <c r="H89" s="8">
        <v>4</v>
      </c>
      <c r="I89" s="8">
        <v>25</v>
      </c>
      <c r="J89" s="8">
        <v>17.5</v>
      </c>
      <c r="K89" s="8">
        <v>5.5</v>
      </c>
      <c r="L89" s="8">
        <f>ROUND(S89/X89,2)*1000</f>
        <v>950</v>
      </c>
      <c r="M89" s="8">
        <f t="shared" si="44"/>
        <v>9.84</v>
      </c>
      <c r="N89" s="8">
        <f t="shared" si="45"/>
        <v>6.89</v>
      </c>
      <c r="O89" s="8">
        <f t="shared" si="46"/>
        <v>2.17</v>
      </c>
      <c r="P89" s="8">
        <v>52</v>
      </c>
      <c r="Q89" s="8">
        <v>37</v>
      </c>
      <c r="R89" s="8">
        <v>34</v>
      </c>
      <c r="S89" s="8">
        <v>19</v>
      </c>
      <c r="T89" s="8">
        <f t="shared" si="47"/>
        <v>20.47</v>
      </c>
      <c r="U89" s="8">
        <f t="shared" si="48"/>
        <v>14.57</v>
      </c>
      <c r="V89" s="8">
        <f t="shared" si="49"/>
        <v>13.39</v>
      </c>
      <c r="W89" s="8">
        <v>44</v>
      </c>
      <c r="X89" s="8">
        <v>20</v>
      </c>
      <c r="Y89" s="8">
        <f t="shared" si="37"/>
        <v>6.5000000000000002E-2</v>
      </c>
      <c r="Z89" s="9"/>
      <c r="AA89" s="9"/>
      <c r="AB89" s="9"/>
    </row>
    <row r="90" spans="1:28" ht="15" customHeight="1" x14ac:dyDescent="0.35">
      <c r="A90" s="2" t="s">
        <v>277</v>
      </c>
      <c r="B90" s="2" t="s">
        <v>331</v>
      </c>
      <c r="C90" s="2" t="s">
        <v>278</v>
      </c>
      <c r="D90" s="7"/>
      <c r="E90" s="9"/>
      <c r="F90" s="8">
        <f t="shared" si="33"/>
        <v>0</v>
      </c>
      <c r="G90" s="8">
        <f t="shared" si="34"/>
        <v>0</v>
      </c>
      <c r="H90" s="9"/>
      <c r="I90" s="9"/>
      <c r="J90" s="9"/>
      <c r="K90" s="9"/>
      <c r="L90" s="9"/>
      <c r="M90" s="8">
        <f t="shared" si="44"/>
        <v>0</v>
      </c>
      <c r="N90" s="8">
        <f t="shared" si="45"/>
        <v>0</v>
      </c>
      <c r="O90" s="8">
        <f t="shared" si="46"/>
        <v>0</v>
      </c>
      <c r="P90" s="9"/>
      <c r="Q90" s="9"/>
      <c r="R90" s="9"/>
      <c r="S90" s="9"/>
      <c r="T90" s="8">
        <f t="shared" si="47"/>
        <v>0</v>
      </c>
      <c r="U90" s="8">
        <f t="shared" si="48"/>
        <v>0</v>
      </c>
      <c r="V90" s="8">
        <f t="shared" si="49"/>
        <v>0</v>
      </c>
      <c r="W90" s="9"/>
      <c r="X90" s="9"/>
      <c r="Y90" s="8">
        <f t="shared" si="37"/>
        <v>0</v>
      </c>
      <c r="Z90" s="9"/>
      <c r="AA90" s="9"/>
      <c r="AB90" s="9"/>
    </row>
    <row r="91" spans="1:28" ht="15" customHeight="1" x14ac:dyDescent="0.35">
      <c r="A91" s="2" t="s">
        <v>279</v>
      </c>
      <c r="B91" s="2" t="s">
        <v>331</v>
      </c>
      <c r="C91" s="2" t="s">
        <v>280</v>
      </c>
      <c r="D91" s="7"/>
      <c r="E91" s="9"/>
      <c r="F91" s="8">
        <f t="shared" si="33"/>
        <v>0</v>
      </c>
      <c r="G91" s="8">
        <f t="shared" si="34"/>
        <v>0</v>
      </c>
      <c r="H91" s="9"/>
      <c r="I91" s="9"/>
      <c r="J91" s="9"/>
      <c r="K91" s="9"/>
      <c r="L91" s="9"/>
      <c r="M91" s="8">
        <f t="shared" si="44"/>
        <v>0</v>
      </c>
      <c r="N91" s="8">
        <f t="shared" si="45"/>
        <v>0</v>
      </c>
      <c r="O91" s="8">
        <f t="shared" si="46"/>
        <v>0</v>
      </c>
      <c r="P91" s="9"/>
      <c r="Q91" s="9"/>
      <c r="R91" s="9"/>
      <c r="S91" s="9"/>
      <c r="T91" s="8">
        <f t="shared" si="47"/>
        <v>0</v>
      </c>
      <c r="U91" s="8">
        <f t="shared" si="48"/>
        <v>0</v>
      </c>
      <c r="V91" s="8">
        <f t="shared" si="49"/>
        <v>0</v>
      </c>
      <c r="W91" s="9"/>
      <c r="X91" s="9"/>
      <c r="Y91" s="8">
        <f t="shared" si="37"/>
        <v>0</v>
      </c>
      <c r="Z91" s="9"/>
      <c r="AA91" s="9"/>
      <c r="AB91" s="9"/>
    </row>
    <row r="92" spans="1:28" ht="15" customHeight="1" x14ac:dyDescent="0.35">
      <c r="A92" s="2" t="s">
        <v>281</v>
      </c>
      <c r="B92" s="2" t="s">
        <v>353</v>
      </c>
      <c r="C92" s="2" t="s">
        <v>282</v>
      </c>
      <c r="D92" s="7" t="s">
        <v>283</v>
      </c>
      <c r="E92" s="8">
        <v>11.39</v>
      </c>
      <c r="F92" s="8">
        <f t="shared" si="33"/>
        <v>1.76</v>
      </c>
      <c r="G92" s="8">
        <f t="shared" si="34"/>
        <v>0.48</v>
      </c>
      <c r="H92" s="8">
        <v>6</v>
      </c>
      <c r="I92" s="8">
        <v>21</v>
      </c>
      <c r="J92" s="8">
        <v>8</v>
      </c>
      <c r="K92" s="8">
        <v>1.8</v>
      </c>
      <c r="L92" s="8">
        <f>ROUND(S92/X93,2)*1000</f>
        <v>250</v>
      </c>
      <c r="M92" s="8">
        <f t="shared" si="44"/>
        <v>8.27</v>
      </c>
      <c r="N92" s="8">
        <f t="shared" si="45"/>
        <v>3.15</v>
      </c>
      <c r="O92" s="8">
        <f t="shared" si="46"/>
        <v>0.71</v>
      </c>
      <c r="P92" s="8">
        <v>42</v>
      </c>
      <c r="Q92" s="8">
        <v>23</v>
      </c>
      <c r="R92" s="8">
        <v>21</v>
      </c>
      <c r="S92" s="8">
        <v>12.25</v>
      </c>
      <c r="T92" s="8">
        <f t="shared" si="47"/>
        <v>16.54</v>
      </c>
      <c r="U92" s="8">
        <f t="shared" si="48"/>
        <v>9.06</v>
      </c>
      <c r="V92" s="8">
        <f t="shared" si="49"/>
        <v>8.27</v>
      </c>
      <c r="W92" s="8">
        <f>S92*2.2</f>
        <v>26.950000000000003</v>
      </c>
      <c r="X92" s="8">
        <v>50</v>
      </c>
      <c r="Y92" s="8">
        <f t="shared" si="37"/>
        <v>0.02</v>
      </c>
      <c r="Z92" s="9"/>
      <c r="AA92" s="9"/>
      <c r="AB92" s="9"/>
    </row>
    <row r="93" spans="1:28" ht="15" customHeight="1" x14ac:dyDescent="0.35">
      <c r="A93" s="2" t="s">
        <v>284</v>
      </c>
      <c r="B93" s="2" t="s">
        <v>354</v>
      </c>
      <c r="C93" s="2" t="s">
        <v>285</v>
      </c>
      <c r="D93" s="7" t="s">
        <v>286</v>
      </c>
      <c r="E93" s="8">
        <v>21.83</v>
      </c>
      <c r="F93" s="8">
        <f t="shared" si="33"/>
        <v>3.37</v>
      </c>
      <c r="G93" s="8">
        <f t="shared" si="34"/>
        <v>0.56000000000000005</v>
      </c>
      <c r="H93" s="8">
        <v>6</v>
      </c>
      <c r="I93" s="8">
        <v>24.5</v>
      </c>
      <c r="J93" s="8">
        <v>15</v>
      </c>
      <c r="K93" s="8">
        <v>0.5</v>
      </c>
      <c r="L93" s="8">
        <f t="shared" ref="L93:L102" si="50">ROUND(S93/X93,2)*1000</f>
        <v>290</v>
      </c>
      <c r="M93" s="8">
        <f t="shared" si="44"/>
        <v>9.65</v>
      </c>
      <c r="N93" s="8">
        <f t="shared" si="45"/>
        <v>5.91</v>
      </c>
      <c r="O93" s="8">
        <f t="shared" si="46"/>
        <v>0.2</v>
      </c>
      <c r="P93" s="8">
        <v>32</v>
      </c>
      <c r="Q93" s="8">
        <v>25.5</v>
      </c>
      <c r="R93" s="8">
        <v>22</v>
      </c>
      <c r="S93" s="8">
        <v>14.6</v>
      </c>
      <c r="T93" s="8">
        <f t="shared" si="47"/>
        <v>12.6</v>
      </c>
      <c r="U93" s="8">
        <f t="shared" si="48"/>
        <v>10.039999999999999</v>
      </c>
      <c r="V93" s="8">
        <f t="shared" si="49"/>
        <v>8.66</v>
      </c>
      <c r="W93" s="8">
        <f>ROUND(2.2*S93,2)</f>
        <v>32.119999999999997</v>
      </c>
      <c r="X93" s="8">
        <v>50</v>
      </c>
      <c r="Y93" s="8">
        <f t="shared" si="37"/>
        <v>1.7999999999999999E-2</v>
      </c>
      <c r="Z93" s="9"/>
      <c r="AA93" s="9"/>
      <c r="AB93" s="9"/>
    </row>
    <row r="94" spans="1:28" ht="15" customHeight="1" x14ac:dyDescent="0.35">
      <c r="A94" s="2" t="s">
        <v>287</v>
      </c>
      <c r="B94" s="2" t="s">
        <v>289</v>
      </c>
      <c r="C94" s="2" t="s">
        <v>288</v>
      </c>
      <c r="D94" s="7" t="s">
        <v>289</v>
      </c>
      <c r="E94" s="8">
        <v>24.98</v>
      </c>
      <c r="F94" s="8">
        <f t="shared" si="33"/>
        <v>3.86</v>
      </c>
      <c r="G94" s="8">
        <f t="shared" si="34"/>
        <v>2.6</v>
      </c>
      <c r="H94" s="8">
        <v>13</v>
      </c>
      <c r="I94" s="8">
        <v>12.5</v>
      </c>
      <c r="J94" s="8">
        <v>12.5</v>
      </c>
      <c r="K94" s="8">
        <v>1</v>
      </c>
      <c r="L94" s="8">
        <f t="shared" si="50"/>
        <v>1350</v>
      </c>
      <c r="M94" s="8">
        <f t="shared" si="44"/>
        <v>4.92</v>
      </c>
      <c r="N94" s="8">
        <f t="shared" si="45"/>
        <v>4.92</v>
      </c>
      <c r="O94" s="8">
        <f t="shared" si="46"/>
        <v>0.39</v>
      </c>
      <c r="P94" s="8">
        <v>33.5</v>
      </c>
      <c r="Q94" s="8">
        <v>32.5</v>
      </c>
      <c r="R94" s="8">
        <v>19</v>
      </c>
      <c r="S94" s="8">
        <v>13.5</v>
      </c>
      <c r="T94" s="8">
        <f t="shared" si="47"/>
        <v>13.19</v>
      </c>
      <c r="U94" s="8">
        <f t="shared" si="48"/>
        <v>12.8</v>
      </c>
      <c r="V94" s="8">
        <f t="shared" si="49"/>
        <v>7.48</v>
      </c>
      <c r="W94" s="8">
        <f t="shared" ref="W94:W103" si="51">ROUND(S94*2.2,2)</f>
        <v>29.7</v>
      </c>
      <c r="X94" s="8">
        <v>10</v>
      </c>
      <c r="Y94" s="8">
        <f t="shared" si="37"/>
        <v>2.1000000000000001E-2</v>
      </c>
      <c r="Z94" s="9"/>
      <c r="AA94" s="9"/>
      <c r="AB94" s="9"/>
    </row>
    <row r="95" spans="1:28" ht="15" customHeight="1" x14ac:dyDescent="0.35">
      <c r="A95" s="2" t="s">
        <v>290</v>
      </c>
      <c r="B95" s="2" t="s">
        <v>331</v>
      </c>
      <c r="C95" s="2" t="s">
        <v>291</v>
      </c>
      <c r="D95" s="7" t="s">
        <v>292</v>
      </c>
      <c r="E95" s="8">
        <v>30.9</v>
      </c>
      <c r="F95" s="8">
        <f t="shared" si="33"/>
        <v>4.7699999999999996</v>
      </c>
      <c r="G95" s="8">
        <f t="shared" si="34"/>
        <v>0.73</v>
      </c>
      <c r="H95" s="8">
        <v>7</v>
      </c>
      <c r="I95" s="8">
        <v>26</v>
      </c>
      <c r="J95" s="8">
        <v>8</v>
      </c>
      <c r="K95" s="8">
        <v>1</v>
      </c>
      <c r="L95" s="8">
        <f t="shared" si="50"/>
        <v>380</v>
      </c>
      <c r="M95" s="8">
        <f t="shared" si="44"/>
        <v>10.24</v>
      </c>
      <c r="N95" s="8">
        <f t="shared" si="45"/>
        <v>3.15</v>
      </c>
      <c r="O95" s="8">
        <f t="shared" si="46"/>
        <v>0.39</v>
      </c>
      <c r="P95" s="8">
        <v>37</v>
      </c>
      <c r="Q95" s="8">
        <v>27</v>
      </c>
      <c r="R95" s="8">
        <v>31</v>
      </c>
      <c r="S95" s="8">
        <v>18.899999999999999</v>
      </c>
      <c r="T95" s="8">
        <f t="shared" si="47"/>
        <v>14.57</v>
      </c>
      <c r="U95" s="8">
        <f t="shared" si="48"/>
        <v>10.63</v>
      </c>
      <c r="V95" s="8">
        <f t="shared" si="49"/>
        <v>12.2</v>
      </c>
      <c r="W95" s="8">
        <f t="shared" si="51"/>
        <v>41.58</v>
      </c>
      <c r="X95" s="8">
        <v>50</v>
      </c>
      <c r="Y95" s="8">
        <f t="shared" si="37"/>
        <v>3.1E-2</v>
      </c>
      <c r="Z95" s="9"/>
      <c r="AA95" s="9"/>
      <c r="AB95" s="9"/>
    </row>
    <row r="96" spans="1:28" ht="15" customHeight="1" x14ac:dyDescent="0.35">
      <c r="A96" s="2" t="s">
        <v>293</v>
      </c>
      <c r="B96" s="2" t="s">
        <v>355</v>
      </c>
      <c r="C96" s="2" t="s">
        <v>294</v>
      </c>
      <c r="D96" s="4" t="s">
        <v>295</v>
      </c>
      <c r="E96" s="5">
        <v>30.25</v>
      </c>
      <c r="F96" s="5">
        <f t="shared" si="33"/>
        <v>4.67</v>
      </c>
      <c r="G96" s="5">
        <f t="shared" si="34"/>
        <v>5.07</v>
      </c>
      <c r="H96" s="5">
        <v>8</v>
      </c>
      <c r="I96" s="5">
        <v>29</v>
      </c>
      <c r="J96" s="5">
        <v>21</v>
      </c>
      <c r="K96" s="5">
        <v>8</v>
      </c>
      <c r="L96" s="5">
        <f t="shared" si="50"/>
        <v>2630</v>
      </c>
      <c r="M96" s="5">
        <f t="shared" si="44"/>
        <v>11.42</v>
      </c>
      <c r="N96" s="5">
        <f t="shared" si="45"/>
        <v>8.27</v>
      </c>
      <c r="O96" s="5">
        <f t="shared" si="46"/>
        <v>3.15</v>
      </c>
      <c r="P96" s="5">
        <v>44</v>
      </c>
      <c r="Q96" s="5">
        <v>30.5</v>
      </c>
      <c r="R96" s="5">
        <v>27</v>
      </c>
      <c r="S96" s="5">
        <v>21</v>
      </c>
      <c r="T96" s="5">
        <f t="shared" si="47"/>
        <v>17.32</v>
      </c>
      <c r="U96" s="5">
        <f t="shared" si="48"/>
        <v>12.01</v>
      </c>
      <c r="V96" s="5">
        <f t="shared" si="49"/>
        <v>10.63</v>
      </c>
      <c r="W96" s="5">
        <f t="shared" si="51"/>
        <v>46.2</v>
      </c>
      <c r="X96" s="5">
        <v>8</v>
      </c>
      <c r="Y96" s="5">
        <f t="shared" si="37"/>
        <v>3.5999999999999997E-2</v>
      </c>
      <c r="Z96" s="6"/>
      <c r="AA96" s="6"/>
      <c r="AB96" s="6"/>
    </row>
    <row r="97" spans="1:28" ht="15" customHeight="1" x14ac:dyDescent="0.35">
      <c r="A97" s="2" t="s">
        <v>296</v>
      </c>
      <c r="B97" s="2" t="s">
        <v>298</v>
      </c>
      <c r="C97" s="2" t="s">
        <v>297</v>
      </c>
      <c r="D97" s="7" t="s">
        <v>298</v>
      </c>
      <c r="E97" s="8">
        <v>39.4</v>
      </c>
      <c r="F97" s="8">
        <f t="shared" si="33"/>
        <v>6.09</v>
      </c>
      <c r="G97" s="8">
        <f t="shared" si="34"/>
        <v>5.53</v>
      </c>
      <c r="H97" s="8">
        <v>32</v>
      </c>
      <c r="I97" s="8">
        <v>31.5</v>
      </c>
      <c r="J97" s="8">
        <v>16.5</v>
      </c>
      <c r="K97" s="8">
        <v>15</v>
      </c>
      <c r="L97" s="8">
        <f t="shared" si="50"/>
        <v>2870</v>
      </c>
      <c r="M97" s="8">
        <f t="shared" si="44"/>
        <v>12.4</v>
      </c>
      <c r="N97" s="8">
        <f t="shared" si="45"/>
        <v>6.5</v>
      </c>
      <c r="O97" s="8">
        <f t="shared" si="46"/>
        <v>5.91</v>
      </c>
      <c r="P97" s="8">
        <v>34.5</v>
      </c>
      <c r="Q97" s="8">
        <v>33</v>
      </c>
      <c r="R97" s="8">
        <v>46</v>
      </c>
      <c r="S97" s="8">
        <v>17.2</v>
      </c>
      <c r="T97" s="8">
        <f t="shared" si="47"/>
        <v>13.58</v>
      </c>
      <c r="U97" s="8">
        <f t="shared" si="48"/>
        <v>12.99</v>
      </c>
      <c r="V97" s="8">
        <f t="shared" si="49"/>
        <v>18.11</v>
      </c>
      <c r="W97" s="8">
        <f t="shared" si="51"/>
        <v>37.840000000000003</v>
      </c>
      <c r="X97" s="8">
        <v>6</v>
      </c>
      <c r="Y97" s="8">
        <f t="shared" si="37"/>
        <v>5.1999999999999998E-2</v>
      </c>
      <c r="Z97" s="9"/>
      <c r="AA97" s="9"/>
      <c r="AB97" s="9"/>
    </row>
    <row r="98" spans="1:28" ht="15" customHeight="1" x14ac:dyDescent="0.35">
      <c r="A98" s="2" t="s">
        <v>299</v>
      </c>
      <c r="B98" s="2" t="s">
        <v>301</v>
      </c>
      <c r="C98" s="2" t="s">
        <v>300</v>
      </c>
      <c r="D98" s="4" t="s">
        <v>301</v>
      </c>
      <c r="E98" s="5">
        <v>31.6</v>
      </c>
      <c r="F98" s="5">
        <f t="shared" ref="F98:F129" si="52">ROUND(E98/6.473,2)</f>
        <v>4.88</v>
      </c>
      <c r="G98" s="5">
        <f t="shared" ref="G98:G103" si="53">ROUND(L98/1000*13/6.743,2)</f>
        <v>3.62</v>
      </c>
      <c r="H98" s="5">
        <v>32</v>
      </c>
      <c r="I98" s="5">
        <v>17.5</v>
      </c>
      <c r="J98" s="5">
        <v>15.5</v>
      </c>
      <c r="K98" s="5">
        <v>15</v>
      </c>
      <c r="L98" s="5">
        <f t="shared" si="50"/>
        <v>1880</v>
      </c>
      <c r="M98" s="5">
        <f t="shared" si="44"/>
        <v>6.89</v>
      </c>
      <c r="N98" s="5">
        <f t="shared" si="45"/>
        <v>6.1</v>
      </c>
      <c r="O98" s="5">
        <f t="shared" si="46"/>
        <v>5.91</v>
      </c>
      <c r="P98" s="5">
        <v>37</v>
      </c>
      <c r="Q98" s="5">
        <v>33.5</v>
      </c>
      <c r="R98" s="5">
        <v>31.5</v>
      </c>
      <c r="S98" s="5">
        <v>15</v>
      </c>
      <c r="T98" s="5">
        <f t="shared" si="47"/>
        <v>14.57</v>
      </c>
      <c r="U98" s="5">
        <f t="shared" si="48"/>
        <v>13.19</v>
      </c>
      <c r="V98" s="5">
        <f t="shared" si="49"/>
        <v>12.4</v>
      </c>
      <c r="W98" s="5">
        <f t="shared" si="51"/>
        <v>33</v>
      </c>
      <c r="X98" s="5">
        <v>8</v>
      </c>
      <c r="Y98" s="5">
        <f t="shared" si="37"/>
        <v>3.9E-2</v>
      </c>
      <c r="Z98" s="6"/>
      <c r="AA98" s="6"/>
      <c r="AB98" s="6"/>
    </row>
    <row r="99" spans="1:28" ht="15" customHeight="1" x14ac:dyDescent="0.35">
      <c r="A99" s="2" t="s">
        <v>302</v>
      </c>
      <c r="B99" s="2" t="s">
        <v>304</v>
      </c>
      <c r="C99" s="2" t="s">
        <v>303</v>
      </c>
      <c r="D99" s="7" t="s">
        <v>304</v>
      </c>
      <c r="E99" s="8">
        <v>33.799999999999997</v>
      </c>
      <c r="F99" s="8">
        <f t="shared" si="52"/>
        <v>5.22</v>
      </c>
      <c r="G99" s="8">
        <f t="shared" si="53"/>
        <v>4.43</v>
      </c>
      <c r="H99" s="8">
        <v>32</v>
      </c>
      <c r="I99" s="8">
        <v>21.5</v>
      </c>
      <c r="J99" s="8">
        <v>15.5</v>
      </c>
      <c r="K99" s="8">
        <v>15</v>
      </c>
      <c r="L99" s="8">
        <f t="shared" si="50"/>
        <v>2300</v>
      </c>
      <c r="M99" s="8">
        <f t="shared" si="44"/>
        <v>8.4600000000000009</v>
      </c>
      <c r="N99" s="8">
        <f t="shared" si="45"/>
        <v>6.1</v>
      </c>
      <c r="O99" s="8">
        <f t="shared" si="46"/>
        <v>5.91</v>
      </c>
      <c r="P99" s="8">
        <v>32.5</v>
      </c>
      <c r="Q99" s="8">
        <v>23</v>
      </c>
      <c r="R99" s="8">
        <v>47.5</v>
      </c>
      <c r="S99" s="8">
        <v>13.8</v>
      </c>
      <c r="T99" s="8">
        <f t="shared" si="47"/>
        <v>12.8</v>
      </c>
      <c r="U99" s="8">
        <f t="shared" si="48"/>
        <v>9.06</v>
      </c>
      <c r="V99" s="8">
        <f t="shared" si="49"/>
        <v>18.7</v>
      </c>
      <c r="W99" s="8">
        <f t="shared" si="51"/>
        <v>30.36</v>
      </c>
      <c r="X99" s="8">
        <v>6</v>
      </c>
      <c r="Y99" s="8">
        <f t="shared" si="37"/>
        <v>3.5999999999999997E-2</v>
      </c>
      <c r="Z99" s="9"/>
      <c r="AA99" s="9"/>
      <c r="AB99" s="9"/>
    </row>
    <row r="100" spans="1:28" ht="15" customHeight="1" x14ac:dyDescent="0.35">
      <c r="A100" s="2" t="s">
        <v>305</v>
      </c>
      <c r="B100" s="2" t="s">
        <v>307</v>
      </c>
      <c r="C100" s="2" t="s">
        <v>306</v>
      </c>
      <c r="D100" s="4" t="s">
        <v>307</v>
      </c>
      <c r="E100" s="5">
        <v>35.700000000000003</v>
      </c>
      <c r="F100" s="5">
        <f t="shared" si="52"/>
        <v>5.52</v>
      </c>
      <c r="G100" s="5">
        <f t="shared" si="53"/>
        <v>4.82</v>
      </c>
      <c r="H100" s="5">
        <v>32</v>
      </c>
      <c r="I100" s="5">
        <v>26</v>
      </c>
      <c r="J100" s="5">
        <v>15.5</v>
      </c>
      <c r="K100" s="5">
        <v>15</v>
      </c>
      <c r="L100" s="5">
        <f t="shared" si="50"/>
        <v>2500</v>
      </c>
      <c r="M100" s="5">
        <f t="shared" si="44"/>
        <v>10.24</v>
      </c>
      <c r="N100" s="5">
        <f t="shared" si="45"/>
        <v>6.1</v>
      </c>
      <c r="O100" s="5">
        <f t="shared" si="46"/>
        <v>5.91</v>
      </c>
      <c r="P100" s="5">
        <v>32.5</v>
      </c>
      <c r="Q100" s="5">
        <v>27.5</v>
      </c>
      <c r="R100" s="5">
        <v>47.5</v>
      </c>
      <c r="S100" s="5">
        <v>15</v>
      </c>
      <c r="T100" s="5">
        <f t="shared" si="47"/>
        <v>12.8</v>
      </c>
      <c r="U100" s="5">
        <f t="shared" si="48"/>
        <v>10.83</v>
      </c>
      <c r="V100" s="5">
        <f t="shared" si="49"/>
        <v>18.7</v>
      </c>
      <c r="W100" s="5">
        <f t="shared" si="51"/>
        <v>33</v>
      </c>
      <c r="X100" s="5">
        <v>6</v>
      </c>
      <c r="Y100" s="5">
        <f t="shared" si="37"/>
        <v>4.2000000000000003E-2</v>
      </c>
      <c r="Z100" s="6"/>
      <c r="AA100" s="6"/>
      <c r="AB100" s="6"/>
    </row>
    <row r="101" spans="1:28" ht="15" customHeight="1" x14ac:dyDescent="0.35">
      <c r="A101" s="2" t="s">
        <v>308</v>
      </c>
      <c r="B101" s="2" t="s">
        <v>356</v>
      </c>
      <c r="C101" s="2" t="s">
        <v>309</v>
      </c>
      <c r="D101" s="7" t="s">
        <v>310</v>
      </c>
      <c r="E101" s="8">
        <v>17.899999999999999</v>
      </c>
      <c r="F101" s="8">
        <f t="shared" si="52"/>
        <v>2.77</v>
      </c>
      <c r="G101" s="8">
        <f t="shared" si="53"/>
        <v>1.77</v>
      </c>
      <c r="H101" s="8">
        <v>6</v>
      </c>
      <c r="I101" s="8">
        <v>22</v>
      </c>
      <c r="J101" s="8">
        <v>11</v>
      </c>
      <c r="K101" s="8">
        <v>8</v>
      </c>
      <c r="L101" s="8">
        <f t="shared" si="50"/>
        <v>920</v>
      </c>
      <c r="M101" s="8">
        <f t="shared" si="44"/>
        <v>8.66</v>
      </c>
      <c r="N101" s="8">
        <f t="shared" si="45"/>
        <v>4.33</v>
      </c>
      <c r="O101" s="8">
        <f t="shared" si="46"/>
        <v>3.15</v>
      </c>
      <c r="P101" s="8">
        <v>46</v>
      </c>
      <c r="Q101" s="8">
        <v>23.5</v>
      </c>
      <c r="R101" s="8">
        <v>43</v>
      </c>
      <c r="S101" s="8">
        <v>18.3</v>
      </c>
      <c r="T101" s="8">
        <f t="shared" si="47"/>
        <v>18.11</v>
      </c>
      <c r="U101" s="8">
        <f t="shared" si="48"/>
        <v>9.25</v>
      </c>
      <c r="V101" s="8">
        <f t="shared" si="49"/>
        <v>16.93</v>
      </c>
      <c r="W101" s="8">
        <f t="shared" si="51"/>
        <v>40.26</v>
      </c>
      <c r="X101" s="8">
        <v>20</v>
      </c>
      <c r="Y101" s="8">
        <f t="shared" si="37"/>
        <v>4.5999999999999999E-2</v>
      </c>
      <c r="Z101" s="9"/>
      <c r="AA101" s="9"/>
      <c r="AB101" s="9"/>
    </row>
    <row r="102" spans="1:28" ht="15" customHeight="1" x14ac:dyDescent="0.35">
      <c r="A102" s="2" t="s">
        <v>311</v>
      </c>
      <c r="B102" s="2" t="s">
        <v>357</v>
      </c>
      <c r="C102" s="2" t="s">
        <v>312</v>
      </c>
      <c r="D102" s="4" t="s">
        <v>313</v>
      </c>
      <c r="E102" s="5">
        <v>11.15</v>
      </c>
      <c r="F102" s="5">
        <f t="shared" si="52"/>
        <v>1.72</v>
      </c>
      <c r="G102" s="5">
        <f t="shared" si="53"/>
        <v>2.54</v>
      </c>
      <c r="H102" s="5">
        <v>4</v>
      </c>
      <c r="I102" s="5">
        <v>22</v>
      </c>
      <c r="J102" s="5">
        <v>16</v>
      </c>
      <c r="K102" s="5">
        <v>9</v>
      </c>
      <c r="L102" s="5">
        <f t="shared" si="50"/>
        <v>1320</v>
      </c>
      <c r="M102" s="5">
        <f t="shared" si="44"/>
        <v>8.66</v>
      </c>
      <c r="N102" s="5">
        <f t="shared" si="45"/>
        <v>6.3</v>
      </c>
      <c r="O102" s="5">
        <f t="shared" si="46"/>
        <v>3.54</v>
      </c>
      <c r="P102" s="5">
        <v>50</v>
      </c>
      <c r="Q102" s="5">
        <v>23.5</v>
      </c>
      <c r="R102" s="5">
        <v>48</v>
      </c>
      <c r="S102" s="5">
        <v>19.8</v>
      </c>
      <c r="T102" s="5">
        <f t="shared" si="47"/>
        <v>19.690000000000001</v>
      </c>
      <c r="U102" s="5">
        <f t="shared" si="48"/>
        <v>9.25</v>
      </c>
      <c r="V102" s="5">
        <f t="shared" si="49"/>
        <v>18.899999999999999</v>
      </c>
      <c r="W102" s="5">
        <f t="shared" si="51"/>
        <v>43.56</v>
      </c>
      <c r="X102" s="5">
        <v>15</v>
      </c>
      <c r="Y102" s="5">
        <f t="shared" si="37"/>
        <v>5.6000000000000001E-2</v>
      </c>
      <c r="Z102" s="6"/>
      <c r="AA102" s="6"/>
      <c r="AB102" s="6"/>
    </row>
    <row r="103" spans="1:28" ht="15" customHeight="1" thickBot="1" x14ac:dyDescent="0.4">
      <c r="A103" s="2" t="s">
        <v>314</v>
      </c>
      <c r="B103" s="10" t="s">
        <v>316</v>
      </c>
      <c r="C103" s="10" t="s">
        <v>315</v>
      </c>
      <c r="D103" s="4" t="s">
        <v>316</v>
      </c>
      <c r="E103" s="5">
        <v>31</v>
      </c>
      <c r="F103" s="5">
        <f t="shared" si="52"/>
        <v>4.79</v>
      </c>
      <c r="G103" s="5">
        <f t="shared" si="53"/>
        <v>5.3</v>
      </c>
      <c r="H103" s="5">
        <v>12</v>
      </c>
      <c r="I103" s="5">
        <v>24</v>
      </c>
      <c r="J103" s="5">
        <v>17</v>
      </c>
      <c r="K103" s="5">
        <v>11</v>
      </c>
      <c r="L103" s="5">
        <v>2750</v>
      </c>
      <c r="M103" s="5">
        <f t="shared" si="44"/>
        <v>9.4499999999999993</v>
      </c>
      <c r="N103" s="5">
        <f t="shared" si="45"/>
        <v>6.69</v>
      </c>
      <c r="O103" s="5">
        <f t="shared" si="46"/>
        <v>4.33</v>
      </c>
      <c r="P103" s="5">
        <v>50</v>
      </c>
      <c r="Q103" s="5">
        <v>26</v>
      </c>
      <c r="R103" s="5">
        <v>23</v>
      </c>
      <c r="S103" s="5">
        <v>15</v>
      </c>
      <c r="T103" s="5">
        <f t="shared" si="47"/>
        <v>19.690000000000001</v>
      </c>
      <c r="U103" s="5">
        <f t="shared" si="48"/>
        <v>10.24</v>
      </c>
      <c r="V103" s="5">
        <f t="shared" si="49"/>
        <v>9.06</v>
      </c>
      <c r="W103" s="5">
        <f t="shared" si="51"/>
        <v>33</v>
      </c>
      <c r="X103" s="5">
        <v>8</v>
      </c>
      <c r="Y103" s="5">
        <f t="shared" si="37"/>
        <v>0.03</v>
      </c>
      <c r="Z103" s="6"/>
      <c r="AA103" s="6"/>
      <c r="AB103" s="6"/>
    </row>
    <row r="104" spans="1:28" ht="12" customHeight="1" thickTop="1" x14ac:dyDescent="0.35"/>
  </sheetData>
  <mergeCells count="4">
    <mergeCell ref="I1:K1"/>
    <mergeCell ref="M1:O1"/>
    <mergeCell ref="P1:R1"/>
    <mergeCell ref="T1:V1"/>
  </mergeCells>
  <phoneticPr fontId="2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2021-05-19T03:35:21Z</dcterms:created>
  <dcterms:modified xsi:type="dcterms:W3CDTF">2021-05-19T03:35:21Z</dcterms:modified>
</cp:coreProperties>
</file>