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 по всем МО" sheetId="1" state="visible" r:id="rId1"/>
    <sheet xmlns:r="http://schemas.openxmlformats.org/officeDocument/2006/relationships" name="ИС ИАО" sheetId="2" state="visible" r:id="rId2"/>
    <sheet xmlns:r="http://schemas.openxmlformats.org/officeDocument/2006/relationships" name="Запрос" sheetId="3" state="visible" r:id="rId3"/>
    <sheet xmlns:r="http://schemas.openxmlformats.org/officeDocument/2006/relationships" name="Свод по МО" sheetId="4" state="visible" r:id="rId4"/>
    <sheet xmlns:r="http://schemas.openxmlformats.org/officeDocument/2006/relationships" name="Должники" sheetId="5" state="visible" r:id="rId5"/>
  </sheets>
  <definedNames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color indexed="8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0" fillId="0" borderId="0"/>
    <xf numFmtId="0" fontId="2" fillId="0" borderId="0"/>
    <xf numFmtId="43" fontId="10" fillId="0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2" pivotButton="0" quotePrefix="0" xfId="0"/>
    <xf numFmtId="0" fontId="1" fillId="2" borderId="3" pivotButton="0" quotePrefix="0" xfId="0"/>
    <xf numFmtId="0" fontId="3" fillId="3" borderId="6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0" fillId="3" borderId="5" pivotButton="0" quotePrefix="0" xfId="0"/>
    <xf numFmtId="0" fontId="3" fillId="3" borderId="4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5" fillId="0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8" fillId="0" borderId="17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9" fillId="0" borderId="0" pivotButton="0" quotePrefix="0" xfId="0"/>
    <xf numFmtId="0" fontId="3" fillId="3" borderId="19" applyAlignment="1" pivotButton="0" quotePrefix="0" xfId="0">
      <alignment horizontal="center" vertical="center"/>
    </xf>
    <xf numFmtId="0" fontId="3" fillId="3" borderId="20" applyAlignment="1" pivotButton="0" quotePrefix="0" xfId="0">
      <alignment horizontal="center" vertical="center"/>
    </xf>
    <xf numFmtId="0" fontId="9" fillId="0" borderId="12" pivotButton="0" quotePrefix="0" xfId="0"/>
    <xf numFmtId="0" fontId="5" fillId="0" borderId="21" applyAlignment="1" pivotButton="0" quotePrefix="0" xfId="0">
      <alignment horizontal="center" vertical="center" wrapText="1"/>
    </xf>
    <xf numFmtId="0" fontId="3" fillId="3" borderId="22" applyAlignment="1" pivotButton="0" quotePrefix="0" xfId="0">
      <alignment horizontal="center" vertical="center"/>
    </xf>
    <xf numFmtId="0" fontId="9" fillId="0" borderId="21" pivotButton="0" quotePrefix="0" xfId="0"/>
    <xf numFmtId="0" fontId="3" fillId="3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2" fontId="9" fillId="0" borderId="9" applyAlignment="1" pivotButton="0" quotePrefix="0" xfId="2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13" applyAlignment="1" pivotButton="0" quotePrefix="0" xfId="2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/>
    </xf>
    <xf numFmtId="0" fontId="9" fillId="4" borderId="25" applyAlignment="1" pivotButton="0" quotePrefix="0" xfId="0">
      <alignment horizontal="left"/>
    </xf>
    <xf numFmtId="0" fontId="9" fillId="4" borderId="29" applyAlignment="1" pivotButton="0" quotePrefix="0" xfId="0">
      <alignment horizontal="left"/>
    </xf>
    <xf numFmtId="0" fontId="11" fillId="4" borderId="42" applyAlignment="1" pivotButton="0" quotePrefix="0" xfId="0">
      <alignment horizontal="left"/>
    </xf>
    <xf numFmtId="0" fontId="11" fillId="4" borderId="29" applyAlignment="1" pivotButton="0" quotePrefix="0" xfId="0">
      <alignment horizontal="left"/>
    </xf>
    <xf numFmtId="0" fontId="12" fillId="3" borderId="4" applyAlignment="1" pivotButton="0" quotePrefix="0" xfId="0">
      <alignment horizontal="center" vertical="center" wrapText="1"/>
    </xf>
    <xf numFmtId="0" fontId="12" fillId="3" borderId="23" applyAlignment="1" pivotButton="0" quotePrefix="0" xfId="0">
      <alignment horizontal="center" vertical="center" wrapText="1"/>
    </xf>
    <xf numFmtId="0" fontId="12" fillId="3" borderId="14" applyAlignment="1" pivotButton="0" quotePrefix="0" xfId="0">
      <alignment horizontal="center" vertical="center" wrapText="1"/>
    </xf>
    <xf numFmtId="0" fontId="12" fillId="3" borderId="15" applyAlignment="1" pivotButton="0" quotePrefix="0" xfId="0">
      <alignment horizontal="center" vertical="center" wrapText="1"/>
    </xf>
    <xf numFmtId="0" fontId="11" fillId="0" borderId="41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38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 wrapText="1"/>
    </xf>
    <xf numFmtId="0" fontId="3" fillId="0" borderId="29" applyAlignment="1" pivotButton="0" quotePrefix="0" xfId="0">
      <alignment horizontal="center" vertical="center" wrapText="1"/>
    </xf>
    <xf numFmtId="0" fontId="3" fillId="0" borderId="26" applyAlignment="1" pivotButton="0" quotePrefix="0" xfId="0">
      <alignment horizontal="center" vertical="center" wrapText="1"/>
    </xf>
    <xf numFmtId="0" fontId="3" fillId="0" borderId="30" applyAlignment="1" pivotButton="0" quotePrefix="0" xfId="0">
      <alignment horizontal="center" vertical="center" wrapText="1"/>
    </xf>
    <xf numFmtId="0" fontId="3" fillId="0" borderId="27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3" fillId="0" borderId="28" applyAlignment="1" pivotButton="0" quotePrefix="0" xfId="0">
      <alignment horizontal="center" vertical="center" wrapText="1"/>
    </xf>
    <xf numFmtId="0" fontId="3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13" fillId="3" borderId="35" applyAlignment="1" pivotButton="0" quotePrefix="0" xfId="0">
      <alignment horizontal="center" vertical="center"/>
    </xf>
    <xf numFmtId="0" fontId="13" fillId="3" borderId="3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3" pivotButton="0" quotePrefix="0" xfId="0"/>
    <xf numFmtId="0" fontId="0" fillId="0" borderId="42" pivotButton="0" quotePrefix="0" xfId="0"/>
    <xf numFmtId="0" fontId="0" fillId="0" borderId="46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36" pivotButton="0" quotePrefix="0" xfId="0"/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"/>
        </right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Таблица1" displayName="Таблица1" ref="A1:B111" headerRowCount="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L115"/>
  <sheetViews>
    <sheetView tabSelected="1" zoomScale="85" zoomScaleNormal="85"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36.7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111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ht="15.75" customFormat="1" customHeight="1" s="10" thickBot="1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A4" s="16" t="inlineStr">
        <is>
          <t>29.12.2022</t>
        </is>
      </c>
      <c r="B4" s="11" t="inlineStr">
        <is>
          <t>СПб ГБУЗ "Противотуберкулезный диспансер №17"</t>
        </is>
      </c>
      <c r="C4" s="14" t="n">
        <v>80</v>
      </c>
      <c r="D4" s="14" t="n">
        <v>64</v>
      </c>
      <c r="E4" s="14" t="n">
        <v>0</v>
      </c>
      <c r="F4" s="14" t="n">
        <v>0</v>
      </c>
      <c r="G4" s="14" t="n">
        <v>1</v>
      </c>
      <c r="H4" s="14" t="n">
        <v>60</v>
      </c>
      <c r="I4" s="14" t="n">
        <v>60</v>
      </c>
      <c r="J4" s="14" t="n">
        <v>18</v>
      </c>
      <c r="K4" s="14" t="n">
        <v>78</v>
      </c>
      <c r="L4" s="62" t="n">
        <v>97.5</v>
      </c>
    </row>
    <row r="5">
      <c r="A5" s="17" t="inlineStr">
        <is>
          <t>25.05.2023</t>
        </is>
      </c>
      <c r="B5" s="12" t="inlineStr">
        <is>
          <t>ГБУ СПб НИИ СП им. И.И. Джанелидзе</t>
        </is>
      </c>
      <c r="C5" s="3" t="n">
        <v>1952</v>
      </c>
      <c r="D5" s="3" t="n">
        <v>1562</v>
      </c>
      <c r="E5" s="3" t="n">
        <v>0</v>
      </c>
      <c r="F5" s="3" t="n">
        <v>17</v>
      </c>
      <c r="G5" s="3" t="n">
        <v>31</v>
      </c>
      <c r="H5" s="3" t="n">
        <v>1135</v>
      </c>
      <c r="I5" s="3" t="n">
        <v>920</v>
      </c>
      <c r="J5" s="3" t="n">
        <v>787</v>
      </c>
      <c r="K5" s="3" t="n">
        <v>1939</v>
      </c>
      <c r="L5" s="63" t="n">
        <v>99.33</v>
      </c>
    </row>
    <row r="6">
      <c r="A6" s="17" t="inlineStr">
        <is>
          <t>25.05.2023</t>
        </is>
      </c>
      <c r="B6" s="12" t="inlineStr">
        <is>
          <t>СПб ГАУЗ "Городская поликлиника №40"</t>
        </is>
      </c>
      <c r="C6" s="3" t="n">
        <v>154</v>
      </c>
      <c r="D6" s="3" t="n">
        <v>123</v>
      </c>
      <c r="E6" s="3" t="n">
        <v>0</v>
      </c>
      <c r="F6" s="3" t="n">
        <v>0</v>
      </c>
      <c r="G6" s="3" t="n">
        <v>6</v>
      </c>
      <c r="H6" s="3" t="n">
        <v>99</v>
      </c>
      <c r="I6" s="3" t="n">
        <v>99</v>
      </c>
      <c r="J6" s="3" t="n">
        <v>29</v>
      </c>
      <c r="K6" s="3" t="n">
        <v>128</v>
      </c>
      <c r="L6" s="63" t="n">
        <v>83.12</v>
      </c>
    </row>
    <row r="7">
      <c r="A7" s="17" t="inlineStr">
        <is>
          <t>25.05.2023</t>
        </is>
      </c>
      <c r="B7" s="12" t="inlineStr">
        <is>
          <t>СПб ГАУЗ "Городская поликлиника №81"</t>
        </is>
      </c>
      <c r="C7" s="3" t="n">
        <v>75</v>
      </c>
      <c r="D7" s="3" t="n">
        <v>60</v>
      </c>
      <c r="E7" s="3" t="n">
        <v>0</v>
      </c>
      <c r="F7" s="3" t="n">
        <v>0</v>
      </c>
      <c r="G7" s="3" t="n">
        <v>2</v>
      </c>
      <c r="H7" s="3" t="n">
        <v>26</v>
      </c>
      <c r="I7" s="3" t="n">
        <v>19</v>
      </c>
      <c r="J7" s="3" t="n">
        <v>42</v>
      </c>
      <c r="K7" s="3" t="n">
        <v>68</v>
      </c>
      <c r="L7" s="63" t="n">
        <v>90.67</v>
      </c>
    </row>
    <row r="8">
      <c r="A8" s="17" t="inlineStr">
        <is>
          <t>25.05.2023</t>
        </is>
      </c>
      <c r="B8" s="12" t="inlineStr">
        <is>
          <t>СПб ГАУЗ "Городская поликлиника №83"</t>
        </is>
      </c>
      <c r="C8" s="3" t="n">
        <v>130</v>
      </c>
      <c r="D8" s="3" t="n">
        <v>104</v>
      </c>
      <c r="E8" s="3" t="n">
        <v>0</v>
      </c>
      <c r="F8" s="3" t="n">
        <v>14</v>
      </c>
      <c r="G8" s="3" t="n">
        <v>0</v>
      </c>
      <c r="H8" s="3" t="n">
        <v>30</v>
      </c>
      <c r="I8" s="3" t="n">
        <v>30</v>
      </c>
      <c r="J8" s="3" t="n">
        <v>60</v>
      </c>
      <c r="K8" s="3" t="n">
        <v>104</v>
      </c>
      <c r="L8" s="63" t="n">
        <v>80</v>
      </c>
    </row>
    <row r="9">
      <c r="A9" s="17" t="inlineStr">
        <is>
          <t>25.05.2023</t>
        </is>
      </c>
      <c r="B9" s="12" t="inlineStr">
        <is>
          <t>СПб ГАУЗ "Поликлиника городская стоматологическая №22"</t>
        </is>
      </c>
      <c r="C9" s="3" t="n">
        <v>154</v>
      </c>
      <c r="D9" s="3" t="n">
        <v>123</v>
      </c>
      <c r="E9" s="3" t="n">
        <v>0</v>
      </c>
      <c r="F9" s="3" t="n">
        <v>12</v>
      </c>
      <c r="G9" s="3" t="n">
        <v>4</v>
      </c>
      <c r="H9" s="3" t="n">
        <v>49</v>
      </c>
      <c r="I9" s="3" t="n">
        <v>49</v>
      </c>
      <c r="J9" s="3" t="n">
        <v>50</v>
      </c>
      <c r="K9" s="3" t="n">
        <v>111</v>
      </c>
      <c r="L9" s="63" t="n">
        <v>72.08</v>
      </c>
    </row>
    <row r="10">
      <c r="A10" s="17" t="inlineStr">
        <is>
          <t>25.05.2023</t>
        </is>
      </c>
      <c r="B10" s="12" t="inlineStr">
        <is>
          <t>СПб ГБОУ СПО "Медицинский колледж №1"</t>
        </is>
      </c>
      <c r="C10" s="3" t="n">
        <v>141</v>
      </c>
      <c r="D10" s="3" t="n">
        <v>113</v>
      </c>
      <c r="E10" s="3" t="n">
        <v>0</v>
      </c>
      <c r="F10" s="3" t="n">
        <v>17</v>
      </c>
      <c r="G10" s="3" t="n">
        <v>5</v>
      </c>
      <c r="H10" s="3" t="n">
        <v>84</v>
      </c>
      <c r="I10" s="3" t="n">
        <v>84</v>
      </c>
      <c r="J10" s="3" t="n">
        <v>35</v>
      </c>
      <c r="K10" s="3" t="n">
        <v>136</v>
      </c>
      <c r="L10" s="63" t="n">
        <v>96.45</v>
      </c>
    </row>
    <row r="11">
      <c r="A11" s="17" t="inlineStr">
        <is>
          <t>25.05.2023</t>
        </is>
      </c>
      <c r="B11" s="12" t="inlineStr">
        <is>
          <t>СПб ГБОУ СПО "Медицинский колледж №2"</t>
        </is>
      </c>
      <c r="C11" s="3" t="n">
        <v>166</v>
      </c>
      <c r="D11" s="3" t="n">
        <v>133</v>
      </c>
      <c r="E11" s="3" t="n">
        <v>0</v>
      </c>
      <c r="F11" s="3" t="n">
        <v>20</v>
      </c>
      <c r="G11" s="3" t="n">
        <v>7</v>
      </c>
      <c r="H11" s="3" t="n">
        <v>21</v>
      </c>
      <c r="I11" s="3" t="n">
        <v>21</v>
      </c>
      <c r="J11" s="3" t="n">
        <v>119</v>
      </c>
      <c r="K11" s="3" t="n">
        <v>160</v>
      </c>
      <c r="L11" s="63" t="n">
        <v>96.39</v>
      </c>
    </row>
    <row r="12">
      <c r="A12" s="17" t="inlineStr">
        <is>
          <t>25.05.2023</t>
        </is>
      </c>
      <c r="B12" s="12" t="inlineStr">
        <is>
          <t>СПб ГБОУ СПО "Медицинский колледж №3"</t>
        </is>
      </c>
      <c r="C12" s="3" t="n">
        <v>145</v>
      </c>
      <c r="D12" s="3" t="n">
        <v>116</v>
      </c>
      <c r="E12" s="3" t="n">
        <v>0</v>
      </c>
      <c r="F12" s="3" t="n">
        <v>0</v>
      </c>
      <c r="G12" s="3" t="n">
        <v>1</v>
      </c>
      <c r="H12" s="3" t="n">
        <v>21</v>
      </c>
      <c r="I12" s="3" t="n">
        <v>21</v>
      </c>
      <c r="J12" s="3" t="n">
        <v>120</v>
      </c>
      <c r="K12" s="3" t="n">
        <v>141</v>
      </c>
      <c r="L12" s="63" t="n">
        <v>97.23999999999999</v>
      </c>
    </row>
    <row r="13">
      <c r="A13" s="17" t="inlineStr">
        <is>
          <t>25.05.2023</t>
        </is>
      </c>
      <c r="B13" s="12" t="inlineStr">
        <is>
          <t>СПБ ГБПОУ "АК"</t>
        </is>
      </c>
      <c r="C13" s="3" t="n">
        <v>124</v>
      </c>
      <c r="D13" s="3" t="n">
        <v>99</v>
      </c>
      <c r="E13" s="3" t="n">
        <v>0</v>
      </c>
      <c r="F13" s="3" t="n">
        <v>10</v>
      </c>
      <c r="G13" s="3" t="n">
        <v>2</v>
      </c>
      <c r="H13" s="3" t="n">
        <v>24</v>
      </c>
      <c r="I13" s="3" t="n">
        <v>24</v>
      </c>
      <c r="J13" s="3" t="n">
        <v>87</v>
      </c>
      <c r="K13" s="3" t="n">
        <v>121</v>
      </c>
      <c r="L13" s="63" t="n">
        <v>97.58</v>
      </c>
    </row>
    <row r="14">
      <c r="A14" s="17" t="inlineStr">
        <is>
          <t>25.05.2023</t>
        </is>
      </c>
      <c r="B14" s="12" t="inlineStr">
        <is>
          <t>СПб ГБПОУ "Медицинский техникум №9"</t>
        </is>
      </c>
      <c r="C14" s="3" t="n">
        <v>100</v>
      </c>
      <c r="D14" s="3" t="n">
        <v>80</v>
      </c>
      <c r="E14" s="3" t="n">
        <v>1</v>
      </c>
      <c r="F14" s="3" t="n">
        <v>1</v>
      </c>
      <c r="G14" s="3" t="n">
        <v>2</v>
      </c>
      <c r="H14" s="3" t="n">
        <v>59</v>
      </c>
      <c r="I14" s="3" t="n">
        <v>59</v>
      </c>
      <c r="J14" s="3" t="n">
        <v>23</v>
      </c>
      <c r="K14" s="3" t="n">
        <v>83</v>
      </c>
      <c r="L14" s="63" t="n">
        <v>83</v>
      </c>
    </row>
    <row r="15">
      <c r="A15" s="17" t="inlineStr">
        <is>
          <t>25.05.2023</t>
        </is>
      </c>
      <c r="B15" s="12" t="inlineStr">
        <is>
          <t>СПБ ГБПОУ "МТ №2"</t>
        </is>
      </c>
      <c r="C15" s="3" t="n">
        <v>90</v>
      </c>
      <c r="D15" s="3" t="n">
        <v>72</v>
      </c>
      <c r="E15" s="3" t="n">
        <v>0</v>
      </c>
      <c r="F15" s="3" t="n">
        <v>1</v>
      </c>
      <c r="G15" s="3" t="n">
        <v>2</v>
      </c>
      <c r="H15" s="3" t="n">
        <v>76</v>
      </c>
      <c r="I15" s="3" t="n">
        <v>75</v>
      </c>
      <c r="J15" s="3" t="n">
        <v>9</v>
      </c>
      <c r="K15" s="3" t="n">
        <v>86</v>
      </c>
      <c r="L15" s="63" t="n">
        <v>95.56</v>
      </c>
    </row>
    <row r="16">
      <c r="A16" s="17" t="inlineStr">
        <is>
          <t>25.05.2023</t>
        </is>
      </c>
      <c r="B16" s="12" t="inlineStr">
        <is>
          <t>СПБ ГБПОУ "Фельдшерский колледж"</t>
        </is>
      </c>
      <c r="C16" s="3" t="n">
        <v>150</v>
      </c>
      <c r="D16" s="3" t="n">
        <v>120</v>
      </c>
      <c r="E16" s="3" t="n">
        <v>0</v>
      </c>
      <c r="F16" s="3" t="n">
        <v>7</v>
      </c>
      <c r="G16" s="3" t="n">
        <v>8</v>
      </c>
      <c r="H16" s="3" t="n">
        <v>14</v>
      </c>
      <c r="I16" s="3" t="n">
        <v>14</v>
      </c>
      <c r="J16" s="3" t="n">
        <v>108</v>
      </c>
      <c r="K16" s="3" t="n">
        <v>129</v>
      </c>
      <c r="L16" s="63" t="n">
        <v>86</v>
      </c>
    </row>
    <row r="17">
      <c r="A17" s="17" t="inlineStr">
        <is>
          <t>25.05.2023</t>
        </is>
      </c>
      <c r="B17" s="12" t="inlineStr">
        <is>
          <t>СПБ ГБУ ДПО "ЦПО СМП"</t>
        </is>
      </c>
      <c r="C17" s="3" t="n">
        <v>88</v>
      </c>
      <c r="D17" s="3" t="n">
        <v>70</v>
      </c>
      <c r="E17" s="3" t="n">
        <v>0</v>
      </c>
      <c r="F17" s="3" t="n">
        <v>0</v>
      </c>
      <c r="G17" s="3" t="n">
        <v>1</v>
      </c>
      <c r="H17" s="3" t="n">
        <v>65</v>
      </c>
      <c r="I17" s="3" t="n">
        <v>65</v>
      </c>
      <c r="J17" s="3" t="n">
        <v>16</v>
      </c>
      <c r="K17" s="3" t="n">
        <v>81</v>
      </c>
      <c r="L17" s="63" t="n">
        <v>92.05</v>
      </c>
    </row>
    <row r="18">
      <c r="A18" s="17" t="inlineStr">
        <is>
          <t>25.05.2023</t>
        </is>
      </c>
      <c r="B18" s="12" t="inlineStr">
        <is>
          <t>СПб ГБУ "Стройкомплект"</t>
        </is>
      </c>
      <c r="C18" s="3" t="n">
        <v>65</v>
      </c>
      <c r="D18" s="3" t="n">
        <v>52</v>
      </c>
      <c r="E18" s="3" t="n">
        <v>0</v>
      </c>
      <c r="F18" s="3" t="n">
        <v>8</v>
      </c>
      <c r="G18" s="3" t="n">
        <v>1</v>
      </c>
      <c r="H18" s="3" t="n">
        <v>20</v>
      </c>
      <c r="I18" s="3" t="n">
        <v>20</v>
      </c>
      <c r="J18" s="3" t="n">
        <v>19</v>
      </c>
      <c r="K18" s="3" t="n">
        <v>47</v>
      </c>
      <c r="L18" s="63" t="n">
        <v>72.31</v>
      </c>
    </row>
    <row r="19">
      <c r="A19" s="17" t="inlineStr">
        <is>
          <t>25.05.2023</t>
        </is>
      </c>
      <c r="B19" s="12" t="inlineStr">
        <is>
          <t>СПб ГБУЗ "Александровская больница"</t>
        </is>
      </c>
      <c r="C19" s="3" t="n">
        <v>2070</v>
      </c>
      <c r="D19" s="3" t="n">
        <v>1656</v>
      </c>
      <c r="E19" s="3" t="n">
        <v>4</v>
      </c>
      <c r="F19" s="3" t="n">
        <v>130</v>
      </c>
      <c r="G19" s="3" t="n">
        <v>16</v>
      </c>
      <c r="H19" s="3" t="n">
        <v>443</v>
      </c>
      <c r="I19" s="3" t="n">
        <v>443</v>
      </c>
      <c r="J19" s="3" t="n">
        <v>1442</v>
      </c>
      <c r="K19" s="3" t="n">
        <v>2015</v>
      </c>
      <c r="L19" s="63" t="n">
        <v>97.34</v>
      </c>
    </row>
    <row r="20">
      <c r="A20" s="17" t="inlineStr">
        <is>
          <t>25.05.2023</t>
        </is>
      </c>
      <c r="B20" s="12" t="inlineStr">
        <is>
          <t>СПб ГБУЗ "Бюро судебно-медицинской экспертизы"</t>
        </is>
      </c>
      <c r="C20" s="3" t="n">
        <v>479</v>
      </c>
      <c r="D20" s="3" t="n">
        <v>383</v>
      </c>
      <c r="E20" s="3" t="n">
        <v>0</v>
      </c>
      <c r="F20" s="3" t="n">
        <v>9</v>
      </c>
      <c r="G20" s="3" t="n">
        <v>1</v>
      </c>
      <c r="H20" s="3" t="n">
        <v>241</v>
      </c>
      <c r="I20" s="3" t="n">
        <v>235</v>
      </c>
      <c r="J20" s="3" t="n">
        <v>181</v>
      </c>
      <c r="K20" s="3" t="n">
        <v>431</v>
      </c>
      <c r="L20" s="63" t="n">
        <v>89.98</v>
      </c>
    </row>
    <row r="21">
      <c r="A21" s="17" t="inlineStr">
        <is>
          <t>25.05.2023</t>
        </is>
      </c>
      <c r="B21" s="12" t="inlineStr">
        <is>
          <t>СПБ ГБУЗ "Введенская больница"</t>
        </is>
      </c>
      <c r="C21" s="3" t="n">
        <v>201</v>
      </c>
      <c r="D21" s="3" t="n">
        <v>161</v>
      </c>
      <c r="E21" s="3" t="n">
        <v>0</v>
      </c>
      <c r="F21" s="3" t="n">
        <v>6</v>
      </c>
      <c r="G21" s="3" t="n">
        <v>6</v>
      </c>
      <c r="H21" s="3" t="n">
        <v>128</v>
      </c>
      <c r="I21" s="3" t="n">
        <v>89</v>
      </c>
      <c r="J21" s="3" t="n">
        <v>58</v>
      </c>
      <c r="K21" s="3" t="n">
        <v>192</v>
      </c>
      <c r="L21" s="63" t="n">
        <v>95.52</v>
      </c>
    </row>
    <row r="22">
      <c r="A22" s="17" t="inlineStr">
        <is>
          <t>25.05.2023</t>
        </is>
      </c>
      <c r="B22" s="12" t="inlineStr">
        <is>
          <t>СПб ГБУЗ ВЦДОиТ "Огонек"</t>
        </is>
      </c>
      <c r="C22" s="3" t="n">
        <v>210</v>
      </c>
      <c r="D22" s="3" t="n">
        <v>168</v>
      </c>
      <c r="E22" s="3" t="n">
        <v>0</v>
      </c>
      <c r="F22" s="3" t="n">
        <v>9</v>
      </c>
      <c r="G22" s="3" t="n">
        <v>10</v>
      </c>
      <c r="H22" s="3" t="n">
        <v>112</v>
      </c>
      <c r="I22" s="3" t="n">
        <v>112</v>
      </c>
      <c r="J22" s="3" t="n">
        <v>87</v>
      </c>
      <c r="K22" s="3" t="n">
        <v>208</v>
      </c>
      <c r="L22" s="63" t="n">
        <v>99.05</v>
      </c>
    </row>
    <row r="23">
      <c r="A23" s="17" t="inlineStr">
        <is>
          <t>25.05.2023</t>
        </is>
      </c>
      <c r="B23" s="12" t="inlineStr">
        <is>
          <t>СПб ГБУЗ "Городская больница Святого Великомученика Георгия"</t>
        </is>
      </c>
      <c r="C23" s="3" t="n">
        <v>1415</v>
      </c>
      <c r="D23" s="3" t="n">
        <v>1132</v>
      </c>
      <c r="E23" s="3" t="n">
        <v>0</v>
      </c>
      <c r="F23" s="3" t="n">
        <v>0</v>
      </c>
      <c r="G23" s="3" t="n">
        <v>12</v>
      </c>
      <c r="H23" s="3" t="n">
        <v>800</v>
      </c>
      <c r="I23" s="3" t="n">
        <v>756</v>
      </c>
      <c r="J23" s="3" t="n">
        <v>517</v>
      </c>
      <c r="K23" s="3" t="n">
        <v>1317</v>
      </c>
      <c r="L23" s="63" t="n">
        <v>93.06999999999999</v>
      </c>
    </row>
    <row r="24">
      <c r="A24" s="17" t="inlineStr">
        <is>
          <t>25.05.2023</t>
        </is>
      </c>
      <c r="B24" s="12" t="inlineStr">
        <is>
          <t>СПб ГБУЗ "Городская больница Святой преподобномученицы Елизаветы"</t>
        </is>
      </c>
      <c r="C24" s="3" t="n">
        <v>1872</v>
      </c>
      <c r="D24" s="3" t="n">
        <v>1498</v>
      </c>
      <c r="E24" s="3" t="n">
        <v>0</v>
      </c>
      <c r="F24" s="3" t="n">
        <v>28</v>
      </c>
      <c r="G24" s="3" t="n">
        <v>43</v>
      </c>
      <c r="H24" s="3" t="n">
        <v>785</v>
      </c>
      <c r="I24" s="3" t="n">
        <v>729</v>
      </c>
      <c r="J24" s="3" t="n">
        <v>694</v>
      </c>
      <c r="K24" s="3" t="n">
        <v>1507</v>
      </c>
      <c r="L24" s="63" t="n">
        <v>80.5</v>
      </c>
    </row>
    <row r="25">
      <c r="A25" s="17" t="inlineStr">
        <is>
          <t>25.05.2023</t>
        </is>
      </c>
      <c r="B25" s="12" t="inlineStr">
        <is>
          <t>СПб ГБУЗ "Городская больница №15"</t>
        </is>
      </c>
      <c r="C25" s="3" t="n">
        <v>1117</v>
      </c>
      <c r="D25" s="3" t="n">
        <v>894</v>
      </c>
      <c r="E25" s="3" t="n">
        <v>0</v>
      </c>
      <c r="F25" s="3" t="n">
        <v>14</v>
      </c>
      <c r="G25" s="3" t="n">
        <v>6</v>
      </c>
      <c r="H25" s="3" t="n">
        <v>671</v>
      </c>
      <c r="I25" s="3" t="n">
        <v>671</v>
      </c>
      <c r="J25" s="3" t="n">
        <v>391</v>
      </c>
      <c r="K25" s="3" t="n">
        <v>1076</v>
      </c>
      <c r="L25" s="63" t="n">
        <v>96.33</v>
      </c>
    </row>
    <row r="26">
      <c r="A26" s="17" t="inlineStr">
        <is>
          <t>25.05.2023</t>
        </is>
      </c>
      <c r="B26" s="12" t="inlineStr">
        <is>
          <t>СПб ГБУЗ "Городская больница №26"</t>
        </is>
      </c>
      <c r="C26" s="3" t="n">
        <v>1702</v>
      </c>
      <c r="D26" s="3" t="n">
        <v>1362</v>
      </c>
      <c r="E26" s="3" t="n">
        <v>1</v>
      </c>
      <c r="F26" s="3" t="n">
        <v>33</v>
      </c>
      <c r="G26" s="3" t="n">
        <v>36</v>
      </c>
      <c r="H26" s="3" t="n">
        <v>1264</v>
      </c>
      <c r="I26" s="3" t="n">
        <v>1264</v>
      </c>
      <c r="J26" s="3" t="n">
        <v>380</v>
      </c>
      <c r="K26" s="3" t="n">
        <v>1677</v>
      </c>
      <c r="L26" s="63" t="n">
        <v>98.53</v>
      </c>
    </row>
    <row r="27">
      <c r="A27" s="17" t="inlineStr">
        <is>
          <t>25.05.2023</t>
        </is>
      </c>
      <c r="B27" s="12" t="inlineStr">
        <is>
          <t>СПб ГБУЗ "Городская больница №28 "Максимилиановская"</t>
        </is>
      </c>
      <c r="C27" s="3" t="n">
        <v>392</v>
      </c>
      <c r="D27" s="3" t="n">
        <v>314</v>
      </c>
      <c r="E27" s="3" t="n">
        <v>0</v>
      </c>
      <c r="F27" s="3" t="n">
        <v>9</v>
      </c>
      <c r="G27" s="3" t="n">
        <v>7</v>
      </c>
      <c r="H27" s="3" t="n">
        <v>366</v>
      </c>
      <c r="I27" s="3" t="n">
        <v>366</v>
      </c>
      <c r="J27" s="3" t="n">
        <v>10</v>
      </c>
      <c r="K27" s="3" t="n">
        <v>385</v>
      </c>
      <c r="L27" s="63" t="n">
        <v>98.20999999999999</v>
      </c>
    </row>
    <row r="28">
      <c r="A28" s="17" t="inlineStr">
        <is>
          <t>25.05.2023</t>
        </is>
      </c>
      <c r="B28" s="12" t="inlineStr">
        <is>
          <t>СПб ГБУЗ "Городская больница №38 им. Н.А.Семашко"</t>
        </is>
      </c>
      <c r="C28" s="3" t="n">
        <v>950</v>
      </c>
      <c r="D28" s="3" t="n">
        <v>760</v>
      </c>
      <c r="E28" s="3" t="n">
        <v>0</v>
      </c>
      <c r="F28" s="3" t="n">
        <v>15</v>
      </c>
      <c r="G28" s="3" t="n">
        <v>9</v>
      </c>
      <c r="H28" s="3" t="n">
        <v>595</v>
      </c>
      <c r="I28" s="3" t="n">
        <v>580</v>
      </c>
      <c r="J28" s="3" t="n">
        <v>332</v>
      </c>
      <c r="K28" s="3" t="n">
        <v>942</v>
      </c>
      <c r="L28" s="63" t="n">
        <v>99.16</v>
      </c>
    </row>
    <row r="29">
      <c r="A29" s="17" t="inlineStr">
        <is>
          <t>25.05.2023</t>
        </is>
      </c>
      <c r="B29" s="12" t="inlineStr">
        <is>
          <t>СПб ГБУЗ "Городская больница №9"</t>
        </is>
      </c>
      <c r="C29" s="3" t="n">
        <v>296</v>
      </c>
      <c r="D29" s="3" t="n">
        <v>237</v>
      </c>
      <c r="E29" s="3" t="n">
        <v>0</v>
      </c>
      <c r="F29" s="3" t="n">
        <v>0</v>
      </c>
      <c r="G29" s="3" t="n">
        <v>10</v>
      </c>
      <c r="H29" s="3" t="n">
        <v>41</v>
      </c>
      <c r="I29" s="3" t="n">
        <v>41</v>
      </c>
      <c r="J29" s="3" t="n">
        <v>200</v>
      </c>
      <c r="K29" s="3" t="n">
        <v>241</v>
      </c>
      <c r="L29" s="63" t="n">
        <v>81.42</v>
      </c>
    </row>
    <row r="30">
      <c r="A30" s="17" t="inlineStr">
        <is>
          <t>25.05.2023</t>
        </is>
      </c>
      <c r="B30" s="12" t="inlineStr">
        <is>
          <t>СПб ГБУЗ "Городская детская стоматологическая поликлиника №6"</t>
        </is>
      </c>
      <c r="C30" s="3" t="n">
        <v>70</v>
      </c>
      <c r="D30" s="3" t="n">
        <v>56</v>
      </c>
      <c r="E30" s="3" t="n">
        <v>0</v>
      </c>
      <c r="F30" s="3" t="n">
        <v>2</v>
      </c>
      <c r="G30" s="3" t="n">
        <v>2</v>
      </c>
      <c r="H30" s="3" t="n">
        <v>60</v>
      </c>
      <c r="I30" s="3" t="n">
        <v>60</v>
      </c>
      <c r="J30" s="3" t="n">
        <v>3</v>
      </c>
      <c r="K30" s="3" t="n">
        <v>65</v>
      </c>
      <c r="L30" s="63" t="n">
        <v>92.86</v>
      </c>
    </row>
    <row r="31">
      <c r="A31" s="17" t="inlineStr">
        <is>
          <t>25.05.2023</t>
        </is>
      </c>
      <c r="B31" s="12" t="inlineStr">
        <is>
          <t>СПб ГБУЗ "Городская клиническая больница №31"</t>
        </is>
      </c>
      <c r="C31" s="3" t="n">
        <v>851</v>
      </c>
      <c r="D31" s="3" t="n">
        <v>681</v>
      </c>
      <c r="E31" s="3" t="n">
        <v>0</v>
      </c>
      <c r="F31" s="3" t="n">
        <v>35</v>
      </c>
      <c r="G31" s="3" t="n">
        <v>9</v>
      </c>
      <c r="H31" s="3" t="n">
        <v>456</v>
      </c>
      <c r="I31" s="3" t="n">
        <v>452</v>
      </c>
      <c r="J31" s="3" t="n">
        <v>360</v>
      </c>
      <c r="K31" s="3" t="n">
        <v>851</v>
      </c>
      <c r="L31" s="63" t="n">
        <v>100</v>
      </c>
    </row>
    <row r="32">
      <c r="A32" s="17" t="inlineStr">
        <is>
          <t>25.05.2023</t>
        </is>
      </c>
      <c r="B32" s="12" t="inlineStr">
        <is>
          <t>СПб ГБУЗ "Городская Мариинская больница"</t>
        </is>
      </c>
      <c r="C32" s="3" t="n">
        <v>2312</v>
      </c>
      <c r="D32" s="3" t="n">
        <v>1850</v>
      </c>
      <c r="E32" s="3" t="n">
        <v>0</v>
      </c>
      <c r="F32" s="3" t="n">
        <v>171</v>
      </c>
      <c r="G32" s="3" t="n">
        <v>13</v>
      </c>
      <c r="H32" s="3" t="n">
        <v>876</v>
      </c>
      <c r="I32" s="3" t="n">
        <v>622</v>
      </c>
      <c r="J32" s="3" t="n">
        <v>1151</v>
      </c>
      <c r="K32" s="3" t="n">
        <v>2198</v>
      </c>
      <c r="L32" s="63" t="n">
        <v>95.06999999999999</v>
      </c>
    </row>
    <row r="33">
      <c r="A33" s="17" t="inlineStr">
        <is>
          <t>25.05.2023</t>
        </is>
      </c>
      <c r="B33" s="12" t="inlineStr">
        <is>
          <t>СПб ГБУЗ "Городская многопрофильная больница №2"</t>
        </is>
      </c>
      <c r="C33" s="3" t="n">
        <v>1655</v>
      </c>
      <c r="D33" s="3" t="n">
        <v>1324</v>
      </c>
      <c r="E33" s="3" t="n">
        <v>1</v>
      </c>
      <c r="F33" s="3" t="n">
        <v>46</v>
      </c>
      <c r="G33" s="3" t="n">
        <v>54</v>
      </c>
      <c r="H33" s="3" t="n">
        <v>962</v>
      </c>
      <c r="I33" s="3" t="n">
        <v>962</v>
      </c>
      <c r="J33" s="3" t="n">
        <v>596</v>
      </c>
      <c r="K33" s="3" t="n">
        <v>1604</v>
      </c>
      <c r="L33" s="63" t="n">
        <v>96.92</v>
      </c>
    </row>
    <row r="34">
      <c r="A34" s="17" t="inlineStr">
        <is>
          <t>25.05.2023</t>
        </is>
      </c>
      <c r="B34" s="12" t="inlineStr">
        <is>
          <t>СПб ГБУЗ "Городская наркологическая больница"</t>
        </is>
      </c>
      <c r="C34" s="3" t="n">
        <v>640</v>
      </c>
      <c r="D34" s="3" t="n">
        <v>512</v>
      </c>
      <c r="E34" s="3" t="n">
        <v>1</v>
      </c>
      <c r="F34" s="3" t="n">
        <v>68</v>
      </c>
      <c r="G34" s="3" t="n">
        <v>15</v>
      </c>
      <c r="H34" s="3" t="n">
        <v>356</v>
      </c>
      <c r="I34" s="3" t="n">
        <v>356</v>
      </c>
      <c r="J34" s="3" t="n">
        <v>168</v>
      </c>
      <c r="K34" s="3" t="n">
        <v>592</v>
      </c>
      <c r="L34" s="63" t="n">
        <v>92.5</v>
      </c>
    </row>
    <row r="35">
      <c r="A35" s="17" t="inlineStr">
        <is>
          <t>25.05.2023</t>
        </is>
      </c>
      <c r="B35" s="12" t="inlineStr">
        <is>
          <t>СПб ГБУЗ "Городская Покровская больница"</t>
        </is>
      </c>
      <c r="C35" s="3" t="n">
        <v>992</v>
      </c>
      <c r="D35" s="3" t="n">
        <v>794</v>
      </c>
      <c r="E35" s="3" t="n">
        <v>0</v>
      </c>
      <c r="F35" s="3" t="n">
        <v>1</v>
      </c>
      <c r="G35" s="3" t="n">
        <v>26</v>
      </c>
      <c r="H35" s="3" t="n">
        <v>750</v>
      </c>
      <c r="I35" s="3" t="n">
        <v>673</v>
      </c>
      <c r="J35" s="3" t="n">
        <v>183</v>
      </c>
      <c r="K35" s="3" t="n">
        <v>934</v>
      </c>
      <c r="L35" s="63" t="n">
        <v>94.15000000000001</v>
      </c>
    </row>
    <row r="36">
      <c r="A36" s="17" t="inlineStr">
        <is>
          <t>25.05.2023</t>
        </is>
      </c>
      <c r="B36" s="12" t="inlineStr">
        <is>
          <t>СПб ГБУЗ "Городская психиатрическая больница №7 им.акад.И.П.Павлова"</t>
        </is>
      </c>
      <c r="C36" s="3" t="n">
        <v>214</v>
      </c>
      <c r="D36" s="3" t="n">
        <v>171</v>
      </c>
      <c r="E36" s="3" t="n">
        <v>0</v>
      </c>
      <c r="F36" s="3" t="n">
        <v>6</v>
      </c>
      <c r="G36" s="3" t="n">
        <v>6</v>
      </c>
      <c r="H36" s="3" t="n">
        <v>74</v>
      </c>
      <c r="I36" s="3" t="n">
        <v>73</v>
      </c>
      <c r="J36" s="3" t="n">
        <v>74</v>
      </c>
      <c r="K36" s="3" t="n">
        <v>154</v>
      </c>
      <c r="L36" s="63" t="n">
        <v>71.95999999999999</v>
      </c>
    </row>
    <row r="37">
      <c r="A37" s="17" t="inlineStr">
        <is>
          <t>25.05.2023</t>
        </is>
      </c>
      <c r="B37" s="12" t="inlineStr">
        <is>
          <t>СПб ГБУЗ "Городская станция скорой медицинской помощи"</t>
        </is>
      </c>
      <c r="C37" s="3" t="n">
        <v>2063</v>
      </c>
      <c r="D37" s="3" t="n">
        <v>1650</v>
      </c>
      <c r="E37" s="3" t="n">
        <v>20</v>
      </c>
      <c r="F37" s="3" t="n">
        <v>11</v>
      </c>
      <c r="G37" s="3" t="n">
        <v>24</v>
      </c>
      <c r="H37" s="3" t="n">
        <v>1592</v>
      </c>
      <c r="I37" s="3" t="n">
        <v>1592</v>
      </c>
      <c r="J37" s="3" t="n">
        <v>460</v>
      </c>
      <c r="K37" s="3" t="n">
        <v>2063</v>
      </c>
      <c r="L37" s="63" t="n">
        <v>100</v>
      </c>
    </row>
    <row r="38">
      <c r="A38" s="17" t="inlineStr">
        <is>
          <t>25.05.2023</t>
        </is>
      </c>
      <c r="B38" s="12" t="inlineStr">
        <is>
          <t>СПб ГБУЗ "Городская стоматологическая поликлиника №33"</t>
        </is>
      </c>
      <c r="C38" s="3" t="n">
        <v>354</v>
      </c>
      <c r="D38" s="3" t="n">
        <v>283</v>
      </c>
      <c r="E38" s="3" t="n">
        <v>0</v>
      </c>
      <c r="F38" s="3" t="n">
        <v>35</v>
      </c>
      <c r="G38" s="3" t="n">
        <v>4</v>
      </c>
      <c r="H38" s="3" t="n">
        <v>78</v>
      </c>
      <c r="I38" s="3" t="n">
        <v>78</v>
      </c>
      <c r="J38" s="3" t="n">
        <v>226</v>
      </c>
      <c r="K38" s="3" t="n">
        <v>339</v>
      </c>
      <c r="L38" s="63" t="n">
        <v>95.76000000000001</v>
      </c>
    </row>
    <row r="39">
      <c r="A39" s="17" t="inlineStr">
        <is>
          <t>25.05.2023</t>
        </is>
      </c>
      <c r="B39" s="12" t="inlineStr">
        <is>
          <t>СПб ГБУЗ "Городская туберкулезная больница №2"</t>
        </is>
      </c>
      <c r="C39" s="3" t="n">
        <v>310</v>
      </c>
      <c r="D39" s="3" t="n">
        <v>248</v>
      </c>
      <c r="E39" s="3" t="n">
        <v>0</v>
      </c>
      <c r="F39" s="3" t="n">
        <v>25</v>
      </c>
      <c r="G39" s="3" t="n">
        <v>26</v>
      </c>
      <c r="H39" s="3" t="n">
        <v>160</v>
      </c>
      <c r="I39" s="3" t="n">
        <v>110</v>
      </c>
      <c r="J39" s="3" t="n">
        <v>100</v>
      </c>
      <c r="K39" s="3" t="n">
        <v>285</v>
      </c>
      <c r="L39" s="63" t="n">
        <v>91.94</v>
      </c>
    </row>
    <row r="40">
      <c r="A40" s="17" t="inlineStr">
        <is>
          <t>25.05.2023</t>
        </is>
      </c>
      <c r="B40" s="12" t="inlineStr">
        <is>
          <t>СПб ГБУЗ "Городское патологоанатомическое бюро"</t>
        </is>
      </c>
      <c r="C40" s="3" t="n">
        <v>193</v>
      </c>
      <c r="D40" s="3" t="n">
        <v>154</v>
      </c>
      <c r="E40" s="3" t="n">
        <v>0</v>
      </c>
      <c r="F40" s="3" t="n">
        <v>3</v>
      </c>
      <c r="G40" s="3" t="n">
        <v>5</v>
      </c>
      <c r="H40" s="3" t="n">
        <v>60</v>
      </c>
      <c r="I40" s="3" t="n">
        <v>60</v>
      </c>
      <c r="J40" s="3" t="n">
        <v>120</v>
      </c>
      <c r="K40" s="3" t="n">
        <v>183</v>
      </c>
      <c r="L40" s="63" t="n">
        <v>94.81999999999999</v>
      </c>
    </row>
    <row r="41">
      <c r="A41" s="17" t="inlineStr">
        <is>
          <t>25.05.2023</t>
        </is>
      </c>
      <c r="B41" s="12" t="inlineStr">
        <is>
          <t>СПб ГБУЗ "Городской врачебно-физкультурный диспансер"</t>
        </is>
      </c>
      <c r="C41" s="3" t="n">
        <v>174</v>
      </c>
      <c r="D41" s="3" t="n">
        <v>139</v>
      </c>
      <c r="E41" s="3" t="n">
        <v>0</v>
      </c>
      <c r="F41" s="3" t="n">
        <v>2</v>
      </c>
      <c r="G41" s="3" t="n">
        <v>1</v>
      </c>
      <c r="H41" s="3" t="n">
        <v>67</v>
      </c>
      <c r="I41" s="3" t="n">
        <v>67</v>
      </c>
      <c r="J41" s="3" t="n">
        <v>58</v>
      </c>
      <c r="K41" s="3" t="n">
        <v>127</v>
      </c>
      <c r="L41" s="63" t="n">
        <v>72.98999999999999</v>
      </c>
    </row>
    <row r="42">
      <c r="A42" s="17" t="inlineStr">
        <is>
          <t>25.05.2023</t>
        </is>
      </c>
      <c r="B42" s="12" t="inlineStr">
        <is>
          <t>СПб ГБУЗ "Городской гериатрический медико-социальный центр"</t>
        </is>
      </c>
      <c r="C42" s="3" t="n">
        <v>518</v>
      </c>
      <c r="D42" s="3" t="n">
        <v>414</v>
      </c>
      <c r="E42" s="3" t="n">
        <v>0</v>
      </c>
      <c r="F42" s="3" t="n">
        <v>7</v>
      </c>
      <c r="G42" s="3" t="n">
        <v>22</v>
      </c>
      <c r="H42" s="3" t="n">
        <v>55</v>
      </c>
      <c r="I42" s="3" t="n">
        <v>55</v>
      </c>
      <c r="J42" s="3" t="n">
        <v>378</v>
      </c>
      <c r="K42" s="3" t="n">
        <v>440</v>
      </c>
      <c r="L42" s="63" t="n">
        <v>84.94</v>
      </c>
    </row>
    <row r="43">
      <c r="A43" s="17" t="inlineStr">
        <is>
          <t>25.05.2023</t>
        </is>
      </c>
      <c r="B43" s="12" t="inlineStr">
        <is>
          <t>СПб ГБУЗ "Городской клинический онкологический диспансер"</t>
        </is>
      </c>
      <c r="C43" s="3" t="n">
        <v>1336</v>
      </c>
      <c r="D43" s="3" t="n">
        <v>1069</v>
      </c>
      <c r="E43" s="3" t="n">
        <v>0</v>
      </c>
      <c r="F43" s="3" t="n">
        <v>68</v>
      </c>
      <c r="G43" s="3" t="n">
        <v>15</v>
      </c>
      <c r="H43" s="3" t="n">
        <v>444</v>
      </c>
      <c r="I43" s="3" t="n">
        <v>444</v>
      </c>
      <c r="J43" s="3" t="n">
        <v>535</v>
      </c>
      <c r="K43" s="3" t="n">
        <v>1047</v>
      </c>
      <c r="L43" s="63" t="n">
        <v>78.37</v>
      </c>
    </row>
    <row r="44">
      <c r="A44" s="17" t="inlineStr">
        <is>
          <t>25.05.2023</t>
        </is>
      </c>
      <c r="B44" s="12" t="inlineStr">
        <is>
          <t>СПб ГБУЗ "Городской кожно-венерологический диспансер"</t>
        </is>
      </c>
      <c r="C44" s="3" t="n">
        <v>277</v>
      </c>
      <c r="D44" s="3" t="n">
        <v>222</v>
      </c>
      <c r="E44" s="3" t="n">
        <v>0</v>
      </c>
      <c r="F44" s="3" t="n">
        <v>13</v>
      </c>
      <c r="G44" s="3" t="n">
        <v>13</v>
      </c>
      <c r="H44" s="3" t="n">
        <v>4</v>
      </c>
      <c r="I44" s="3" t="n">
        <v>4</v>
      </c>
      <c r="J44" s="3" t="n">
        <v>205</v>
      </c>
      <c r="K44" s="3" t="n">
        <v>222</v>
      </c>
      <c r="L44" s="63" t="n">
        <v>80.14</v>
      </c>
    </row>
    <row r="45">
      <c r="A45" s="17" t="inlineStr">
        <is>
          <t>25.05.2023</t>
        </is>
      </c>
      <c r="B45" s="12" t="inlineStr">
        <is>
          <t>СПб ГБУЗ "Городской консультативно-диагностический центр №1"</t>
        </is>
      </c>
      <c r="C45" s="3" t="n">
        <v>639</v>
      </c>
      <c r="D45" s="3" t="n">
        <v>511</v>
      </c>
      <c r="E45" s="3" t="n">
        <v>0</v>
      </c>
      <c r="F45" s="3" t="n">
        <v>26</v>
      </c>
      <c r="G45" s="3" t="n">
        <v>5</v>
      </c>
      <c r="H45" s="3" t="n">
        <v>557</v>
      </c>
      <c r="I45" s="3" t="n">
        <v>557</v>
      </c>
      <c r="J45" s="3" t="n">
        <v>56</v>
      </c>
      <c r="K45" s="3" t="n">
        <v>639</v>
      </c>
      <c r="L45" s="63" t="n">
        <v>100</v>
      </c>
    </row>
    <row r="46">
      <c r="A46" s="17" t="inlineStr">
        <is>
          <t>25.05.2023</t>
        </is>
      </c>
      <c r="B46" s="12" t="inlineStr">
        <is>
          <t>СПб ГБУЗ "Городской противотуберкулезный диспансер"</t>
        </is>
      </c>
      <c r="C46" s="3" t="n">
        <v>460</v>
      </c>
      <c r="D46" s="3" t="n">
        <v>368</v>
      </c>
      <c r="E46" s="3" t="n">
        <v>0</v>
      </c>
      <c r="F46" s="3" t="n">
        <v>0</v>
      </c>
      <c r="G46" s="3" t="n">
        <v>18</v>
      </c>
      <c r="H46" s="3" t="n">
        <v>350</v>
      </c>
      <c r="I46" s="3" t="n">
        <v>350</v>
      </c>
      <c r="J46" s="3" t="n">
        <v>92</v>
      </c>
      <c r="K46" s="3" t="n">
        <v>442</v>
      </c>
      <c r="L46" s="63" t="n">
        <v>96.09</v>
      </c>
    </row>
    <row r="47">
      <c r="A47" s="17" t="inlineStr">
        <is>
          <t>25.05.2023</t>
        </is>
      </c>
      <c r="B47" s="12" t="inlineStr">
        <is>
          <t>СПб ГБУЗ Городской туберкулезный санаторий "Сосновый Бор"</t>
        </is>
      </c>
      <c r="C47" s="3" t="n">
        <v>82</v>
      </c>
      <c r="D47" s="3" t="n">
        <v>66</v>
      </c>
      <c r="E47" s="3" t="n">
        <v>0</v>
      </c>
      <c r="F47" s="3" t="n">
        <v>5</v>
      </c>
      <c r="G47" s="3" t="n">
        <v>2</v>
      </c>
      <c r="H47" s="3" t="n">
        <v>52</v>
      </c>
      <c r="I47" s="3" t="n">
        <v>52</v>
      </c>
      <c r="J47" s="3" t="n">
        <v>20</v>
      </c>
      <c r="K47" s="3" t="n">
        <v>77</v>
      </c>
      <c r="L47" s="63" t="n">
        <v>93.90000000000001</v>
      </c>
    </row>
    <row r="48">
      <c r="A48" s="17" t="inlineStr">
        <is>
          <t>25.05.2023</t>
        </is>
      </c>
      <c r="B48" s="12" t="inlineStr">
        <is>
          <t>СПб ГБУЗ "Госпиталь для ветеранов войн"</t>
        </is>
      </c>
      <c r="C48" s="3" t="n">
        <v>1377</v>
      </c>
      <c r="D48" s="3" t="n">
        <v>1102</v>
      </c>
      <c r="E48" s="3" t="n">
        <v>0</v>
      </c>
      <c r="F48" s="3" t="n">
        <v>15</v>
      </c>
      <c r="G48" s="3" t="n">
        <v>36</v>
      </c>
      <c r="H48" s="3" t="n">
        <v>561</v>
      </c>
      <c r="I48" s="3" t="n">
        <v>561</v>
      </c>
      <c r="J48" s="3" t="n">
        <v>767</v>
      </c>
      <c r="K48" s="3" t="n">
        <v>1343</v>
      </c>
      <c r="L48" s="63" t="n">
        <v>97.53</v>
      </c>
    </row>
    <row r="49">
      <c r="A49" s="17" t="inlineStr">
        <is>
          <t>25.05.2023</t>
        </is>
      </c>
      <c r="B49" s="12" t="inlineStr">
        <is>
          <t>СПб ГБУЗ "ГПЦ №1"</t>
        </is>
      </c>
      <c r="C49" s="3" t="n">
        <v>411</v>
      </c>
      <c r="D49" s="3" t="n">
        <v>329</v>
      </c>
      <c r="E49" s="3" t="n">
        <v>0</v>
      </c>
      <c r="F49" s="3" t="n">
        <v>13</v>
      </c>
      <c r="G49" s="3" t="n">
        <v>2</v>
      </c>
      <c r="H49" s="3" t="n">
        <v>255</v>
      </c>
      <c r="I49" s="3" t="n">
        <v>255</v>
      </c>
      <c r="J49" s="3" t="n">
        <v>126</v>
      </c>
      <c r="K49" s="3" t="n">
        <v>394</v>
      </c>
      <c r="L49" s="63" t="n">
        <v>95.86</v>
      </c>
    </row>
    <row r="50">
      <c r="A50" s="17" t="inlineStr">
        <is>
          <t>25.05.2023</t>
        </is>
      </c>
      <c r="B50" s="12" t="inlineStr">
        <is>
          <t>СПб ГБУЗ ГЦОРЗП "Ювента"</t>
        </is>
      </c>
      <c r="C50" s="3" t="n">
        <v>110</v>
      </c>
      <c r="D50" s="3" t="n">
        <v>88</v>
      </c>
      <c r="E50" s="3" t="n">
        <v>1</v>
      </c>
      <c r="F50" s="3" t="n">
        <v>11</v>
      </c>
      <c r="G50" s="3" t="n">
        <v>3</v>
      </c>
      <c r="H50" s="3" t="n">
        <v>15</v>
      </c>
      <c r="I50" s="3" t="n">
        <v>15</v>
      </c>
      <c r="J50" s="3" t="n">
        <v>80</v>
      </c>
      <c r="K50" s="3" t="n">
        <v>106</v>
      </c>
      <c r="L50" s="63" t="n">
        <v>96.36</v>
      </c>
    </row>
    <row r="51">
      <c r="A51" s="17" t="inlineStr">
        <is>
          <t>25.05.2023</t>
        </is>
      </c>
      <c r="B51" s="12" t="inlineStr">
        <is>
          <t>СПб ГБУЗ "ДГБ №2 святой Марии Магдалины"</t>
        </is>
      </c>
      <c r="C51" s="3" t="n">
        <v>642</v>
      </c>
      <c r="D51" s="3" t="n">
        <v>514</v>
      </c>
      <c r="E51" s="3" t="n">
        <v>0</v>
      </c>
      <c r="F51" s="3" t="n">
        <v>8</v>
      </c>
      <c r="G51" s="3" t="n">
        <v>3</v>
      </c>
      <c r="H51" s="3" t="n">
        <v>239</v>
      </c>
      <c r="I51" s="3" t="n">
        <v>235</v>
      </c>
      <c r="J51" s="3" t="n">
        <v>313</v>
      </c>
      <c r="K51" s="3" t="n">
        <v>560</v>
      </c>
      <c r="L51" s="63" t="n">
        <v>87.23</v>
      </c>
    </row>
    <row r="52">
      <c r="A52" s="17" t="inlineStr">
        <is>
          <t>25.05.2023</t>
        </is>
      </c>
      <c r="B52" s="12" t="inlineStr">
        <is>
          <t>СПБ ГБУЗ "ДГМКЦ ВМТ им. К.А. Раухфуса"</t>
        </is>
      </c>
      <c r="C52" s="3" t="n">
        <v>822</v>
      </c>
      <c r="D52" s="3" t="n">
        <v>658</v>
      </c>
      <c r="E52" s="3" t="n">
        <v>0</v>
      </c>
      <c r="F52" s="3" t="n">
        <v>10</v>
      </c>
      <c r="G52" s="3" t="n">
        <v>9</v>
      </c>
      <c r="H52" s="3" t="n">
        <v>408</v>
      </c>
      <c r="I52" s="3" t="n">
        <v>408</v>
      </c>
      <c r="J52" s="3" t="n">
        <v>350</v>
      </c>
      <c r="K52" s="3" t="n">
        <v>768</v>
      </c>
      <c r="L52" s="63" t="n">
        <v>93.43000000000001</v>
      </c>
    </row>
    <row r="53">
      <c r="A53" s="17" t="inlineStr">
        <is>
          <t>25.05.2023</t>
        </is>
      </c>
      <c r="B53" s="12" t="inlineStr">
        <is>
          <t>СПб ГБУЗ "Детская городская больница Святой Ольги"</t>
        </is>
      </c>
      <c r="C53" s="3" t="n">
        <v>526</v>
      </c>
      <c r="D53" s="3" t="n">
        <v>421</v>
      </c>
      <c r="E53" s="3" t="n">
        <v>0</v>
      </c>
      <c r="F53" s="3" t="n">
        <v>31</v>
      </c>
      <c r="G53" s="3" t="n">
        <v>28</v>
      </c>
      <c r="H53" s="3" t="n">
        <v>158</v>
      </c>
      <c r="I53" s="3" t="n">
        <v>158</v>
      </c>
      <c r="J53" s="3" t="n">
        <v>192</v>
      </c>
      <c r="K53" s="3" t="n">
        <v>381</v>
      </c>
      <c r="L53" s="63" t="n">
        <v>72.43000000000001</v>
      </c>
    </row>
    <row r="54">
      <c r="A54" s="17" t="inlineStr">
        <is>
          <t>25.05.2023</t>
        </is>
      </c>
      <c r="B54" s="12" t="inlineStr">
        <is>
          <t>СПб ГБУЗ "Детская городская больница №17 Святителя Николая Чудотворца"</t>
        </is>
      </c>
      <c r="C54" s="3" t="n">
        <v>323</v>
      </c>
      <c r="D54" s="3" t="n">
        <v>258</v>
      </c>
      <c r="E54" s="3" t="n">
        <v>0</v>
      </c>
      <c r="F54" s="3" t="n">
        <v>23</v>
      </c>
      <c r="G54" s="3" t="n">
        <v>3</v>
      </c>
      <c r="H54" s="3" t="n">
        <v>36</v>
      </c>
      <c r="I54" s="3" t="n">
        <v>15</v>
      </c>
      <c r="J54" s="3" t="n">
        <v>21</v>
      </c>
      <c r="K54" s="3" t="n">
        <v>80</v>
      </c>
      <c r="L54" s="63" t="n">
        <v>24.77</v>
      </c>
    </row>
    <row r="55">
      <c r="A55" s="17" t="inlineStr">
        <is>
          <t>25.05.2023</t>
        </is>
      </c>
      <c r="B55" s="12" t="inlineStr">
        <is>
          <t>СПб ГБУЗ "Детская городская клиническая больница №5 имени Нила Федоровича Филатова"</t>
        </is>
      </c>
      <c r="C55" s="3" t="n">
        <v>996</v>
      </c>
      <c r="D55" s="3" t="n">
        <v>797</v>
      </c>
      <c r="E55" s="3" t="n">
        <v>0</v>
      </c>
      <c r="F55" s="3" t="n">
        <v>8</v>
      </c>
      <c r="G55" s="3" t="n">
        <v>16</v>
      </c>
      <c r="H55" s="3" t="n">
        <v>495</v>
      </c>
      <c r="I55" s="3" t="n">
        <v>450</v>
      </c>
      <c r="J55" s="3" t="n">
        <v>393</v>
      </c>
      <c r="K55" s="3" t="n">
        <v>896</v>
      </c>
      <c r="L55" s="63" t="n">
        <v>89.95999999999999</v>
      </c>
    </row>
    <row r="56">
      <c r="A56" s="17" t="inlineStr">
        <is>
          <t>25.05.2023</t>
        </is>
      </c>
      <c r="B56" s="12" t="inlineStr">
        <is>
          <t>СПб ГБУЗ "Детская инфекционная больница №3"</t>
        </is>
      </c>
      <c r="C56" s="3" t="n">
        <v>242</v>
      </c>
      <c r="D56" s="3" t="n">
        <v>194</v>
      </c>
      <c r="E56" s="3" t="n">
        <v>0</v>
      </c>
      <c r="F56" s="3" t="n">
        <v>9</v>
      </c>
      <c r="G56" s="3" t="n">
        <v>12</v>
      </c>
      <c r="H56" s="3" t="n">
        <v>155</v>
      </c>
      <c r="I56" s="3" t="n">
        <v>151</v>
      </c>
      <c r="J56" s="3" t="n">
        <v>76</v>
      </c>
      <c r="K56" s="3" t="n">
        <v>240</v>
      </c>
      <c r="L56" s="63" t="n">
        <v>99.17</v>
      </c>
    </row>
    <row r="57">
      <c r="A57" s="17" t="inlineStr">
        <is>
          <t>25.05.2023</t>
        </is>
      </c>
      <c r="B57" s="1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7" s="3" t="n">
        <v>1363</v>
      </c>
      <c r="D57" s="3" t="n">
        <v>1090</v>
      </c>
      <c r="E57" s="3" t="n">
        <v>4</v>
      </c>
      <c r="F57" s="3" t="n">
        <v>168</v>
      </c>
      <c r="G57" s="3" t="n">
        <v>125</v>
      </c>
      <c r="H57" s="3" t="n">
        <v>0</v>
      </c>
      <c r="I57" s="3" t="n">
        <v>0</v>
      </c>
      <c r="J57" s="3" t="n">
        <v>1030</v>
      </c>
      <c r="K57" s="3" t="n">
        <v>1198</v>
      </c>
      <c r="L57" s="63" t="n">
        <v>87.89</v>
      </c>
    </row>
    <row r="58">
      <c r="A58" s="17" t="inlineStr">
        <is>
          <t>25.05.2023</t>
        </is>
      </c>
      <c r="B58" s="12" t="inlineStr">
        <is>
          <t>СПб ГБУЗ Детский психоневрологический санаторий "Комарово"</t>
        </is>
      </c>
      <c r="C58" s="3" t="n">
        <v>173</v>
      </c>
      <c r="D58" s="3" t="n">
        <v>138</v>
      </c>
      <c r="E58" s="3" t="n">
        <v>0</v>
      </c>
      <c r="F58" s="3" t="n">
        <v>19</v>
      </c>
      <c r="G58" s="3" t="n">
        <v>8</v>
      </c>
      <c r="H58" s="3" t="n">
        <v>22</v>
      </c>
      <c r="I58" s="3" t="n">
        <v>22</v>
      </c>
      <c r="J58" s="3" t="n">
        <v>87</v>
      </c>
      <c r="K58" s="3" t="n">
        <v>128</v>
      </c>
      <c r="L58" s="63" t="n">
        <v>73.98999999999999</v>
      </c>
    </row>
    <row r="59">
      <c r="A59" s="17" t="inlineStr">
        <is>
          <t>25.05.2023</t>
        </is>
      </c>
      <c r="B59" s="12" t="inlineStr">
        <is>
          <t>СПб ГБУЗ "Детский санаторий - РЦ "Детские Дюны"</t>
        </is>
      </c>
      <c r="C59" s="3" t="n">
        <v>325</v>
      </c>
      <c r="D59" s="3" t="n">
        <v>260</v>
      </c>
      <c r="E59" s="3" t="n">
        <v>0</v>
      </c>
      <c r="F59" s="3" t="n">
        <v>28</v>
      </c>
      <c r="G59" s="3" t="n">
        <v>1</v>
      </c>
      <c r="H59" s="3" t="n">
        <v>7</v>
      </c>
      <c r="I59" s="3" t="n">
        <v>7</v>
      </c>
      <c r="J59" s="3" t="n">
        <v>141</v>
      </c>
      <c r="K59" s="3" t="n">
        <v>176</v>
      </c>
      <c r="L59" s="63" t="n">
        <v>54.15</v>
      </c>
    </row>
    <row r="60">
      <c r="A60" s="17" t="inlineStr">
        <is>
          <t>25.05.2023</t>
        </is>
      </c>
      <c r="B60" s="12" t="inlineStr">
        <is>
          <t>СПб ГБУЗ Детский санаторий "Звездочка"</t>
        </is>
      </c>
      <c r="C60" s="3" t="n">
        <v>66</v>
      </c>
      <c r="D60" s="3" t="n">
        <v>53</v>
      </c>
      <c r="E60" s="3" t="n">
        <v>0</v>
      </c>
      <c r="F60" s="3" t="n">
        <v>19</v>
      </c>
      <c r="G60" s="3" t="n">
        <v>0</v>
      </c>
      <c r="H60" s="3" t="n">
        <v>18</v>
      </c>
      <c r="I60" s="3" t="n">
        <v>18</v>
      </c>
      <c r="J60" s="3" t="n">
        <v>16</v>
      </c>
      <c r="K60" s="3" t="n">
        <v>53</v>
      </c>
      <c r="L60" s="63" t="n">
        <v>80.3</v>
      </c>
    </row>
    <row r="61">
      <c r="A61" s="17" t="inlineStr">
        <is>
          <t>25.05.2023</t>
        </is>
      </c>
      <c r="B61" s="12" t="inlineStr">
        <is>
          <t>СПб ГБУЗ Детский санаторий "Пионер" (психоневрологический)</t>
        </is>
      </c>
      <c r="C61" s="3" t="n">
        <v>105</v>
      </c>
      <c r="D61" s="3" t="n">
        <v>84</v>
      </c>
      <c r="E61" s="3" t="n">
        <v>0</v>
      </c>
      <c r="F61" s="3" t="n">
        <v>5</v>
      </c>
      <c r="G61" s="3" t="n">
        <v>0</v>
      </c>
      <c r="H61" s="3" t="n">
        <v>11</v>
      </c>
      <c r="I61" s="3" t="n">
        <v>11</v>
      </c>
      <c r="J61" s="3" t="n">
        <v>7</v>
      </c>
      <c r="K61" s="3" t="n">
        <v>23</v>
      </c>
      <c r="L61" s="63" t="n">
        <v>21.9</v>
      </c>
    </row>
    <row r="62">
      <c r="A62" s="17" t="inlineStr">
        <is>
          <t>25.05.2023</t>
        </is>
      </c>
      <c r="B62" s="12" t="inlineStr">
        <is>
          <t>СПб ГБУЗ Детский санаторий "Солнечное"</t>
        </is>
      </c>
      <c r="C62" s="3" t="n">
        <v>414</v>
      </c>
      <c r="D62" s="3" t="n">
        <v>331</v>
      </c>
      <c r="E62" s="3" t="n">
        <v>0</v>
      </c>
      <c r="F62" s="3" t="n">
        <v>9</v>
      </c>
      <c r="G62" s="3" t="n">
        <v>3</v>
      </c>
      <c r="H62" s="3" t="n">
        <v>155</v>
      </c>
      <c r="I62" s="3" t="n">
        <v>67</v>
      </c>
      <c r="J62" s="3" t="n">
        <v>2</v>
      </c>
      <c r="K62" s="3" t="n">
        <v>166</v>
      </c>
      <c r="L62" s="63" t="n">
        <v>40.1</v>
      </c>
    </row>
    <row r="63">
      <c r="A63" s="17" t="inlineStr">
        <is>
          <t>25.05.2023</t>
        </is>
      </c>
      <c r="B63" s="12" t="inlineStr">
        <is>
          <t>СПб ГБУЗ "Детский центр восстановительной медицины и реабилитации №3"</t>
        </is>
      </c>
      <c r="C63" s="3" t="n">
        <v>96</v>
      </c>
      <c r="D63" s="3" t="n">
        <v>77</v>
      </c>
      <c r="E63" s="3" t="n">
        <v>0</v>
      </c>
      <c r="F63" s="3" t="n">
        <v>6</v>
      </c>
      <c r="G63" s="3" t="n">
        <v>4</v>
      </c>
      <c r="H63" s="3" t="n">
        <v>75</v>
      </c>
      <c r="I63" s="3" t="n">
        <v>75</v>
      </c>
      <c r="J63" s="3" t="n">
        <v>15</v>
      </c>
      <c r="K63" s="3" t="n">
        <v>96</v>
      </c>
      <c r="L63" s="63" t="n">
        <v>100</v>
      </c>
    </row>
    <row r="64">
      <c r="A64" s="17" t="inlineStr">
        <is>
          <t>25.05.2023</t>
        </is>
      </c>
      <c r="B64" s="12" t="inlineStr">
        <is>
          <t>СПб ГБУЗ "Диагностический Центр №7" (глазной) для взрослого и детского населения</t>
        </is>
      </c>
      <c r="C64" s="3" t="n">
        <v>383</v>
      </c>
      <c r="D64" s="3" t="n">
        <v>306</v>
      </c>
      <c r="E64" s="3" t="n">
        <v>4</v>
      </c>
      <c r="F64" s="3" t="n">
        <v>36</v>
      </c>
      <c r="G64" s="3" t="n">
        <v>4</v>
      </c>
      <c r="H64" s="3" t="n">
        <v>7</v>
      </c>
      <c r="I64" s="3" t="n">
        <v>7</v>
      </c>
      <c r="J64" s="3" t="n">
        <v>0</v>
      </c>
      <c r="K64" s="3" t="n">
        <v>43</v>
      </c>
      <c r="L64" s="63" t="n">
        <v>11.23</v>
      </c>
    </row>
    <row r="65">
      <c r="A65" s="17" t="inlineStr">
        <is>
          <t>25.05.2023</t>
        </is>
      </c>
      <c r="B65" s="12" t="inlineStr">
        <is>
          <t>СПБ ГБУЗ КДЦД</t>
        </is>
      </c>
      <c r="C65" s="3" t="n">
        <v>310</v>
      </c>
      <c r="D65" s="3" t="n">
        <v>248</v>
      </c>
      <c r="E65" s="3" t="n">
        <v>0</v>
      </c>
      <c r="F65" s="3" t="n">
        <v>4</v>
      </c>
      <c r="G65" s="3" t="n">
        <v>7</v>
      </c>
      <c r="H65" s="3" t="n">
        <v>141</v>
      </c>
      <c r="I65" s="3" t="n">
        <v>141</v>
      </c>
      <c r="J65" s="3" t="n">
        <v>161</v>
      </c>
      <c r="K65" s="3" t="n">
        <v>306</v>
      </c>
      <c r="L65" s="63" t="n">
        <v>98.70999999999999</v>
      </c>
    </row>
    <row r="66">
      <c r="A66" s="17" t="inlineStr">
        <is>
          <t>25.05.2023</t>
        </is>
      </c>
      <c r="B66" s="12" t="inlineStr">
        <is>
          <t>СПб ГБУЗ "Клиническая больница Святителя Луки"</t>
        </is>
      </c>
      <c r="C66" s="3" t="n">
        <v>640</v>
      </c>
      <c r="D66" s="3" t="n">
        <v>512</v>
      </c>
      <c r="E66" s="3" t="n">
        <v>0</v>
      </c>
      <c r="F66" s="3" t="n">
        <v>9</v>
      </c>
      <c r="G66" s="3" t="n">
        <v>0</v>
      </c>
      <c r="H66" s="3" t="n">
        <v>229</v>
      </c>
      <c r="I66" s="3" t="n">
        <v>229</v>
      </c>
      <c r="J66" s="3" t="n">
        <v>207</v>
      </c>
      <c r="K66" s="3" t="n">
        <v>445</v>
      </c>
      <c r="L66" s="63" t="n">
        <v>69.53</v>
      </c>
    </row>
    <row r="67">
      <c r="A67" s="17" t="inlineStr">
        <is>
          <t>25.05.2023</t>
        </is>
      </c>
      <c r="B67" s="12" t="inlineStr">
        <is>
          <t>СПб ГБУЗ "Клиническая инфекционная больница им. С.П. Боткина"</t>
        </is>
      </c>
      <c r="C67" s="3" t="n">
        <v>2654</v>
      </c>
      <c r="D67" s="3" t="n">
        <v>2123</v>
      </c>
      <c r="E67" s="3" t="n">
        <v>0</v>
      </c>
      <c r="F67" s="3" t="n">
        <v>296</v>
      </c>
      <c r="G67" s="3" t="n">
        <v>7</v>
      </c>
      <c r="H67" s="3" t="n">
        <v>1913</v>
      </c>
      <c r="I67" s="3" t="n">
        <v>1395</v>
      </c>
      <c r="J67" s="3" t="n">
        <v>295</v>
      </c>
      <c r="K67" s="3" t="n">
        <v>2504</v>
      </c>
      <c r="L67" s="63" t="n">
        <v>94.34999999999999</v>
      </c>
    </row>
    <row r="68">
      <c r="A68" s="17" t="inlineStr">
        <is>
          <t>25.05.2023</t>
        </is>
      </c>
      <c r="B68" s="12" t="inlineStr">
        <is>
          <t>СПб ГБУЗ "Клиническая ревматологическая больница №25"</t>
        </is>
      </c>
      <c r="C68" s="3" t="n">
        <v>273</v>
      </c>
      <c r="D68" s="3" t="n">
        <v>218</v>
      </c>
      <c r="E68" s="3" t="n">
        <v>0</v>
      </c>
      <c r="F68" s="3" t="n">
        <v>5</v>
      </c>
      <c r="G68" s="3" t="n">
        <v>9</v>
      </c>
      <c r="H68" s="3" t="n">
        <v>36</v>
      </c>
      <c r="I68" s="3" t="n">
        <v>36</v>
      </c>
      <c r="J68" s="3" t="n">
        <v>197</v>
      </c>
      <c r="K68" s="3" t="n">
        <v>238</v>
      </c>
      <c r="L68" s="63" t="n">
        <v>87.18000000000001</v>
      </c>
    </row>
    <row r="69">
      <c r="A69" s="17" t="inlineStr">
        <is>
          <t>25.05.2023</t>
        </is>
      </c>
      <c r="B69" s="12" t="inlineStr">
        <is>
          <t>СПб ГБУЗ "КНпЦСВМП(о)"</t>
        </is>
      </c>
      <c r="C69" s="3" t="n">
        <v>1415</v>
      </c>
      <c r="D69" s="3" t="n">
        <v>1132</v>
      </c>
      <c r="E69" s="3" t="n">
        <v>2</v>
      </c>
      <c r="F69" s="3" t="n">
        <v>10</v>
      </c>
      <c r="G69" s="3" t="n">
        <v>50</v>
      </c>
      <c r="H69" s="3" t="n">
        <v>720</v>
      </c>
      <c r="I69" s="3" t="n">
        <v>200</v>
      </c>
      <c r="J69" s="3" t="n">
        <v>300</v>
      </c>
      <c r="K69" s="3" t="n">
        <v>1030</v>
      </c>
      <c r="L69" s="63" t="n">
        <v>72.79000000000001</v>
      </c>
    </row>
    <row r="70">
      <c r="A70" s="17" t="inlineStr">
        <is>
          <t>25.05.2023</t>
        </is>
      </c>
      <c r="B70" s="12" t="inlineStr">
        <is>
          <t>СПб ГБУЗ "Медицинский информационно-аналитический центр"</t>
        </is>
      </c>
      <c r="C70" s="3" t="n">
        <v>295</v>
      </c>
      <c r="D70" s="3" t="n">
        <v>236</v>
      </c>
      <c r="E70" s="3" t="n">
        <v>0</v>
      </c>
      <c r="F70" s="3" t="n">
        <v>92</v>
      </c>
      <c r="G70" s="3" t="n">
        <v>9</v>
      </c>
      <c r="H70" s="3" t="n">
        <v>101</v>
      </c>
      <c r="I70" s="3" t="n">
        <v>100</v>
      </c>
      <c r="J70" s="3" t="n">
        <v>68</v>
      </c>
      <c r="K70" s="3" t="n">
        <v>261</v>
      </c>
      <c r="L70" s="63" t="n">
        <v>88.47</v>
      </c>
    </row>
    <row r="71">
      <c r="A71" s="17" t="inlineStr">
        <is>
          <t>25.05.2023</t>
        </is>
      </c>
      <c r="B71" s="12" t="inlineStr">
        <is>
          <t>СПБ ГБУЗ "МЕДСАНТРАНС"</t>
        </is>
      </c>
      <c r="C71" s="3" t="n">
        <v>2450</v>
      </c>
      <c r="D71" s="3" t="n">
        <v>1960</v>
      </c>
      <c r="E71" s="3" t="n">
        <v>0</v>
      </c>
      <c r="F71" s="3" t="n">
        <v>340</v>
      </c>
      <c r="G71" s="3" t="n">
        <v>10</v>
      </c>
      <c r="H71" s="3" t="n">
        <v>1736</v>
      </c>
      <c r="I71" s="3" t="n">
        <v>1732</v>
      </c>
      <c r="J71" s="3" t="n">
        <v>340</v>
      </c>
      <c r="K71" s="3" t="n">
        <v>2416</v>
      </c>
      <c r="L71" s="63" t="n">
        <v>98.61</v>
      </c>
    </row>
    <row r="72">
      <c r="A72" s="17" t="inlineStr">
        <is>
          <t>25.05.2023</t>
        </is>
      </c>
      <c r="B72" s="12" t="inlineStr">
        <is>
          <t>СПб ГБУЗ "Межрайонный Петроградско-Приморский противотуберкулезный диспансер №3"</t>
        </is>
      </c>
      <c r="C72" s="3" t="n">
        <v>117</v>
      </c>
      <c r="D72" s="3" t="n">
        <v>94</v>
      </c>
      <c r="E72" s="3" t="n">
        <v>0</v>
      </c>
      <c r="F72" s="3" t="n">
        <v>11</v>
      </c>
      <c r="G72" s="3" t="n">
        <v>2</v>
      </c>
      <c r="H72" s="3" t="n">
        <v>66</v>
      </c>
      <c r="I72" s="3" t="n">
        <v>66</v>
      </c>
      <c r="J72" s="3" t="n">
        <v>35</v>
      </c>
      <c r="K72" s="3" t="n">
        <v>112</v>
      </c>
      <c r="L72" s="63" t="n">
        <v>95.73</v>
      </c>
    </row>
    <row r="73">
      <c r="A73" s="17" t="inlineStr">
        <is>
          <t>25.05.2023</t>
        </is>
      </c>
      <c r="B73" s="12" t="inlineStr">
        <is>
          <t>СПб ГБУЗ "Противотуберкулезный диспансер №11"</t>
        </is>
      </c>
      <c r="C73" s="3" t="n">
        <v>90</v>
      </c>
      <c r="D73" s="3" t="n">
        <v>72</v>
      </c>
      <c r="E73" s="3" t="n">
        <v>0</v>
      </c>
      <c r="F73" s="3" t="n">
        <v>0</v>
      </c>
      <c r="G73" s="3" t="n">
        <v>0</v>
      </c>
      <c r="H73" s="3" t="n">
        <v>56</v>
      </c>
      <c r="I73" s="3" t="n">
        <v>56</v>
      </c>
      <c r="J73" s="3" t="n">
        <v>28</v>
      </c>
      <c r="K73" s="3" t="n">
        <v>84</v>
      </c>
      <c r="L73" s="63" t="n">
        <v>93.33</v>
      </c>
    </row>
    <row r="74">
      <c r="A74" s="17" t="inlineStr">
        <is>
          <t>25.05.2023</t>
        </is>
      </c>
      <c r="B74" s="12" t="inlineStr">
        <is>
          <t>СПб ГБУЗ "Противотуберкулезный диспансер №12"</t>
        </is>
      </c>
      <c r="C74" s="3" t="n">
        <v>74</v>
      </c>
      <c r="D74" s="3" t="n">
        <v>59</v>
      </c>
      <c r="E74" s="3" t="n">
        <v>0</v>
      </c>
      <c r="F74" s="3" t="n">
        <v>1</v>
      </c>
      <c r="G74" s="3" t="n">
        <v>12</v>
      </c>
      <c r="H74" s="3" t="n">
        <v>7</v>
      </c>
      <c r="I74" s="3" t="n">
        <v>7</v>
      </c>
      <c r="J74" s="3" t="n">
        <v>10</v>
      </c>
      <c r="K74" s="3" t="n">
        <v>18</v>
      </c>
      <c r="L74" s="63" t="n">
        <v>24.32</v>
      </c>
    </row>
    <row r="75">
      <c r="A75" s="17" t="inlineStr">
        <is>
          <t>25.05.2023</t>
        </is>
      </c>
      <c r="B75" s="12" t="inlineStr">
        <is>
          <t>СПб ГБУЗ "Противотуберкулезный диспансер №14"</t>
        </is>
      </c>
      <c r="C75" s="3" t="n">
        <v>84</v>
      </c>
      <c r="D75" s="3" t="n">
        <v>67</v>
      </c>
      <c r="E75" s="3" t="n">
        <v>0</v>
      </c>
      <c r="F75" s="3" t="n">
        <v>3</v>
      </c>
      <c r="G75" s="3" t="n">
        <v>0</v>
      </c>
      <c r="H75" s="3" t="n">
        <v>21</v>
      </c>
      <c r="I75" s="3" t="n">
        <v>21</v>
      </c>
      <c r="J75" s="3" t="n">
        <v>47</v>
      </c>
      <c r="K75" s="3" t="n">
        <v>71</v>
      </c>
      <c r="L75" s="63" t="n">
        <v>84.52</v>
      </c>
    </row>
    <row r="76">
      <c r="A76" s="17" t="inlineStr">
        <is>
          <t>25.05.2023</t>
        </is>
      </c>
      <c r="B76" s="12" t="inlineStr">
        <is>
          <t>СПб ГБУЗ "Противотуберкулезный диспансер №15"</t>
        </is>
      </c>
      <c r="C76" s="3" t="n">
        <v>67</v>
      </c>
      <c r="D76" s="3" t="n">
        <v>54</v>
      </c>
      <c r="E76" s="3" t="n">
        <v>0</v>
      </c>
      <c r="F76" s="3" t="n">
        <v>0</v>
      </c>
      <c r="G76" s="3" t="n">
        <v>0</v>
      </c>
      <c r="H76" s="3" t="n">
        <v>3</v>
      </c>
      <c r="I76" s="3" t="n">
        <v>3</v>
      </c>
      <c r="J76" s="3" t="n">
        <v>64</v>
      </c>
      <c r="K76" s="3" t="n">
        <v>67</v>
      </c>
      <c r="L76" s="63" t="n">
        <v>100</v>
      </c>
    </row>
    <row r="77">
      <c r="A77" s="17" t="inlineStr">
        <is>
          <t>25.05.2023</t>
        </is>
      </c>
      <c r="B77" s="12" t="inlineStr">
        <is>
          <t>СПб ГБУЗ "Противотуберкулезный диспансер №16"</t>
        </is>
      </c>
      <c r="C77" s="3" t="n">
        <v>104</v>
      </c>
      <c r="D77" s="3" t="n">
        <v>83</v>
      </c>
      <c r="E77" s="3" t="n">
        <v>1</v>
      </c>
      <c r="F77" s="3" t="n">
        <v>0</v>
      </c>
      <c r="G77" s="3" t="n">
        <v>1</v>
      </c>
      <c r="H77" s="3" t="n">
        <v>60</v>
      </c>
      <c r="I77" s="3" t="n">
        <v>60</v>
      </c>
      <c r="J77" s="3" t="n">
        <v>32</v>
      </c>
      <c r="K77" s="3" t="n">
        <v>92</v>
      </c>
      <c r="L77" s="63" t="n">
        <v>88.45999999999999</v>
      </c>
    </row>
    <row r="78">
      <c r="A78" s="17" t="inlineStr">
        <is>
          <t>25.05.2023</t>
        </is>
      </c>
      <c r="B78" s="12" t="inlineStr">
        <is>
          <t>СПб ГБУЗ "Противотуберкулезный диспансер №2"</t>
        </is>
      </c>
      <c r="C78" s="3" t="n">
        <v>52</v>
      </c>
      <c r="D78" s="3" t="n">
        <v>42</v>
      </c>
      <c r="E78" s="3" t="n">
        <v>0</v>
      </c>
      <c r="F78" s="3" t="n">
        <v>2</v>
      </c>
      <c r="G78" s="3" t="n">
        <v>3</v>
      </c>
      <c r="H78" s="3" t="n">
        <v>41</v>
      </c>
      <c r="I78" s="3" t="n">
        <v>41</v>
      </c>
      <c r="J78" s="3" t="n">
        <v>9</v>
      </c>
      <c r="K78" s="3" t="n">
        <v>52</v>
      </c>
      <c r="L78" s="63" t="n">
        <v>100</v>
      </c>
    </row>
    <row r="79">
      <c r="A79" s="17" t="inlineStr">
        <is>
          <t>25.05.2023</t>
        </is>
      </c>
      <c r="B79" s="12" t="inlineStr">
        <is>
          <t>СПб ГБУЗ "Противотуберкулезный диспансер №4"</t>
        </is>
      </c>
      <c r="C79" s="3" t="n">
        <v>54</v>
      </c>
      <c r="D79" s="3" t="n">
        <v>43</v>
      </c>
      <c r="E79" s="3" t="n">
        <v>0</v>
      </c>
      <c r="F79" s="3" t="n">
        <v>0</v>
      </c>
      <c r="G79" s="3" t="n">
        <v>0</v>
      </c>
      <c r="H79" s="3" t="n">
        <v>33</v>
      </c>
      <c r="I79" s="3" t="n">
        <v>33</v>
      </c>
      <c r="J79" s="3" t="n">
        <v>13</v>
      </c>
      <c r="K79" s="3" t="n">
        <v>46</v>
      </c>
      <c r="L79" s="63" t="n">
        <v>85.19</v>
      </c>
    </row>
    <row r="80">
      <c r="A80" s="17" t="inlineStr">
        <is>
          <t>25.05.2023</t>
        </is>
      </c>
      <c r="B80" s="12" t="inlineStr">
        <is>
          <t>СПб ГБУЗ "Противотуберкулезный диспансер №8"</t>
        </is>
      </c>
      <c r="C80" s="3" t="n">
        <v>57</v>
      </c>
      <c r="D80" s="3" t="n">
        <v>46</v>
      </c>
      <c r="E80" s="3" t="n">
        <v>0</v>
      </c>
      <c r="F80" s="3" t="n">
        <v>13</v>
      </c>
      <c r="G80" s="3" t="n">
        <v>3</v>
      </c>
      <c r="H80" s="3" t="n">
        <v>2</v>
      </c>
      <c r="I80" s="3" t="n">
        <v>2</v>
      </c>
      <c r="J80" s="3" t="n">
        <v>38</v>
      </c>
      <c r="K80" s="3" t="n">
        <v>53</v>
      </c>
      <c r="L80" s="63" t="n">
        <v>92.98</v>
      </c>
    </row>
    <row r="81">
      <c r="A81" s="17" t="inlineStr">
        <is>
          <t>25.05.2023</t>
        </is>
      </c>
      <c r="B81" s="12" t="inlineStr">
        <is>
          <t>СПб ГБУЗ "Психиатрическая больница №1 им.П.П.Кащенко"</t>
        </is>
      </c>
      <c r="C81" s="3" t="n">
        <v>1489</v>
      </c>
      <c r="D81" s="3" t="n">
        <v>1191</v>
      </c>
      <c r="E81" s="3" t="n">
        <v>0</v>
      </c>
      <c r="F81" s="3" t="n">
        <v>9</v>
      </c>
      <c r="G81" s="3" t="n">
        <v>7</v>
      </c>
      <c r="H81" s="3" t="n">
        <v>1099</v>
      </c>
      <c r="I81" s="3" t="n">
        <v>1099</v>
      </c>
      <c r="J81" s="3" t="n">
        <v>340</v>
      </c>
      <c r="K81" s="3" t="n">
        <v>1448</v>
      </c>
      <c r="L81" s="63" t="n">
        <v>97.25</v>
      </c>
    </row>
    <row r="82">
      <c r="A82" s="17" t="inlineStr">
        <is>
          <t>25.05.2023</t>
        </is>
      </c>
      <c r="B82" s="12" t="inlineStr">
        <is>
          <t>СПб ГБУЗ "Пушкинский противотуберкулезный диспансер"</t>
        </is>
      </c>
      <c r="C82" s="3" t="n">
        <v>158</v>
      </c>
      <c r="D82" s="3" t="n">
        <v>126</v>
      </c>
      <c r="E82" s="3" t="n">
        <v>0</v>
      </c>
      <c r="F82" s="3" t="n">
        <v>5</v>
      </c>
      <c r="G82" s="3" t="n">
        <v>5</v>
      </c>
      <c r="H82" s="3" t="n">
        <v>58</v>
      </c>
      <c r="I82" s="3" t="n">
        <v>58</v>
      </c>
      <c r="J82" s="3" t="n">
        <v>62</v>
      </c>
      <c r="K82" s="3" t="n">
        <v>125</v>
      </c>
      <c r="L82" s="63" t="n">
        <v>79.11</v>
      </c>
    </row>
    <row r="83">
      <c r="A83" s="17" t="inlineStr">
        <is>
          <t>25.05.2023</t>
        </is>
      </c>
      <c r="B83" s="12" t="inlineStr">
        <is>
          <t>СПб ГБУЗ "Родильный дом №1 (специализированный)"</t>
        </is>
      </c>
      <c r="C83" s="3" t="n">
        <v>216</v>
      </c>
      <c r="D83" s="3" t="n">
        <v>173</v>
      </c>
      <c r="E83" s="3" t="n">
        <v>0</v>
      </c>
      <c r="F83" s="3" t="n">
        <v>0</v>
      </c>
      <c r="G83" s="3" t="n">
        <v>7</v>
      </c>
      <c r="H83" s="3" t="n">
        <v>196</v>
      </c>
      <c r="I83" s="3" t="n">
        <v>196</v>
      </c>
      <c r="J83" s="3" t="n">
        <v>4</v>
      </c>
      <c r="K83" s="3" t="n">
        <v>200</v>
      </c>
      <c r="L83" s="63" t="n">
        <v>92.59</v>
      </c>
    </row>
    <row r="84">
      <c r="A84" s="17" t="inlineStr">
        <is>
          <t>25.05.2023</t>
        </is>
      </c>
      <c r="B84" s="12" t="inlineStr">
        <is>
          <t>СПб ГБУЗ "Родильный дом №10"</t>
        </is>
      </c>
      <c r="C84" s="3" t="n">
        <v>450</v>
      </c>
      <c r="D84" s="3" t="n">
        <v>360</v>
      </c>
      <c r="E84" s="3" t="n">
        <v>0</v>
      </c>
      <c r="F84" s="3" t="n">
        <v>2</v>
      </c>
      <c r="G84" s="3" t="n">
        <v>0</v>
      </c>
      <c r="H84" s="3" t="n">
        <v>315</v>
      </c>
      <c r="I84" s="3" t="n">
        <v>315</v>
      </c>
      <c r="J84" s="3" t="n">
        <v>133</v>
      </c>
      <c r="K84" s="3" t="n">
        <v>450</v>
      </c>
      <c r="L84" s="63" t="n">
        <v>100</v>
      </c>
    </row>
    <row r="85">
      <c r="A85" s="17" t="inlineStr">
        <is>
          <t>25.05.2023</t>
        </is>
      </c>
      <c r="B85" s="12" t="inlineStr">
        <is>
          <t>СПб ГБУЗ "Родильный дом №13"</t>
        </is>
      </c>
      <c r="C85" s="3" t="n">
        <v>179</v>
      </c>
      <c r="D85" s="3" t="n">
        <v>143</v>
      </c>
      <c r="E85" s="3" t="n">
        <v>0</v>
      </c>
      <c r="F85" s="3" t="n">
        <v>10</v>
      </c>
      <c r="G85" s="3" t="n">
        <v>4</v>
      </c>
      <c r="H85" s="3" t="n">
        <v>169</v>
      </c>
      <c r="I85" s="3" t="n">
        <v>0</v>
      </c>
      <c r="J85" s="3" t="n">
        <v>0</v>
      </c>
      <c r="K85" s="3" t="n">
        <v>179</v>
      </c>
      <c r="L85" s="63" t="n">
        <v>100</v>
      </c>
    </row>
    <row r="86">
      <c r="A86" s="17" t="inlineStr">
        <is>
          <t>25.05.2023</t>
        </is>
      </c>
      <c r="B86" s="12" t="inlineStr">
        <is>
          <t>СПб ГБУЗ "Родильный дом №16"</t>
        </is>
      </c>
      <c r="C86" s="3" t="n">
        <v>370</v>
      </c>
      <c r="D86" s="3" t="n">
        <v>296</v>
      </c>
      <c r="E86" s="3" t="n">
        <v>1</v>
      </c>
      <c r="F86" s="3" t="n">
        <v>10</v>
      </c>
      <c r="G86" s="3" t="n">
        <v>9</v>
      </c>
      <c r="H86" s="3" t="n">
        <v>20</v>
      </c>
      <c r="I86" s="3" t="n">
        <v>20</v>
      </c>
      <c r="J86" s="3" t="n">
        <v>120</v>
      </c>
      <c r="K86" s="3" t="n">
        <v>150</v>
      </c>
      <c r="L86" s="63" t="n">
        <v>40.54</v>
      </c>
    </row>
    <row r="87">
      <c r="A87" s="17" t="inlineStr">
        <is>
          <t>25.05.2023</t>
        </is>
      </c>
      <c r="B87" s="12" t="inlineStr">
        <is>
          <t>СПб ГБУЗ "Родильный дом №17"</t>
        </is>
      </c>
      <c r="C87" s="3" t="n">
        <v>200</v>
      </c>
      <c r="D87" s="3" t="n">
        <v>160</v>
      </c>
      <c r="E87" s="3" t="n">
        <v>0</v>
      </c>
      <c r="F87" s="3" t="n">
        <v>14</v>
      </c>
      <c r="G87" s="3" t="n">
        <v>19</v>
      </c>
      <c r="H87" s="3" t="n">
        <v>35</v>
      </c>
      <c r="I87" s="3" t="n">
        <v>35</v>
      </c>
      <c r="J87" s="3" t="n">
        <v>124</v>
      </c>
      <c r="K87" s="3" t="n">
        <v>173</v>
      </c>
      <c r="L87" s="63" t="n">
        <v>86.5</v>
      </c>
    </row>
    <row r="88">
      <c r="A88" s="17" t="inlineStr">
        <is>
          <t>25.05.2023</t>
        </is>
      </c>
      <c r="B88" s="12" t="inlineStr">
        <is>
          <t>СПб ГБУЗ "Родильный дом №6 им. проф. В.Ф.Снегирева"</t>
        </is>
      </c>
      <c r="C88" s="3" t="n">
        <v>253</v>
      </c>
      <c r="D88" s="3" t="n">
        <v>202</v>
      </c>
      <c r="E88" s="3" t="n">
        <v>0</v>
      </c>
      <c r="F88" s="3" t="n">
        <v>35</v>
      </c>
      <c r="G88" s="3" t="n">
        <v>7</v>
      </c>
      <c r="H88" s="3" t="n">
        <v>134</v>
      </c>
      <c r="I88" s="3" t="n">
        <v>134</v>
      </c>
      <c r="J88" s="3" t="n">
        <v>71</v>
      </c>
      <c r="K88" s="3" t="n">
        <v>240</v>
      </c>
      <c r="L88" s="63" t="n">
        <v>94.86</v>
      </c>
    </row>
    <row r="89">
      <c r="A89" s="17" t="inlineStr">
        <is>
          <t>25.05.2023</t>
        </is>
      </c>
      <c r="B89" s="12" t="inlineStr">
        <is>
          <t>СПб ГБУЗ "Родильный дом №9"</t>
        </is>
      </c>
      <c r="C89" s="3" t="n">
        <v>392</v>
      </c>
      <c r="D89" s="3" t="n">
        <v>314</v>
      </c>
      <c r="E89" s="3" t="n">
        <v>0</v>
      </c>
      <c r="F89" s="3" t="n">
        <v>1</v>
      </c>
      <c r="G89" s="3" t="n">
        <v>18</v>
      </c>
      <c r="H89" s="3" t="n">
        <v>288</v>
      </c>
      <c r="I89" s="3" t="n">
        <v>288</v>
      </c>
      <c r="J89" s="3" t="n">
        <v>0</v>
      </c>
      <c r="K89" s="3" t="n">
        <v>289</v>
      </c>
      <c r="L89" s="63" t="n">
        <v>73.72</v>
      </c>
    </row>
    <row r="90">
      <c r="A90" s="17" t="inlineStr">
        <is>
          <t>25.05.2023</t>
        </is>
      </c>
      <c r="B90" s="12" t="inlineStr">
        <is>
          <t>СПб ГБУЗ "Санкт-Петербургская городская дезинфекционная станция"</t>
        </is>
      </c>
      <c r="C90" s="3" t="n">
        <v>47</v>
      </c>
      <c r="D90" s="3" t="n">
        <v>38</v>
      </c>
      <c r="E90" s="3" t="n">
        <v>0</v>
      </c>
      <c r="F90" s="3" t="n">
        <v>2</v>
      </c>
      <c r="G90" s="3" t="n">
        <v>4</v>
      </c>
      <c r="H90" s="3" t="n">
        <v>30</v>
      </c>
      <c r="I90" s="3" t="n">
        <v>30</v>
      </c>
      <c r="J90" s="3" t="n">
        <v>6</v>
      </c>
      <c r="K90" s="3" t="n">
        <v>38</v>
      </c>
      <c r="L90" s="63" t="n">
        <v>80.84999999999999</v>
      </c>
    </row>
    <row r="91">
      <c r="A91" s="17" t="inlineStr">
        <is>
          <t>25.05.2023</t>
        </is>
      </c>
      <c r="B91" s="12" t="inlineStr">
        <is>
          <t>СПБ ГБУЗ "СЗЦККЛС"</t>
        </is>
      </c>
      <c r="C91" s="3" t="n">
        <v>53</v>
      </c>
      <c r="D91" s="3" t="n">
        <v>42</v>
      </c>
      <c r="E91" s="3" t="n">
        <v>0</v>
      </c>
      <c r="F91" s="3" t="n">
        <v>1</v>
      </c>
      <c r="G91" s="3" t="n">
        <v>1</v>
      </c>
      <c r="H91" s="3" t="n">
        <v>0</v>
      </c>
      <c r="I91" s="3" t="n">
        <v>0</v>
      </c>
      <c r="J91" s="3" t="n">
        <v>16</v>
      </c>
      <c r="K91" s="3" t="n">
        <v>17</v>
      </c>
      <c r="L91" s="63" t="n">
        <v>32.08</v>
      </c>
    </row>
    <row r="92">
      <c r="A92" s="17" t="inlineStr">
        <is>
          <t>25.05.2023</t>
        </is>
      </c>
      <c r="B92" s="12" t="inlineStr">
        <is>
          <t>СПб ГБУЗ "Туберкулезная больница №8"</t>
        </is>
      </c>
      <c r="C92" s="3" t="n">
        <v>146</v>
      </c>
      <c r="D92" s="3" t="n">
        <v>117</v>
      </c>
      <c r="E92" s="3" t="n">
        <v>0</v>
      </c>
      <c r="F92" s="3" t="n">
        <v>0</v>
      </c>
      <c r="G92" s="3" t="n">
        <v>4</v>
      </c>
      <c r="H92" s="3" t="n">
        <v>96</v>
      </c>
      <c r="I92" s="3" t="n">
        <v>96</v>
      </c>
      <c r="J92" s="3" t="n">
        <v>43</v>
      </c>
      <c r="K92" s="3" t="n">
        <v>139</v>
      </c>
      <c r="L92" s="63" t="n">
        <v>95.20999999999999</v>
      </c>
    </row>
    <row r="93">
      <c r="A93" s="17" t="inlineStr">
        <is>
          <t>25.05.2023</t>
        </is>
      </c>
      <c r="B93" s="12" t="inlineStr">
        <is>
          <t>СПб ГБУЗ "Центр планирования семьи и репродукции"</t>
        </is>
      </c>
      <c r="C93" s="3" t="n">
        <v>174</v>
      </c>
      <c r="D93" s="3" t="n">
        <v>139</v>
      </c>
      <c r="E93" s="3" t="n">
        <v>0</v>
      </c>
      <c r="F93" s="3" t="n">
        <v>9</v>
      </c>
      <c r="G93" s="3" t="n">
        <v>8</v>
      </c>
      <c r="H93" s="3" t="n">
        <v>6</v>
      </c>
      <c r="I93" s="3" t="n">
        <v>6</v>
      </c>
      <c r="J93" s="3" t="n">
        <v>127</v>
      </c>
      <c r="K93" s="3" t="n">
        <v>142</v>
      </c>
      <c r="L93" s="63" t="n">
        <v>81.61</v>
      </c>
    </row>
    <row r="94">
      <c r="A94" s="17" t="inlineStr">
        <is>
          <t>25.05.2023</t>
        </is>
      </c>
      <c r="B94" s="12" t="inlineStr">
        <is>
          <t>СПб ГБУЗ "Центр по профилактике и борьбе со СПИД и инфекционными заболеваниями"</t>
        </is>
      </c>
      <c r="C94" s="3" t="n">
        <v>528</v>
      </c>
      <c r="D94" s="3" t="n">
        <v>422</v>
      </c>
      <c r="E94" s="3" t="n">
        <v>0</v>
      </c>
      <c r="F94" s="3" t="n">
        <v>1</v>
      </c>
      <c r="G94" s="3" t="n">
        <v>3</v>
      </c>
      <c r="H94" s="3" t="n">
        <v>48</v>
      </c>
      <c r="I94" s="3" t="n">
        <v>48</v>
      </c>
      <c r="J94" s="3" t="n">
        <v>444</v>
      </c>
      <c r="K94" s="3" t="n">
        <v>493</v>
      </c>
      <c r="L94" s="63" t="n">
        <v>93.37</v>
      </c>
    </row>
    <row r="95">
      <c r="A95" s="17" t="inlineStr">
        <is>
          <t>25.05.2023</t>
        </is>
      </c>
      <c r="B95" s="12" t="inlineStr">
        <is>
          <t>СПБ ГКУ "Дирекция по Закупкам Комитета по здравоохранению"</t>
        </is>
      </c>
      <c r="C95" s="3" t="n">
        <v>35</v>
      </c>
      <c r="D95" s="3" t="n">
        <v>28</v>
      </c>
      <c r="E95" s="3" t="n">
        <v>0</v>
      </c>
      <c r="F95" s="3" t="n">
        <v>8</v>
      </c>
      <c r="G95" s="3" t="n">
        <v>1</v>
      </c>
      <c r="H95" s="3" t="n">
        <v>24</v>
      </c>
      <c r="I95" s="3" t="n">
        <v>24</v>
      </c>
      <c r="J95" s="3" t="n">
        <v>3</v>
      </c>
      <c r="K95" s="3" t="n">
        <v>35</v>
      </c>
      <c r="L95" s="63" t="n">
        <v>100</v>
      </c>
    </row>
    <row r="96">
      <c r="A96" s="17" t="inlineStr">
        <is>
          <t>25.05.2023</t>
        </is>
      </c>
      <c r="B96" s="12" t="inlineStr">
        <is>
          <t>СПб ГКУЗ "Амбулатория Мариинская"</t>
        </is>
      </c>
      <c r="C96" s="3" t="n">
        <v>25</v>
      </c>
      <c r="D96" s="3" t="n">
        <v>20</v>
      </c>
      <c r="E96" s="3" t="n">
        <v>0</v>
      </c>
      <c r="F96" s="3" t="n">
        <v>7</v>
      </c>
      <c r="G96" s="3" t="n">
        <v>1</v>
      </c>
      <c r="H96" s="3" t="n">
        <v>6</v>
      </c>
      <c r="I96" s="3" t="n">
        <v>6</v>
      </c>
      <c r="J96" s="3" t="n">
        <v>11</v>
      </c>
      <c r="K96" s="3" t="n">
        <v>24</v>
      </c>
      <c r="L96" s="63" t="n">
        <v>96</v>
      </c>
    </row>
    <row r="97">
      <c r="A97" s="17" t="inlineStr">
        <is>
          <t>25.05.2023</t>
        </is>
      </c>
      <c r="B97" s="12" t="inlineStr">
        <is>
          <t>СПб ГКУЗ "Городская психиатрическая больница №3 им.И.И.Скворцова-Степанова"</t>
        </is>
      </c>
      <c r="C97" s="3" t="n">
        <v>1269</v>
      </c>
      <c r="D97" s="3" t="n">
        <v>1015</v>
      </c>
      <c r="E97" s="3" t="n">
        <v>0</v>
      </c>
      <c r="F97" s="3" t="n">
        <v>30</v>
      </c>
      <c r="G97" s="3" t="n">
        <v>15</v>
      </c>
      <c r="H97" s="3" t="n">
        <v>157</v>
      </c>
      <c r="I97" s="3" t="n">
        <v>157</v>
      </c>
      <c r="J97" s="3" t="n">
        <v>1037</v>
      </c>
      <c r="K97" s="3" t="n">
        <v>1224</v>
      </c>
      <c r="L97" s="63" t="n">
        <v>96.45</v>
      </c>
    </row>
    <row r="98">
      <c r="A98" s="17" t="inlineStr">
        <is>
          <t>25.05.2023</t>
        </is>
      </c>
      <c r="B98" s="12" t="inlineStr">
        <is>
          <t>СПб ГКУЗ "Городская психиатрическая больница №6 (стационар с диспансером)"</t>
        </is>
      </c>
      <c r="C98" s="3" t="n">
        <v>576</v>
      </c>
      <c r="D98" s="3" t="n">
        <v>461</v>
      </c>
      <c r="E98" s="3" t="n">
        <v>0</v>
      </c>
      <c r="F98" s="3" t="n">
        <v>7</v>
      </c>
      <c r="G98" s="3" t="n">
        <v>2</v>
      </c>
      <c r="H98" s="3" t="n">
        <v>115</v>
      </c>
      <c r="I98" s="3" t="n">
        <v>115</v>
      </c>
      <c r="J98" s="3" t="n">
        <v>337</v>
      </c>
      <c r="K98" s="3" t="n">
        <v>459</v>
      </c>
      <c r="L98" s="63" t="n">
        <v>79.69</v>
      </c>
    </row>
    <row r="99">
      <c r="A99" s="17" t="inlineStr">
        <is>
          <t>25.05.2023</t>
        </is>
      </c>
      <c r="B99" s="12" t="inlineStr">
        <is>
          <t>СПб ГКУЗ "Городская станция переливания крови"</t>
        </is>
      </c>
      <c r="C99" s="3" t="n">
        <v>224</v>
      </c>
      <c r="D99" s="3" t="n">
        <v>179</v>
      </c>
      <c r="E99" s="3" t="n">
        <v>1</v>
      </c>
      <c r="F99" s="3" t="n">
        <v>11</v>
      </c>
      <c r="G99" s="3" t="n">
        <v>3</v>
      </c>
      <c r="H99" s="3" t="n">
        <v>150</v>
      </c>
      <c r="I99" s="3" t="n">
        <v>150</v>
      </c>
      <c r="J99" s="3" t="n">
        <v>56</v>
      </c>
      <c r="K99" s="3" t="n">
        <v>217</v>
      </c>
      <c r="L99" s="63" t="n">
        <v>96.88</v>
      </c>
    </row>
    <row r="100">
      <c r="A100" s="17" t="inlineStr">
        <is>
          <t>25.05.2023</t>
        </is>
      </c>
      <c r="B100" s="12" t="inlineStr">
        <is>
          <t>СПб ГКУЗ "Городской центр медицинской профилактики"</t>
        </is>
      </c>
      <c r="C100" s="3" t="n">
        <v>59</v>
      </c>
      <c r="D100" s="3" t="n">
        <v>47</v>
      </c>
      <c r="E100" s="3" t="n">
        <v>0</v>
      </c>
      <c r="F100" s="3" t="n">
        <v>1</v>
      </c>
      <c r="G100" s="3" t="n">
        <v>3</v>
      </c>
      <c r="H100" s="3" t="n">
        <v>47</v>
      </c>
      <c r="I100" s="3" t="n">
        <v>47</v>
      </c>
      <c r="J100" s="3" t="n">
        <v>11</v>
      </c>
      <c r="K100" s="3" t="n">
        <v>59</v>
      </c>
      <c r="L100" s="63" t="n">
        <v>100</v>
      </c>
    </row>
    <row r="101">
      <c r="A101" s="17" t="inlineStr">
        <is>
          <t>25.05.2023</t>
        </is>
      </c>
      <c r="B101" s="12" t="inlineStr">
        <is>
          <t>СПб ГКУЗ "ГЦВЛДПН"</t>
        </is>
      </c>
      <c r="C101" s="3" t="n">
        <v>86</v>
      </c>
      <c r="D101" s="3" t="n">
        <v>69</v>
      </c>
      <c r="E101" s="3" t="n">
        <v>0</v>
      </c>
      <c r="F101" s="3" t="n">
        <v>0</v>
      </c>
      <c r="G101" s="3" t="n">
        <v>0</v>
      </c>
      <c r="H101" s="3" t="n">
        <v>62</v>
      </c>
      <c r="I101" s="3" t="n">
        <v>62</v>
      </c>
      <c r="J101" s="3" t="n">
        <v>23</v>
      </c>
      <c r="K101" s="3" t="n">
        <v>85</v>
      </c>
      <c r="L101" s="63" t="n">
        <v>98.84</v>
      </c>
    </row>
    <row r="102">
      <c r="A102" s="17" t="inlineStr">
        <is>
          <t>25.05.2023</t>
        </is>
      </c>
      <c r="B102" s="12" t="inlineStr">
        <is>
          <t>СПБ ГКУЗ "ДГСЦ"</t>
        </is>
      </c>
      <c r="C102" s="3" t="n">
        <v>65</v>
      </c>
      <c r="D102" s="3" t="n">
        <v>52</v>
      </c>
      <c r="E102" s="3" t="n">
        <v>0</v>
      </c>
      <c r="F102" s="3" t="n">
        <v>2</v>
      </c>
      <c r="G102" s="3" t="n">
        <v>5</v>
      </c>
      <c r="H102" s="3" t="n">
        <v>3</v>
      </c>
      <c r="I102" s="3" t="n">
        <v>3</v>
      </c>
      <c r="J102" s="3" t="n">
        <v>52</v>
      </c>
      <c r="K102" s="3" t="n">
        <v>57</v>
      </c>
      <c r="L102" s="63" t="n">
        <v>87.69</v>
      </c>
    </row>
    <row r="103">
      <c r="A103" s="17" t="inlineStr">
        <is>
          <t>25.05.2023</t>
        </is>
      </c>
      <c r="B103" s="12" t="inlineStr">
        <is>
          <t>СПб ГКУЗ Детский санаторий "Березка"</t>
        </is>
      </c>
      <c r="C103" s="3" t="n">
        <v>139</v>
      </c>
      <c r="D103" s="3" t="n">
        <v>111</v>
      </c>
      <c r="E103" s="3" t="n">
        <v>0</v>
      </c>
      <c r="F103" s="3" t="n">
        <v>0</v>
      </c>
      <c r="G103" s="3" t="n">
        <v>2</v>
      </c>
      <c r="H103" s="3" t="n">
        <v>127</v>
      </c>
      <c r="I103" s="3" t="n">
        <v>127</v>
      </c>
      <c r="J103" s="3" t="n">
        <v>10</v>
      </c>
      <c r="K103" s="3" t="n">
        <v>137</v>
      </c>
      <c r="L103" s="63" t="n">
        <v>98.56</v>
      </c>
    </row>
    <row r="104">
      <c r="A104" s="17" t="inlineStr">
        <is>
          <t>25.05.2023</t>
        </is>
      </c>
      <c r="B104" s="12" t="inlineStr">
        <is>
          <t>СПб ГКУЗ Детский санаторий "Жемчужина"</t>
        </is>
      </c>
      <c r="C104" s="3" t="n">
        <v>151</v>
      </c>
      <c r="D104" s="3" t="n">
        <v>121</v>
      </c>
      <c r="E104" s="3" t="n">
        <v>0</v>
      </c>
      <c r="F104" s="3" t="n">
        <v>7</v>
      </c>
      <c r="G104" s="3" t="n">
        <v>7</v>
      </c>
      <c r="H104" s="3" t="n">
        <v>105</v>
      </c>
      <c r="I104" s="3" t="n">
        <v>105</v>
      </c>
      <c r="J104" s="3" t="n">
        <v>33</v>
      </c>
      <c r="K104" s="3" t="n">
        <v>145</v>
      </c>
      <c r="L104" s="63" t="n">
        <v>96.03</v>
      </c>
    </row>
    <row r="105">
      <c r="A105" s="17" t="inlineStr">
        <is>
          <t>25.05.2023</t>
        </is>
      </c>
      <c r="B105" s="12" t="inlineStr">
        <is>
          <t>СПб ГКУЗ Детский туберкулезный санаторий "Дружба"</t>
        </is>
      </c>
      <c r="C105" s="3" t="n">
        <v>102</v>
      </c>
      <c r="D105" s="3" t="n">
        <v>82</v>
      </c>
      <c r="E105" s="3" t="n">
        <v>0</v>
      </c>
      <c r="F105" s="3" t="n">
        <v>6</v>
      </c>
      <c r="G105" s="3" t="n">
        <v>6</v>
      </c>
      <c r="H105" s="3" t="n">
        <v>69</v>
      </c>
      <c r="I105" s="3" t="n">
        <v>69</v>
      </c>
      <c r="J105" s="3" t="n">
        <v>26</v>
      </c>
      <c r="K105" s="3" t="n">
        <v>101</v>
      </c>
      <c r="L105" s="63" t="n">
        <v>99.02</v>
      </c>
    </row>
    <row r="106">
      <c r="A106" s="17" t="inlineStr">
        <is>
          <t>25.05.2023</t>
        </is>
      </c>
      <c r="B106" s="12" t="inlineStr">
        <is>
          <t>СПб ГКУЗ "Диагностический центр (медико-генетический)"</t>
        </is>
      </c>
      <c r="C106" s="3" t="n">
        <v>154</v>
      </c>
      <c r="D106" s="3" t="n">
        <v>123</v>
      </c>
      <c r="E106" s="3" t="n">
        <v>0</v>
      </c>
      <c r="F106" s="3" t="n">
        <v>4</v>
      </c>
      <c r="G106" s="3" t="n">
        <v>3</v>
      </c>
      <c r="H106" s="3" t="n">
        <v>0</v>
      </c>
      <c r="I106" s="3" t="n">
        <v>0</v>
      </c>
      <c r="J106" s="3" t="n">
        <v>140</v>
      </c>
      <c r="K106" s="3" t="n">
        <v>144</v>
      </c>
      <c r="L106" s="63" t="n">
        <v>93.51000000000001</v>
      </c>
    </row>
    <row r="107">
      <c r="A107" s="17" t="inlineStr">
        <is>
          <t>25.05.2023</t>
        </is>
      </c>
      <c r="B107" s="12" t="inlineStr">
        <is>
          <t>СПБ ГКУЗ ОТ МЦ "Резерв"</t>
        </is>
      </c>
      <c r="C107" s="3" t="n">
        <v>125</v>
      </c>
      <c r="D107" s="3" t="n">
        <v>100</v>
      </c>
      <c r="E107" s="3" t="n">
        <v>0</v>
      </c>
      <c r="F107" s="3" t="n">
        <v>0</v>
      </c>
      <c r="G107" s="3" t="n">
        <v>2</v>
      </c>
      <c r="H107" s="3" t="n">
        <v>102</v>
      </c>
      <c r="I107" s="3" t="n">
        <v>102</v>
      </c>
      <c r="J107" s="3" t="n">
        <v>18</v>
      </c>
      <c r="K107" s="3" t="n">
        <v>120</v>
      </c>
      <c r="L107" s="63" t="n">
        <v>96</v>
      </c>
    </row>
    <row r="108">
      <c r="A108" s="17" t="inlineStr">
        <is>
          <t>25.05.2023</t>
        </is>
      </c>
      <c r="B108" s="12" t="inlineStr">
        <is>
          <t>СПб ГКУЗ "Психиатрическая больница Святого Николая Чудотворца"</t>
        </is>
      </c>
      <c r="C108" s="3" t="n">
        <v>679</v>
      </c>
      <c r="D108" s="3" t="n">
        <v>543</v>
      </c>
      <c r="E108" s="3" t="n">
        <v>0</v>
      </c>
      <c r="F108" s="3" t="n">
        <v>4</v>
      </c>
      <c r="G108" s="3" t="n">
        <v>6</v>
      </c>
      <c r="H108" s="3" t="n">
        <v>485</v>
      </c>
      <c r="I108" s="3" t="n">
        <v>478</v>
      </c>
      <c r="J108" s="3" t="n">
        <v>181</v>
      </c>
      <c r="K108" s="3" t="n">
        <v>670</v>
      </c>
      <c r="L108" s="63" t="n">
        <v>98.67</v>
      </c>
    </row>
    <row r="109">
      <c r="A109" s="17" t="inlineStr">
        <is>
          <t>25.05.2023</t>
        </is>
      </c>
      <c r="B109" s="12" t="inlineStr">
        <is>
          <t>СПб ГКУЗ "Хоспис №2"</t>
        </is>
      </c>
      <c r="C109" s="3" t="n">
        <v>76</v>
      </c>
      <c r="D109" s="3" t="n">
        <v>61</v>
      </c>
      <c r="E109" s="3" t="n">
        <v>0</v>
      </c>
      <c r="F109" s="3" t="n">
        <v>3</v>
      </c>
      <c r="G109" s="3" t="n">
        <v>3</v>
      </c>
      <c r="H109" s="3" t="n">
        <v>24</v>
      </c>
      <c r="I109" s="3" t="n">
        <v>23</v>
      </c>
      <c r="J109" s="3" t="n">
        <v>49</v>
      </c>
      <c r="K109" s="3" t="n">
        <v>76</v>
      </c>
      <c r="L109" s="63" t="n">
        <v>100</v>
      </c>
    </row>
    <row r="110">
      <c r="A110" s="17" t="inlineStr">
        <is>
          <t>25.05.2023</t>
        </is>
      </c>
      <c r="B110" s="12" t="inlineStr">
        <is>
          <t>СПб ГКУЗ Центр восстановительного лечения "Детская психиатрия" имени С.С. Мнухина</t>
        </is>
      </c>
      <c r="C110" s="3" t="n">
        <v>748</v>
      </c>
      <c r="D110" s="3" t="n">
        <v>598</v>
      </c>
      <c r="E110" s="3" t="n">
        <v>0</v>
      </c>
      <c r="F110" s="3" t="n">
        <v>30</v>
      </c>
      <c r="G110" s="3" t="n">
        <v>50</v>
      </c>
      <c r="H110" s="3" t="n">
        <v>464</v>
      </c>
      <c r="I110" s="3" t="n">
        <v>444</v>
      </c>
      <c r="J110" s="3" t="n">
        <v>218</v>
      </c>
      <c r="K110" s="3" t="n">
        <v>712</v>
      </c>
      <c r="L110" s="63" t="n">
        <v>95.19</v>
      </c>
    </row>
    <row r="111">
      <c r="A111" s="17" t="inlineStr">
        <is>
          <t>20.10.2022</t>
        </is>
      </c>
      <c r="B111" s="12" t="inlineStr">
        <is>
          <t>КОМИТЕТ ПО ЗДРАВООХРАНЕНИЮ</t>
        </is>
      </c>
      <c r="C111" s="3" t="n">
        <v>157</v>
      </c>
      <c r="D111" s="3" t="n">
        <v>126</v>
      </c>
      <c r="E111" s="3" t="n">
        <v>0</v>
      </c>
      <c r="F111" s="3" t="n">
        <v>42</v>
      </c>
      <c r="G111" s="3" t="n">
        <v>1</v>
      </c>
      <c r="H111" s="3" t="n">
        <v>54</v>
      </c>
      <c r="I111" s="3" t="n">
        <v>54</v>
      </c>
      <c r="J111" s="3" t="n">
        <v>49</v>
      </c>
      <c r="K111" s="3" t="n">
        <v>145</v>
      </c>
      <c r="L111" s="63" t="n">
        <v>92.36</v>
      </c>
    </row>
    <row r="112">
      <c r="A112" s="17" t="inlineStr">
        <is>
          <t>18.05.2023</t>
        </is>
      </c>
      <c r="B112" s="12" t="inlineStr">
        <is>
          <t>СПб ГАУЗ "Хоспис (детский)"</t>
        </is>
      </c>
      <c r="C112" s="3" t="n">
        <v>134</v>
      </c>
      <c r="D112" s="3" t="n">
        <v>107</v>
      </c>
      <c r="E112" s="3" t="n">
        <v>0</v>
      </c>
      <c r="F112" s="3" t="n">
        <v>6</v>
      </c>
      <c r="G112" s="3" t="n">
        <v>0</v>
      </c>
      <c r="H112" s="3" t="n">
        <v>30</v>
      </c>
      <c r="I112" s="3" t="n">
        <v>28</v>
      </c>
      <c r="J112" s="3" t="n">
        <v>11</v>
      </c>
      <c r="K112" s="3" t="n">
        <v>47</v>
      </c>
      <c r="L112" s="63" t="n">
        <v>35.07</v>
      </c>
    </row>
    <row r="113">
      <c r="A113" s="17" t="inlineStr">
        <is>
          <t>18.05.2023</t>
        </is>
      </c>
      <c r="B113" s="12" t="inlineStr">
        <is>
          <t>СПб ГБУЗ "Противотуберкулезный диспансер №5"</t>
        </is>
      </c>
      <c r="C113" s="3" t="n">
        <v>185</v>
      </c>
      <c r="D113" s="3" t="n">
        <v>148</v>
      </c>
      <c r="E113" s="3" t="n">
        <v>0</v>
      </c>
      <c r="F113" s="3" t="n">
        <v>7</v>
      </c>
      <c r="G113" s="3" t="n">
        <v>10</v>
      </c>
      <c r="H113" s="3" t="n">
        <v>163</v>
      </c>
      <c r="I113" s="3" t="n">
        <v>163</v>
      </c>
      <c r="J113" s="3" t="n">
        <v>0</v>
      </c>
      <c r="K113" s="3" t="n">
        <v>170</v>
      </c>
      <c r="L113" s="63" t="n">
        <v>91.89</v>
      </c>
    </row>
    <row r="114" ht="15.75" customHeight="1" s="39" thickBot="1">
      <c r="A114" s="18" t="inlineStr">
        <is>
          <t>01.06.2023</t>
        </is>
      </c>
      <c r="B114" s="13" t="inlineStr">
        <is>
          <t>СПб ГБУЗ "Городская больница №14"</t>
        </is>
      </c>
      <c r="C114" s="15" t="n">
        <v>0</v>
      </c>
      <c r="D114" s="15" t="n">
        <v>0</v>
      </c>
      <c r="E114" s="15" t="n">
        <v>0</v>
      </c>
      <c r="F114" s="15" t="n">
        <v>0</v>
      </c>
      <c r="G114" s="15" t="n">
        <v>0</v>
      </c>
      <c r="H114" s="15" t="n">
        <v>0</v>
      </c>
      <c r="I114" s="15" t="n">
        <v>0</v>
      </c>
      <c r="J114" s="15" t="n">
        <v>0</v>
      </c>
      <c r="K114" s="15" t="n">
        <v>0</v>
      </c>
      <c r="L114" s="64" t="n">
        <v/>
      </c>
    </row>
    <row r="115" ht="15.75" customHeight="1" s="39" thickBot="1">
      <c r="A115" s="8" t="n"/>
      <c r="B115" s="9" t="inlineStr">
        <is>
          <t>ИТОГО:</t>
        </is>
      </c>
      <c r="C115" s="6">
        <f>SUM(C4:C114)</f>
        <v/>
      </c>
      <c r="D115" s="7">
        <f>ROUND(C115*0.8,0)</f>
        <v/>
      </c>
      <c r="E115" s="7">
        <f>SUM(E4:E114)</f>
        <v/>
      </c>
      <c r="F115" s="7">
        <f>SUM(F4:F114)</f>
        <v/>
      </c>
      <c r="G115" s="6">
        <f>SUM(G4:G114)</f>
        <v/>
      </c>
      <c r="H115" s="7">
        <f>SUM(H4:H114)</f>
        <v/>
      </c>
      <c r="I115" s="6">
        <f>SUM(I4:I114)</f>
        <v/>
      </c>
      <c r="J115" s="7">
        <f>SUM(J4:J114)</f>
        <v/>
      </c>
      <c r="K115" s="6">
        <f>SUM(K4:K114)</f>
        <v/>
      </c>
      <c r="L115" s="65">
        <f>K115/C115*100</f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priority="2" operator="equal" dxfId="5">
      <formula>0</formula>
    </cfRule>
  </conditionalFormatting>
  <conditionalFormatting sqref="H4:H115">
    <cfRule type="cellIs" priority="1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4">
    <outlinePr summaryBelow="1" summaryRight="1"/>
    <pageSetUpPr/>
  </sheetPr>
  <dimension ref="A1:L6"/>
  <sheetViews>
    <sheetView topLeftCell="D1" zoomScale="85" zoomScaleNormal="85" workbookViewId="0">
      <selection activeCell="H13" sqref="H13"/>
    </sheetView>
  </sheetViews>
  <sheetFormatPr baseColWidth="8" defaultRowHeight="15"/>
  <cols>
    <col hidden="1" style="39" min="1" max="3"/>
    <col width="54.5703125" bestFit="1" customWidth="1" style="39" min="4" max="4"/>
    <col width="23.42578125" customWidth="1" style="39" min="5" max="12"/>
  </cols>
  <sheetData>
    <row r="1" ht="27.75" customHeight="1" s="39" thickBot="1">
      <c r="A1" s="77" t="inlineStr">
        <is>
          <t>Форма ввода данных</t>
        </is>
      </c>
    </row>
    <row r="2" ht="15.75" customHeight="1" s="39" thickBot="1">
      <c r="A2" s="20" t="n"/>
      <c r="B2" s="20" t="n"/>
      <c r="C2" s="22" t="n"/>
      <c r="D2" s="78" t="inlineStr">
        <is>
          <t>Организация</t>
        </is>
      </c>
      <c r="E2" s="34" t="inlineStr">
        <is>
          <t>31.1</t>
        </is>
      </c>
      <c r="F2" s="25" t="inlineStr">
        <is>
          <t>31.2</t>
        </is>
      </c>
      <c r="G2" s="25" t="inlineStr">
        <is>
          <t>31.3</t>
        </is>
      </c>
      <c r="H2" s="25" t="inlineStr">
        <is>
          <t>31.4</t>
        </is>
      </c>
      <c r="I2" s="25" t="inlineStr">
        <is>
          <t>31.5</t>
        </is>
      </c>
      <c r="J2" s="25" t="inlineStr">
        <is>
          <t>31.6</t>
        </is>
      </c>
      <c r="K2" s="25" t="inlineStr">
        <is>
          <t>31.7</t>
        </is>
      </c>
      <c r="L2" s="26" t="inlineStr">
        <is>
          <t>31.8</t>
        </is>
      </c>
    </row>
    <row r="3" ht="111" customFormat="1" customHeight="1" s="19" thickBot="1">
      <c r="A3" s="21" t="n"/>
      <c r="B3" s="21" t="n"/>
      <c r="C3" s="31" t="n"/>
      <c r="D3" s="87" t="n"/>
      <c r="E3" s="35" t="inlineStr">
        <is>
          <t>Фактическая численность</t>
        </is>
      </c>
      <c r="F3" s="23" t="inlineStr">
        <is>
          <t>Плановое количество сотрудников, с известным имунным статусом (не менее 80% от фактической численности)</t>
        </is>
      </c>
      <c r="G3" s="23" t="inlineStr">
        <is>
          <t>Количество переболевших сотрудников, с момента выздоровления которых прошло не более 6 мес.</t>
        </is>
      </c>
      <c r="H3" s="23" t="inlineStr">
        <is>
          <t>Количество сотрудников, получивших первый компонент вакцины</t>
        </is>
      </c>
      <c r="I3" s="23" t="inlineStr">
        <is>
          <t>Количество сотрудников, получивших второй компонент вакцины</t>
        </is>
      </c>
      <c r="J3" s="23" t="inlineStr">
        <is>
          <t>Количество сотрудников, получивших однокомпонентную вакцину</t>
        </is>
      </c>
      <c r="K3" s="23" t="inlineStr">
        <is>
          <t>Итого переболевших и вакцинированных сотрудников</t>
        </is>
      </c>
      <c r="L3" s="24" t="inlineStr">
        <is>
          <t>Итого переболевших и вакцинированных сотрудников, в % от фактической численности</t>
        </is>
      </c>
    </row>
    <row r="4" ht="15.75" customHeight="1" s="39" thickBot="1">
      <c r="A4" s="28" t="inlineStr">
        <is>
          <t>Территория (код)</t>
        </is>
      </c>
      <c r="B4" s="28" t="inlineStr">
        <is>
          <t>Территория</t>
        </is>
      </c>
      <c r="C4" s="32" t="inlineStr">
        <is>
          <t>Организация (код)</t>
        </is>
      </c>
      <c r="D4" s="87" t="n"/>
      <c r="E4" s="41" t="inlineStr">
        <is>
          <t>чел.</t>
        </is>
      </c>
      <c r="F4" s="28" t="inlineStr">
        <is>
          <t>чел.</t>
        </is>
      </c>
      <c r="G4" s="28" t="inlineStr">
        <is>
          <t>чел.</t>
        </is>
      </c>
      <c r="H4" s="28" t="inlineStr">
        <is>
          <t>чел.</t>
        </is>
      </c>
      <c r="I4" s="28" t="inlineStr">
        <is>
          <t>чел.</t>
        </is>
      </c>
      <c r="J4" s="28" t="inlineStr">
        <is>
          <t>чел.</t>
        </is>
      </c>
      <c r="K4" s="28" t="inlineStr">
        <is>
          <t>чел.</t>
        </is>
      </c>
      <c r="L4" s="29" t="inlineStr">
        <is>
          <t>%</t>
        </is>
      </c>
    </row>
    <row r="5" ht="21.75" customFormat="1" customHeight="1" s="27" thickBot="1">
      <c r="A5" s="30" t="n"/>
      <c r="B5" s="30" t="n"/>
      <c r="C5" s="33" t="n"/>
      <c r="D5" s="48" t="inlineStr">
        <is>
          <t>ИОГВ</t>
        </is>
      </c>
      <c r="E5" s="46">
        <f>VLOOKUP("КОМИТЕТ ПО ЗДРАВООХРАНЕНИЮ",'Свод по всем МО'!$B$4:$L$115,2,0)</f>
        <v/>
      </c>
      <c r="F5" s="42">
        <f>VLOOKUP("КОМИТЕТ ПО ЗДРАВООХРАНЕНИЮ",'Свод по всем МО'!$B$4:$L$115,3,0)</f>
        <v/>
      </c>
      <c r="G5" s="42">
        <f>VLOOKUP("КОМИТЕТ ПО ЗДРАВООХРАНЕНИЮ",'Свод по всем МО'!$B$4:$L$115,5,0)</f>
        <v/>
      </c>
      <c r="H5" s="42">
        <f>VLOOKUP("КОМИТЕТ ПО ЗДРАВООХРАНЕНИЮ",'Свод по всем МО'!$B$4:$L$115,7,0)</f>
        <v/>
      </c>
      <c r="I5" s="42">
        <f>VLOOKUP("КОМИТЕТ ПО ЗДРАВООХРАНЕНИЮ",'Свод по всем МО'!$B$4:$L$115,8,0)</f>
        <v/>
      </c>
      <c r="J5" s="42">
        <f>VLOOKUP("КОМИТЕТ ПО ЗДРАВООХРАНЕНИЮ",'Свод по всем МО'!$B$4:$L$115,9,0)</f>
        <v/>
      </c>
      <c r="K5" s="42">
        <f>VLOOKUP("КОМИТЕТ ПО ЗДРАВООХРАНЕНИЮ",'Свод по всем МО'!$B$4:$L$115,10,0)</f>
        <v/>
      </c>
      <c r="L5" s="43">
        <f>VLOOKUP("КОМИТЕТ ПО ЗДРАВООХРАНЕНИЮ",'Свод по всем МО'!$B$4:$L$115,11,0)</f>
        <v/>
      </c>
    </row>
    <row r="6" ht="21.75" customFormat="1" customHeight="1" s="27" thickBot="1">
      <c r="A6" s="30" t="n"/>
      <c r="B6" s="30" t="n"/>
      <c r="C6" s="33" t="n"/>
      <c r="D6" s="49" t="inlineStr">
        <is>
          <t>Подведомственные организации ИОГВ</t>
        </is>
      </c>
      <c r="E6" s="47">
        <f>VLOOKUP("Итого:",'Свод по всем МО'!$B$4:$L$115,2,0)-E5</f>
        <v/>
      </c>
      <c r="F6" s="44">
        <f>VLOOKUP("Итого:",'Свод по всем МО'!$B$4:$L$115,3,0)-F5</f>
        <v/>
      </c>
      <c r="G6" s="44">
        <f>VLOOKUP("Итого:",'Свод по всем МО'!$B$4:$L$115,5,0)-G5</f>
        <v/>
      </c>
      <c r="H6" s="44">
        <f>VLOOKUP("Итого:",'Свод по всем МО'!$B$4:$L$115,7,0)-H5</f>
        <v/>
      </c>
      <c r="I6" s="44">
        <f>VLOOKUP("Итого:",'Свод по всем МО'!$B$4:$L$115,8,0)-I5</f>
        <v/>
      </c>
      <c r="J6" s="44">
        <f>VLOOKUP("Итого:",'Свод по всем МО'!$B$4:$L$115,9,0)-J5</f>
        <v/>
      </c>
      <c r="K6" s="44">
        <f>VLOOKUP("Итого:",'Свод по всем МО'!$B$4:$L$115,10,0)-K5</f>
        <v/>
      </c>
      <c r="L6" s="45">
        <f>K6/E6*100</f>
        <v/>
      </c>
    </row>
  </sheetData>
  <mergeCells count="2">
    <mergeCell ref="A1:L1"/>
    <mergeCell ref="D2:D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5">
    <outlinePr summaryBelow="1" summaryRight="1"/>
    <pageSetUpPr/>
  </sheetPr>
  <dimension ref="A1:G3"/>
  <sheetViews>
    <sheetView zoomScale="85" zoomScaleNormal="85" workbookViewId="0">
      <selection activeCell="D3" sqref="D3"/>
    </sheetView>
  </sheetViews>
  <sheetFormatPr baseColWidth="8" defaultColWidth="17.7109375" defaultRowHeight="15"/>
  <cols>
    <col width="54.5703125" bestFit="1" customWidth="1" style="39" min="1" max="1"/>
    <col width="15.42578125" customWidth="1" style="39" min="3" max="3"/>
    <col width="26.28515625" customWidth="1" style="39" min="4" max="4"/>
    <col width="16.140625" customWidth="1" style="39" min="5" max="5"/>
    <col width="23.42578125" customWidth="1" style="39" min="6" max="6"/>
    <col width="22.5703125" customWidth="1" style="39" min="7" max="7"/>
  </cols>
  <sheetData>
    <row r="1" ht="113.25" customHeight="1" s="39" thickBot="1">
      <c r="A1" s="52" t="inlineStr">
        <is>
          <t>Организация</t>
        </is>
      </c>
      <c r="B1" s="53" t="inlineStr">
        <is>
          <t>Всего подлежит вакцинации</t>
        </is>
      </c>
      <c r="C1" s="54" t="inlineStr">
        <is>
          <t>Вакцинация завершена
(чел, %)</t>
        </is>
      </c>
      <c r="D1" s="54" t="inlineStr">
        <is>
          <t>Перенесен COVID-19 и сдаты выздоровления сотрудника прошло до 6 месяцев
(чел, %)</t>
        </is>
      </c>
      <c r="E1" s="54" t="inlineStr">
        <is>
          <t>Болеет COVID-19 в настоящее время
(чел, %)</t>
        </is>
      </c>
      <c r="F1" s="54" t="inlineStr">
        <is>
          <t>Имеют противопоказания
(чел, %)</t>
        </is>
      </c>
      <c r="G1" s="55" t="inlineStr">
        <is>
          <t>Примечание</t>
        </is>
      </c>
    </row>
    <row r="2" ht="18.75" customHeight="1" s="39">
      <c r="A2" s="50" t="inlineStr">
        <is>
          <t>ИОГВ</t>
        </is>
      </c>
      <c r="B2" s="56">
        <f>VLOOKUP("КОМИТЕТ ПО ЗДРАВООХРАНЕНИЮ",'Свод по всем МО'!$B$4:$L$115,3,0)</f>
        <v/>
      </c>
      <c r="C2" s="57">
        <f>VLOOKUP("КОМИТЕТ ПО ЗДРАВООХРАНЕНИЮ",'Свод по всем МО'!$B$4:$L$115,8,0)+VLOOKUP("КОМИТЕТ ПО ЗДРАВООХРАНЕНИЮ",'Свод по всем МО'!$B$4:$L$115,9,0)</f>
        <v/>
      </c>
      <c r="D2" s="57">
        <f>VLOOKUP("КОМИТЕТ ПО ЗДРАВООХРАНЕНИЮ",'Свод по всем МО'!$B$4:$L$115,5,0)</f>
        <v/>
      </c>
      <c r="E2" s="57">
        <f>VLOOKUP("КОМИТЕТ ПО ЗДРАВООХРАНЕНИЮ",'Свод по всем МО'!$B$4:$L$115,4,0)</f>
        <v/>
      </c>
      <c r="F2" s="57">
        <f>VLOOKUP("КОМИТЕТ ПО ЗДРАВООХРАНЕНИЮ",'Свод по всем МО'!$B$4:$L$115,6,0)</f>
        <v/>
      </c>
      <c r="G2" s="58" t="n"/>
    </row>
    <row r="3" ht="19.5" customHeight="1" s="39" thickBot="1">
      <c r="A3" s="51" t="inlineStr">
        <is>
          <t>Подведомственные организации ИОГВ</t>
        </is>
      </c>
      <c r="B3" s="59">
        <f>VLOOKUP("Итого:",'Свод по всем МО'!$B$4:$L$115,3,0)-B2</f>
        <v/>
      </c>
      <c r="C3" s="60">
        <f>(VLOOKUP("Итого:",'Свод по всем МО'!$B$4:$L$115,8,0)+ VLOOKUP("Итого:",'Свод по всем МО'!$B$4:$L$115,9,0))-C2</f>
        <v/>
      </c>
      <c r="D3" s="60">
        <f>VLOOKUP("Итого:",'Свод по всем МО'!$B$4:$L$115,5,0)-D2</f>
        <v/>
      </c>
      <c r="E3" s="60">
        <f>VLOOKUP("Итого:",'Свод по всем МО'!$B$4:$L$115,4,0)-E2</f>
        <v/>
      </c>
      <c r="F3" s="60">
        <f>VLOOKUP("Итого:",'Свод по всем МО'!$B$4:$L$115,6,0)-F2</f>
        <v/>
      </c>
      <c r="G3" s="61" t="n"/>
    </row>
  </sheetData>
  <pageMargins left="0.7" right="0.7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L5"/>
  <sheetViews>
    <sheetView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50.2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99.75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customFormat="1" s="2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B4" t="inlineStr">
        <is>
          <t>СПб ГБУЗ "Городская больница №14"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</row>
    <row r="5">
      <c r="B5" t="inlineStr">
        <is>
          <t>ИТОГО: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priority="3" operator="equal" dxfId="5">
      <formula>0</formula>
    </cfRule>
  </conditionalFormatting>
  <conditionalFormatting sqref="H4:H150">
    <cfRule type="cellIs" priority="2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2">
    <outlinePr summaryBelow="1" summaryRight="1"/>
    <pageSetUpPr/>
  </sheetPr>
  <dimension ref="A1:B111"/>
  <sheetViews>
    <sheetView topLeftCell="A46" workbookViewId="0">
      <selection activeCell="A80" sqref="A80"/>
    </sheetView>
  </sheetViews>
  <sheetFormatPr baseColWidth="8" defaultRowHeight="15"/>
  <cols>
    <col width="120.28515625" bestFit="1" customWidth="1" style="39" min="1" max="1"/>
    <col width="20.28515625" customWidth="1" style="39" min="2" max="2"/>
  </cols>
  <sheetData>
    <row r="1">
      <c r="A1" s="4" t="inlineStr">
        <is>
          <t>Организация</t>
        </is>
      </c>
      <c r="B1" s="5" t="inlineStr">
        <is>
          <t>Должники или нет</t>
        </is>
      </c>
    </row>
    <row r="2">
      <c r="A2" t="inlineStr">
        <is>
          <t>СПБ ГБПОУ "АК"</t>
        </is>
      </c>
      <c r="B2">
        <f>IF(ISNA(VLOOKUP( A2, 'Свод по МО'!B:B,1,0)), "Должник", 0)</f>
        <v/>
      </c>
    </row>
    <row r="3">
      <c r="A3" t="inlineStr">
        <is>
          <t>СПБ ГБПОУ "Фельдшерский колледж"</t>
        </is>
      </c>
      <c r="B3">
        <f>IF(ISNA(VLOOKUP( A3, 'Свод по МО'!B:B,1,0)), "Должник", 0)</f>
        <v/>
      </c>
    </row>
    <row r="4">
      <c r="A4" t="inlineStr">
        <is>
          <t>СПб ГБУЗ "Городская больница №9"</t>
        </is>
      </c>
      <c r="B4">
        <f>IF(ISNA(VLOOKUP( A4, 'Свод по МО'!B:B,1,0)), "Должник", 0)</f>
        <v/>
      </c>
    </row>
    <row r="5">
      <c r="A5" t="inlineStr">
        <is>
          <t>СПб ГБУЗ "Госпиталь для ветеранов войн"</t>
        </is>
      </c>
      <c r="B5">
        <f>IF(ISNA(VLOOKUP( A5, 'Свод по МО'!B:B,1,0)), "Должник", 0)</f>
        <v/>
      </c>
    </row>
    <row r="6">
      <c r="A6" t="inlineStr">
        <is>
          <t>СПб ГБУЗ "Городской гериатрический медико-социальный центр"</t>
        </is>
      </c>
      <c r="B6">
        <f>IF(ISNA(VLOOKUP( A6, 'Свод по МО'!B:B,1,0)), "Должник", 0)</f>
        <v/>
      </c>
    </row>
    <row r="7">
      <c r="A7" t="inlineStr">
        <is>
          <t>СПб ГБУЗ "Санкт-Петербургская городская дезинфекционная станция"</t>
        </is>
      </c>
      <c r="B7">
        <f>IF(ISNA(VLOOKUP( A7, 'Свод по МО'!B:B,1,0)), "Должник", 0)</f>
        <v/>
      </c>
    </row>
    <row r="8">
      <c r="A8" t="inlineStr">
        <is>
          <t>СПб ГБУЗ "Городская Мариинская больница"</t>
        </is>
      </c>
      <c r="B8">
        <f>IF(ISNA(VLOOKUP( A8, 'Свод по МО'!B:B,1,0)), "Должник", 0)</f>
        <v/>
      </c>
    </row>
    <row r="9">
      <c r="A9" t="inlineStr">
        <is>
          <t>СПб ГБУЗ "Городская наркологическая больница"</t>
        </is>
      </c>
      <c r="B9">
        <f>IF(ISNA(VLOOKUP( A9, 'Свод по МО'!B:B,1,0)), "Должник", 0)</f>
        <v/>
      </c>
    </row>
    <row r="10">
      <c r="A10" t="inlineStr">
        <is>
          <t>СПб ГБУЗ "Городская Покровская больница"</t>
        </is>
      </c>
      <c r="B10">
        <f>IF(ISNA(VLOOKUP( A10, 'Свод по МО'!B:B,1,0)), "Должник", 0)</f>
        <v/>
      </c>
    </row>
    <row r="11">
      <c r="A11" t="inlineStr">
        <is>
          <t>СПб ГБУЗ "Диагностический Центр №7" (глазной) для взрослого и детского населения</t>
        </is>
      </c>
      <c r="B11">
        <f>IF(ISNA(VLOOKUP( A11, 'Свод по МО'!B:B,1,0)), "Должник", 0)</f>
        <v/>
      </c>
    </row>
    <row r="12">
      <c r="A12" t="inlineStr">
        <is>
          <t>СПб ГБОУ СПО "Медицинский колледж №1"</t>
        </is>
      </c>
      <c r="B12">
        <f>IF(ISNA(VLOOKUP( A12, 'Свод по МО'!B:B,1,0)), "Должник", 0)</f>
        <v/>
      </c>
    </row>
    <row r="13">
      <c r="A13" t="inlineStr">
        <is>
          <t>СПб ГБОУ СПО "Медицинский колледж №2"</t>
        </is>
      </c>
      <c r="B13">
        <f>IF(ISNA(VLOOKUP( A13, 'Свод по МО'!B:B,1,0)), "Должник", 0)</f>
        <v/>
      </c>
    </row>
    <row r="14">
      <c r="A14" t="inlineStr">
        <is>
          <t>СПб ГБОУ СПО "Медицинский колледж №3"</t>
        </is>
      </c>
      <c r="B14">
        <f>IF(ISNA(VLOOKUP( A14, 'Свод по МО'!B:B,1,0)), "Должник", 0)</f>
        <v/>
      </c>
    </row>
    <row r="15">
      <c r="A15" t="inlineStr">
        <is>
          <t>СПБ ГБПОУ "МТ №2"</t>
        </is>
      </c>
      <c r="B15">
        <f>IF(ISNA(VLOOKUP( A15, 'Свод по МО'!B:B,1,0)), "Должник", 0)</f>
        <v/>
      </c>
    </row>
    <row r="16">
      <c r="A16" t="inlineStr">
        <is>
          <t>СПб ГБПОУ "Медицинский техникум №9"</t>
        </is>
      </c>
      <c r="B16">
        <f>IF(ISNA(VLOOKUP( A16, 'Свод по МО'!B:B,1,0)), "Должник", 0)</f>
        <v/>
      </c>
    </row>
    <row r="17">
      <c r="A17" t="inlineStr">
        <is>
          <t>СПб ГБУЗ "Родильный дом №1 (специализированный)"</t>
        </is>
      </c>
      <c r="B17">
        <f>IF(ISNA(VLOOKUP( A17, 'Свод по МО'!B:B,1,0)), "Должник", 0)</f>
        <v/>
      </c>
    </row>
    <row r="18">
      <c r="A18" t="inlineStr">
        <is>
          <t>СПб ГБУЗ "Родильный дом №6 им. проф. В.Ф.Снегирева"</t>
        </is>
      </c>
      <c r="B18">
        <f>IF(ISNA(VLOOKUP( A18, 'Свод по МО'!B:B,1,0)), "Должник", 0)</f>
        <v/>
      </c>
    </row>
    <row r="19">
      <c r="A19" t="inlineStr">
        <is>
          <t>СПб ГБУЗ "Родильный дом №9"</t>
        </is>
      </c>
      <c r="B19">
        <f>IF(ISNA(VLOOKUP( A19, 'Свод по МО'!B:B,1,0)), "Должник", 0)</f>
        <v/>
      </c>
    </row>
    <row r="20">
      <c r="A20" t="inlineStr">
        <is>
          <t>СПб ГБУЗ "Туберкулезная больница №8"</t>
        </is>
      </c>
      <c r="B20">
        <f>IF(ISNA(VLOOKUP( A20, 'Свод по МО'!B:B,1,0)), "Должник", 0)</f>
        <v/>
      </c>
    </row>
    <row r="21">
      <c r="A21" t="inlineStr">
        <is>
          <t>СПб ГБУЗ "Бюро судебно-медицинской экспертизы"</t>
        </is>
      </c>
      <c r="B21">
        <f>IF(ISNA(VLOOKUP( A21, 'Свод по МО'!B:B,1,0)), "Должник", 0)</f>
        <v/>
      </c>
    </row>
    <row r="22">
      <c r="A22" t="inlineStr">
        <is>
          <t>СПб ГБУЗ "Городская больница №14"</t>
        </is>
      </c>
      <c r="B22">
        <f>IF(ISNA(VLOOKUP( A22, 'Свод по МО'!B:B,1,0)), "Должник", 0)</f>
        <v/>
      </c>
    </row>
    <row r="23">
      <c r="A23" t="inlineStr">
        <is>
          <t>СПб ГБУЗ "Городская больница №15"</t>
        </is>
      </c>
      <c r="B23">
        <f>IF(ISNA(VLOOKUP( A23, 'Свод по МО'!B:B,1,0)), "Должник", 0)</f>
        <v/>
      </c>
    </row>
    <row r="24">
      <c r="A24" t="inlineStr">
        <is>
          <t>СПб ГБУЗ "Городская больница №26"</t>
        </is>
      </c>
      <c r="B24">
        <f>IF(ISNA(VLOOKUP( A24, 'Свод по МО'!B:B,1,0)), "Должник", 0)</f>
        <v/>
      </c>
    </row>
    <row r="25">
      <c r="A25" t="inlineStr">
        <is>
          <t>СПб ГБУЗ "Городская больница №28 "Максимилиановская"</t>
        </is>
      </c>
      <c r="B25">
        <f>IF(ISNA(VLOOKUP( A25, 'Свод по МО'!B:B,1,0)), "Должник", 0)</f>
        <v/>
      </c>
    </row>
    <row r="26">
      <c r="A26" t="inlineStr">
        <is>
          <t>СПб ГБУЗ "Городской врачебно-физкультурный диспансер"</t>
        </is>
      </c>
      <c r="B26">
        <f>IF(ISNA(VLOOKUP( A26, 'Свод по МО'!B:B,1,0)), "Должник", 0)</f>
        <v/>
      </c>
    </row>
    <row r="27">
      <c r="A27" t="inlineStr">
        <is>
          <t>СПб ГБУЗ "Городской клинический онкологический диспансер"</t>
        </is>
      </c>
      <c r="B27">
        <f>IF(ISNA(VLOOKUP( A27, 'Свод по МО'!B:B,1,0)), "Должник", 0)</f>
        <v/>
      </c>
    </row>
    <row r="28">
      <c r="A28" t="inlineStr">
        <is>
          <t>СПб ГБУЗ "Городская многопрофильная больница №2"</t>
        </is>
      </c>
      <c r="B28">
        <f>IF(ISNA(VLOOKUP( A28, 'Свод по МО'!B:B,1,0)), "Должник", 0)</f>
        <v/>
      </c>
    </row>
    <row r="29">
      <c r="A29" t="inlineStr">
        <is>
          <t>СПб ГАУЗ "Городская поликлиника №40"</t>
        </is>
      </c>
      <c r="B29">
        <f>IF(ISNA(VLOOKUP( A29, 'Свод по МО'!B:B,1,0)), "Должник", 0)</f>
        <v/>
      </c>
    </row>
    <row r="30">
      <c r="A30" t="inlineStr">
        <is>
          <t>СПб ГАУЗ "Городская поликлиника №81"</t>
        </is>
      </c>
      <c r="B30">
        <f>IF(ISNA(VLOOKUP( A30, 'Свод по МО'!B:B,1,0)), "Должник", 0)</f>
        <v/>
      </c>
    </row>
    <row r="31">
      <c r="A31" t="inlineStr">
        <is>
          <t>СПб ГАУЗ "Городская поликлиника №83"</t>
        </is>
      </c>
      <c r="B31">
        <f>IF(ISNA(VLOOKUP( A31, 'Свод по МО'!B:B,1,0)), "Должник", 0)</f>
        <v/>
      </c>
    </row>
    <row r="32">
      <c r="A32" t="inlineStr">
        <is>
          <t>СПб ГБУЗ "Городское патологоанатомическое бюро"</t>
        </is>
      </c>
      <c r="B32">
        <f>IF(ISNA(VLOOKUP( A32, 'Свод по МО'!B:B,1,0)), "Должник", 0)</f>
        <v/>
      </c>
    </row>
    <row r="33">
      <c r="A33" t="inlineStr">
        <is>
          <t>СПб ГКУЗ "Городская психиатрическая больница №3 им.И.И.Скворцова-Степанова"</t>
        </is>
      </c>
      <c r="B33">
        <f>IF(ISNA(VLOOKUP( A33, 'Свод по МО'!B:B,1,0)), "Должник", 0)</f>
        <v/>
      </c>
    </row>
    <row r="34">
      <c r="A34" t="inlineStr">
        <is>
          <t>СПб ГКУЗ "Городская психиатрическая больница №6 (стационар с диспансером)"</t>
        </is>
      </c>
      <c r="B34">
        <f>IF(ISNA(VLOOKUP( A34, 'Свод по МО'!B:B,1,0)), "Должник", 0)</f>
        <v/>
      </c>
    </row>
    <row r="35">
      <c r="A35" t="inlineStr">
        <is>
          <t>СПб ГБУЗ "Городская психиатрическая больница №7 им.акад.И.П.Павлова"</t>
        </is>
      </c>
      <c r="B35">
        <f>IF(ISNA(VLOOKUP( A35, 'Свод по МО'!B:B,1,0)), "Должник", 0)</f>
        <v/>
      </c>
    </row>
    <row r="36">
      <c r="A36" t="inlineStr">
        <is>
          <t>СПб ГБУЗ "Городской противотуберкулезный диспансер"</t>
        </is>
      </c>
      <c r="B36">
        <f>IF(ISNA(VLOOKUP( A36, 'Свод по МО'!B:B,1,0)), "Должник", 0)</f>
        <v/>
      </c>
    </row>
    <row r="37">
      <c r="A37" t="inlineStr">
        <is>
          <t>СПб ГБУЗ "ГПЦ №1"</t>
        </is>
      </c>
      <c r="B37">
        <f>IF(ISNA(VLOOKUP( A37, 'Свод по МО'!B:B,1,0)), "Должник", 0)</f>
        <v/>
      </c>
    </row>
    <row r="38">
      <c r="A38" t="inlineStr">
        <is>
          <t>СПб ГКУЗ "Городская станция переливания крови"</t>
        </is>
      </c>
      <c r="B38">
        <f>IF(ISNA(VLOOKUP( A38, 'Свод по МО'!B:B,1,0)), "Должник", 0)</f>
        <v/>
      </c>
    </row>
    <row r="39">
      <c r="A39" t="inlineStr">
        <is>
          <t>СПб ГБУЗ "Городская туберкулезная больница №2"</t>
        </is>
      </c>
      <c r="B39">
        <f>IF(ISNA(VLOOKUP( A39, 'Свод по МО'!B:B,1,0)), "Должник", 0)</f>
        <v/>
      </c>
    </row>
    <row r="40">
      <c r="A40" t="inlineStr">
        <is>
          <t>СПб ГКУЗ "Городской центр медицинской профилактики"</t>
        </is>
      </c>
      <c r="B40">
        <f>IF(ISNA(VLOOKUP( A40, 'Свод по МО'!B:B,1,0)), "Должник", 0)</f>
        <v/>
      </c>
    </row>
    <row r="41">
      <c r="A41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41">
        <f>IF(ISNA(VLOOKUP( A41, 'Свод по МО'!B:B,1,0)), "Должник", 0)</f>
        <v/>
      </c>
    </row>
    <row r="42">
      <c r="A42" t="inlineStr">
        <is>
          <t>СПБ ГКУЗ "ДГСЦ"</t>
        </is>
      </c>
      <c r="B42">
        <f>IF(ISNA(VLOOKUP( A42, 'Свод по МО'!B:B,1,0)), "Должник", 0)</f>
        <v/>
      </c>
    </row>
    <row r="43">
      <c r="A43" t="inlineStr">
        <is>
          <t>СПб ГБУЗ "Детская инфекционная больница №3"</t>
        </is>
      </c>
      <c r="B43">
        <f>IF(ISNA(VLOOKUP( A43, 'Свод по МО'!B:B,1,0)), "Должник", 0)</f>
        <v/>
      </c>
    </row>
    <row r="44">
      <c r="A44" t="inlineStr">
        <is>
          <t>СПб ГБУЗ "Детский санаторий - РЦ "Детские Дюны"</t>
        </is>
      </c>
      <c r="B44">
        <f>IF(ISNA(VLOOKUP( A44, 'Свод по МО'!B:B,1,0)), "Должник", 0)</f>
        <v/>
      </c>
    </row>
    <row r="45">
      <c r="A45" t="inlineStr">
        <is>
          <t>СПБ ГБУЗ КДЦД</t>
        </is>
      </c>
      <c r="B45">
        <f>IF(ISNA(VLOOKUP( A45, 'Свод по МО'!B:B,1,0)), "Должник", 0)</f>
        <v/>
      </c>
    </row>
    <row r="46">
      <c r="A46" t="inlineStr">
        <is>
          <t>СПб ГБУЗ "Клиническая больница Святителя Луки"</t>
        </is>
      </c>
      <c r="B46">
        <f>IF(ISNA(VLOOKUP( A46, 'Свод по МО'!B:B,1,0)), "Должник", 0)</f>
        <v/>
      </c>
    </row>
    <row r="47">
      <c r="A47" t="inlineStr">
        <is>
          <t>СПб ГБУЗ "Медицинский информационно-аналитический центр"</t>
        </is>
      </c>
      <c r="B47">
        <f>IF(ISNA(VLOOKUP( A47, 'Свод по МО'!B:B,1,0)), "Должник", 0)</f>
        <v/>
      </c>
    </row>
    <row r="48">
      <c r="A48" t="inlineStr">
        <is>
          <t>СПб ГБУЗ "Пушкинский противотуберкулезный диспансер"</t>
        </is>
      </c>
      <c r="B48">
        <f>IF(ISNA(VLOOKUP( A48, 'Свод по МО'!B:B,1,0)), "Должник", 0)</f>
        <v/>
      </c>
    </row>
    <row r="49">
      <c r="A49" t="inlineStr">
        <is>
          <t>СПб ГБУЗ "Противотуберкулезный диспансер №2"</t>
        </is>
      </c>
      <c r="B49">
        <f>IF(ISNA(VLOOKUP( A49, 'Свод по МО'!B:B,1,0)), "Должник", 0)</f>
        <v/>
      </c>
    </row>
    <row r="50">
      <c r="A50" t="inlineStr">
        <is>
          <t>СПб ГБУЗ "Противотуберкулезный диспансер №4"</t>
        </is>
      </c>
      <c r="B50">
        <f>IF(ISNA(VLOOKUP( A50, 'Свод по МО'!B:B,1,0)), "Должник", 0)</f>
        <v/>
      </c>
    </row>
    <row r="51">
      <c r="A51" t="inlineStr">
        <is>
          <t>СПб ГБУЗ "Противотуберкулезный диспансер №5"</t>
        </is>
      </c>
      <c r="B51">
        <f>IF(ISNA(VLOOKUP( A51, 'Свод по МО'!B:B,1,0)), "Должник", 0)</f>
        <v/>
      </c>
    </row>
    <row r="52">
      <c r="A52" t="inlineStr">
        <is>
          <t>СПб ГБУЗ "Противотуберкулезный диспансер №8"</t>
        </is>
      </c>
      <c r="B52">
        <f>IF(ISNA(VLOOKUP( A52, 'Свод по МО'!B:B,1,0)), "Должник", 0)</f>
        <v/>
      </c>
    </row>
    <row r="53">
      <c r="A53" t="inlineStr">
        <is>
          <t>СПб ГБУЗ "Родильный дом №10"</t>
        </is>
      </c>
      <c r="B53">
        <f>IF(ISNA(VLOOKUP( A53, 'Свод по МО'!B:B,1,0)), "Должник", 0)</f>
        <v/>
      </c>
    </row>
    <row r="54">
      <c r="A54" t="inlineStr">
        <is>
          <t>СПб ГБУЗ "Родильный дом №13"</t>
        </is>
      </c>
      <c r="B54">
        <f>IF(ISNA(VLOOKUP( A54, 'Свод по МО'!B:B,1,0)), "Должник", 0)</f>
        <v/>
      </c>
    </row>
    <row r="55">
      <c r="A55" t="inlineStr">
        <is>
          <t>СПб ГБУЗ "Родильный дом №16"</t>
        </is>
      </c>
      <c r="B55">
        <f>IF(ISNA(VLOOKUP( A55, 'Свод по МО'!B:B,1,0)), "Должник", 0)</f>
        <v/>
      </c>
    </row>
    <row r="56">
      <c r="A56" t="inlineStr">
        <is>
          <t>СПб ГБУЗ "Родильный дом №17"</t>
        </is>
      </c>
      <c r="B56">
        <f>IF(ISNA(VLOOKUP( A56, 'Свод по МО'!B:B,1,0)), "Должник", 0)</f>
        <v/>
      </c>
    </row>
    <row r="57">
      <c r="A57" t="inlineStr">
        <is>
          <t>СПб ГБУЗ "Центр по профилактике и борьбе со СПИД и инфекционными заболеваниями"</t>
        </is>
      </c>
      <c r="B57">
        <f>IF(ISNA(VLOOKUP( A57, 'Свод по МО'!B:B,1,0)), "Должник", 0)</f>
        <v/>
      </c>
    </row>
    <row r="58">
      <c r="A58" t="inlineStr">
        <is>
          <t>СПб ГБУЗ "Городская детская стоматологическая поликлиника №6"</t>
        </is>
      </c>
      <c r="B58">
        <f>IF(ISNA(VLOOKUP( A58, 'Свод по МО'!B:B,1,0)), "Должник", 0)</f>
        <v/>
      </c>
    </row>
    <row r="59">
      <c r="A59" t="inlineStr">
        <is>
          <t>СПб ГБУЗ "Городская клиническая больница №31"</t>
        </is>
      </c>
      <c r="B59">
        <f>IF(ISNA(VLOOKUP( A59, 'Свод по МО'!B:B,1,0)), "Должник", 0)</f>
        <v/>
      </c>
    </row>
    <row r="60">
      <c r="A60" t="inlineStr">
        <is>
          <t>СПб ГБУЗ "Городской консультативно-диагностический центр №1"</t>
        </is>
      </c>
      <c r="B60">
        <f>IF(ISNA(VLOOKUP( A60, 'Свод по МО'!B:B,1,0)), "Должник", 0)</f>
        <v/>
      </c>
    </row>
    <row r="61">
      <c r="A61" t="inlineStr">
        <is>
          <t>СПб ГБУЗ "Городская стоматологическая поликлиника №33"</t>
        </is>
      </c>
      <c r="B61">
        <f>IF(ISNA(VLOOKUP( A61, 'Свод по МО'!B:B,1,0)), "Должник", 0)</f>
        <v/>
      </c>
    </row>
    <row r="62">
      <c r="A62" t="inlineStr">
        <is>
          <t>СПб ГБУЗ "Городская станция скорой медицинской помощи"</t>
        </is>
      </c>
      <c r="B62">
        <f>IF(ISNA(VLOOKUP( A62, 'Свод по МО'!B:B,1,0)), "Должник", 0)</f>
        <v/>
      </c>
    </row>
    <row r="63">
      <c r="A63" t="inlineStr">
        <is>
          <t>СПб ГБУЗ "Детская городская больница №17 Святителя Николая Чудотворца"</t>
        </is>
      </c>
      <c r="B63">
        <f>IF(ISNA(VLOOKUP( A63, 'Свод по МО'!B:B,1,0)), "Должник", 0)</f>
        <v/>
      </c>
    </row>
    <row r="64">
      <c r="A64" t="inlineStr">
        <is>
          <t>СПб ГБУЗ "Клиническая ревматологическая больница №25"</t>
        </is>
      </c>
      <c r="B64">
        <f>IF(ISNA(VLOOKUP( A64, 'Свод по МО'!B:B,1,0)), "Должник", 0)</f>
        <v/>
      </c>
    </row>
    <row r="65">
      <c r="A65" t="inlineStr">
        <is>
          <t>СПб ГБУЗ "Детская городская больница Святой Ольги"</t>
        </is>
      </c>
      <c r="B65">
        <f>IF(ISNA(VLOOKUP( A65, 'Свод по МО'!B:B,1,0)), "Должник", 0)</f>
        <v/>
      </c>
    </row>
    <row r="66">
      <c r="A66" t="inlineStr">
        <is>
          <t>СПб ГАУЗ "Поликлиника городская стоматологическая №22"</t>
        </is>
      </c>
      <c r="B66">
        <f>IF(ISNA(VLOOKUP( A66, 'Свод по МО'!B:B,1,0)), "Должник", 0)</f>
        <v/>
      </c>
    </row>
    <row r="67">
      <c r="A67" t="inlineStr">
        <is>
          <t>СПб ГБУЗ "Противотуберкулезный диспансер №11"</t>
        </is>
      </c>
      <c r="B67">
        <f>IF(ISNA(VLOOKUP( A67, 'Свод по МО'!B:B,1,0)), "Должник", 0)</f>
        <v/>
      </c>
    </row>
    <row r="68">
      <c r="A68" t="inlineStr">
        <is>
          <t>СПб ГБУЗ "Противотуберкулезный диспансер №12"</t>
        </is>
      </c>
      <c r="B68">
        <f>IF(ISNA(VLOOKUP( A68, 'Свод по МО'!B:B,1,0)), "Должник", 0)</f>
        <v/>
      </c>
    </row>
    <row r="69">
      <c r="A69" t="inlineStr">
        <is>
          <t>СПб ГБУЗ "Противотуберкулезный диспансер №14"</t>
        </is>
      </c>
      <c r="B69">
        <f>IF(ISNA(VLOOKUP( A69, 'Свод по МО'!B:B,1,0)), "Должник", 0)</f>
        <v/>
      </c>
    </row>
    <row r="70">
      <c r="A70" t="inlineStr">
        <is>
          <t>СПб ГБУЗ "Противотуберкулезный диспансер №15"</t>
        </is>
      </c>
      <c r="B70">
        <f>IF(ISNA(VLOOKUP( A70, 'Свод по МО'!B:B,1,0)), "Должник", 0)</f>
        <v/>
      </c>
    </row>
    <row r="71">
      <c r="A71" t="inlineStr">
        <is>
          <t>СПб ГБУЗ "Противотуберкулезный диспансер №16"</t>
        </is>
      </c>
      <c r="B71">
        <f>IF(ISNA(VLOOKUP( A71, 'Свод по МО'!B:B,1,0)), "Должник", 0)</f>
        <v/>
      </c>
    </row>
    <row r="72">
      <c r="A72" t="inlineStr">
        <is>
          <t>СПб ГБУЗ "Противотуберкулезный диспансер №17"</t>
        </is>
      </c>
      <c r="B72">
        <f>IF(ISNA(VLOOKUP( A72, 'Свод по МО'!B:B,1,0)), "Должник", 0)</f>
        <v/>
      </c>
    </row>
    <row r="73">
      <c r="A73" t="inlineStr">
        <is>
          <t>СПб ГБУЗ "Центр планирования семьи и репродукции"</t>
        </is>
      </c>
      <c r="B73">
        <f>IF(ISNA(VLOOKUP( A73, 'Свод по МО'!B:B,1,0)), "Должник", 0)</f>
        <v/>
      </c>
    </row>
    <row r="74">
      <c r="A74" t="inlineStr">
        <is>
          <t>СПб ГБУЗ "Городской кожно-венерологический диспансер"</t>
        </is>
      </c>
      <c r="B74">
        <f>IF(ISNA(VLOOKUP( A74, 'Свод по МО'!B:B,1,0)), "Должник", 0)</f>
        <v/>
      </c>
    </row>
    <row r="75">
      <c r="A75" t="inlineStr">
        <is>
          <t>СПб ГКУЗ Детский туберкулезный санаторий "Дружба"</t>
        </is>
      </c>
      <c r="B75">
        <f>IF(ISNA(VLOOKUP( A75, 'Свод по МО'!B:B,1,0)), "Должник", 0)</f>
        <v/>
      </c>
    </row>
    <row r="76">
      <c r="A76" t="inlineStr">
        <is>
          <t>СПб ГБУЗ ВЦДОиТ "Огонек"</t>
        </is>
      </c>
      <c r="B76">
        <f>IF(ISNA(VLOOKUP( A76, 'Свод по МО'!B:B,1,0)), "Должник", 0)</f>
        <v/>
      </c>
    </row>
    <row r="77">
      <c r="A77" t="inlineStr">
        <is>
          <t>СПб ГБУЗ Детский санаторий "Пионер" (психоневрологический)</t>
        </is>
      </c>
      <c r="B77">
        <f>IF(ISNA(VLOOKUP( A77, 'Свод по МО'!B:B,1,0)), "Должник", 0)</f>
        <v/>
      </c>
    </row>
    <row r="78">
      <c r="A78" t="inlineStr">
        <is>
          <t>СПБ ГКУЗ ОТ МЦ "Резерв"</t>
        </is>
      </c>
      <c r="B78">
        <f>IF(ISNA(VLOOKUP( A78, 'Свод по МО'!B:B,1,0)), "Должник", 0)</f>
        <v/>
      </c>
    </row>
    <row r="79">
      <c r="A79" t="inlineStr">
        <is>
          <t>СПб ГБУЗ ГЦОРЗП "Ювента"</t>
        </is>
      </c>
      <c r="B79">
        <f>IF(ISNA(VLOOKUP( A79, 'Свод по МО'!B:B,1,0)), "Должник", 0)</f>
        <v/>
      </c>
    </row>
    <row r="80">
      <c r="A80" t="inlineStr">
        <is>
          <t>СПб ГКУЗ Детский санаторий "Березка"</t>
        </is>
      </c>
      <c r="B80">
        <f>IF(ISNA(VLOOKUP( A80, 'Свод по МО'!B:B,1,0)), "Должник", 0)</f>
        <v/>
      </c>
    </row>
    <row r="81">
      <c r="A81" t="inlineStr">
        <is>
          <t>СПб ГБУЗ "Клиническая инфекционная больница им. С.П. Боткина"</t>
        </is>
      </c>
      <c r="B81">
        <f>IF(ISNA(VLOOKUP( A81, 'Свод по МО'!B:B,1,0)), "Должник", 0)</f>
        <v/>
      </c>
    </row>
    <row r="82">
      <c r="A82" t="inlineStr">
        <is>
          <t>СПб ГБУЗ "Городская больница Святого Великомученика Георгия"</t>
        </is>
      </c>
      <c r="B82">
        <f>IF(ISNA(VLOOKUP( A82, 'Свод по МО'!B:B,1,0)), "Должник", 0)</f>
        <v/>
      </c>
    </row>
    <row r="83">
      <c r="A83" t="inlineStr">
        <is>
          <t>СПб ГКУЗ "ГЦВЛДПН"</t>
        </is>
      </c>
      <c r="B83">
        <f>IF(ISNA(VLOOKUP( A83, 'Свод по МО'!B:B,1,0)), "Должник", 0)</f>
        <v/>
      </c>
    </row>
    <row r="84">
      <c r="A84" t="inlineStr">
        <is>
          <t>СПБ ГКУ "Дирекция по Закупкам Комитета по здравоохранению"</t>
        </is>
      </c>
      <c r="B84">
        <f>IF(ISNA(VLOOKUP( A84, 'Свод по МО'!B:B,1,0)), "Должник", 0)</f>
        <v/>
      </c>
    </row>
    <row r="85">
      <c r="A85" t="inlineStr">
        <is>
          <t>СПб ГБУЗ "Психиатрическая больница №1 им.П.П.Кащенко"</t>
        </is>
      </c>
      <c r="B85">
        <f>IF(ISNA(VLOOKUP( A85, 'Свод по МО'!B:B,1,0)), "Должник", 0)</f>
        <v/>
      </c>
    </row>
    <row r="86">
      <c r="A86" t="inlineStr">
        <is>
          <t>СПб ГКУЗ Центр восстановительного лечения "Детская психиатрия" имени С.С. Мнухина</t>
        </is>
      </c>
      <c r="B86">
        <f>IF(ISNA(VLOOKUP( A86, 'Свод по МО'!B:B,1,0)), "Должник", 0)</f>
        <v/>
      </c>
    </row>
    <row r="87">
      <c r="A87" t="inlineStr">
        <is>
          <t>СПб ГБУЗ "Межрайонный Петроградско-Приморский противотуберкулезный диспансер №3"</t>
        </is>
      </c>
      <c r="B87">
        <f>IF(ISNA(VLOOKUP( A87, 'Свод по МО'!B:B,1,0)), "Должник", 0)</f>
        <v/>
      </c>
    </row>
    <row r="88">
      <c r="A88" t="inlineStr">
        <is>
          <t>СПб ГКУЗ "Психиатрическая больница Святого Николая Чудотворца"</t>
        </is>
      </c>
      <c r="B88">
        <f>IF(ISNA(VLOOKUP( A88, 'Свод по МО'!B:B,1,0)), "Должник", 0)</f>
        <v/>
      </c>
    </row>
    <row r="89">
      <c r="A89" t="inlineStr">
        <is>
          <t>СПб ГБУЗ "Городская больница №38 им. Н.А.Семашко"</t>
        </is>
      </c>
      <c r="B89">
        <f>IF(ISNA(VLOOKUP( A89, 'Свод по МО'!B:B,1,0)), "Должник", 0)</f>
        <v/>
      </c>
    </row>
    <row r="90">
      <c r="A90" t="inlineStr">
        <is>
          <t>СПБ ГБУЗ "СЗЦККЛС"</t>
        </is>
      </c>
      <c r="B90">
        <f>IF(ISNA(VLOOKUP( A90, 'Свод по МО'!B:B,1,0)), "Должник", 0)</f>
        <v/>
      </c>
    </row>
    <row r="91">
      <c r="A91" t="inlineStr">
        <is>
          <t>СПб ГКУЗ "Хоспис №2"</t>
        </is>
      </c>
      <c r="B91">
        <f>IF(ISNA(VLOOKUP( A91, 'Свод по МО'!B:B,1,0)), "Должник", 0)</f>
        <v/>
      </c>
    </row>
    <row r="92">
      <c r="A92" t="inlineStr">
        <is>
          <t>СПБ ГБУ ДПО "ЦПО СМП"</t>
        </is>
      </c>
      <c r="B92">
        <f>IF(ISNA(VLOOKUP( A92, 'Свод по МО'!B:B,1,0)), "Должник", 0)</f>
        <v/>
      </c>
    </row>
    <row r="93">
      <c r="A93" t="inlineStr">
        <is>
          <t>СПб ГБУЗ Детский психоневрологический санаторий "Комарово"</t>
        </is>
      </c>
      <c r="B93">
        <f>IF(ISNA(VLOOKUP( A93, 'Свод по МО'!B:B,1,0)), "Должник", 0)</f>
        <v/>
      </c>
    </row>
    <row r="94">
      <c r="A94" t="inlineStr">
        <is>
          <t>КОМИТЕТ ПО ЗДРАВООХРАНЕНИЮ</t>
        </is>
      </c>
      <c r="B94">
        <f>IF(ISNA(VLOOKUP( A94, 'Свод по МО'!B:B,1,0)), "Должник", 0)</f>
        <v/>
      </c>
    </row>
    <row r="95">
      <c r="A95" t="inlineStr">
        <is>
          <t>СПБ ГБУЗ "ДГМКЦ ВМТ им. К.А. Раухфуса"</t>
        </is>
      </c>
      <c r="B95">
        <f>IF(ISNA(VLOOKUP( A95, 'Свод по МО'!B:B,1,0)), "Должник", 0)</f>
        <v/>
      </c>
    </row>
    <row r="96">
      <c r="A96" t="inlineStr">
        <is>
          <t>СПб ГБУЗ "Детская городская клиническая больница №5 имени Нила Федоровича Филатова"</t>
        </is>
      </c>
      <c r="B96">
        <f>IF(ISNA(VLOOKUP( A96, 'Свод по МО'!B:B,1,0)), "Должник", 0)</f>
        <v/>
      </c>
    </row>
    <row r="97">
      <c r="A97" t="inlineStr">
        <is>
          <t>СПб ГКУЗ Детский санаторий "Жемчужина"</t>
        </is>
      </c>
      <c r="B97">
        <f>IF(ISNA(VLOOKUP( A97, 'Свод по МО'!B:B,1,0)), "Должник", 0)</f>
        <v/>
      </c>
    </row>
    <row r="98">
      <c r="A98" t="inlineStr">
        <is>
          <t>СПб ГБУЗ Детский санаторий "Звездочка"</t>
        </is>
      </c>
      <c r="B98">
        <f>IF(ISNA(VLOOKUP( A98, 'Свод по МО'!B:B,1,0)), "Должник", 0)</f>
        <v/>
      </c>
    </row>
    <row r="99">
      <c r="A99" t="inlineStr">
        <is>
          <t>СПб ГБУЗ "ДГБ №2 святой Марии Магдалины"</t>
        </is>
      </c>
      <c r="B99">
        <f>IF(ISNA(VLOOKUP( A99, 'Свод по МО'!B:B,1,0)), "Должник", 0)</f>
        <v/>
      </c>
    </row>
    <row r="100">
      <c r="A100" t="inlineStr">
        <is>
          <t>СПб ГБУЗ Детский санаторий "Солнечное"</t>
        </is>
      </c>
      <c r="B100">
        <f>IF(ISNA(VLOOKUP( A100, 'Свод по МО'!B:B,1,0)), "Должник", 0)</f>
        <v/>
      </c>
    </row>
    <row r="101">
      <c r="A101" t="inlineStr">
        <is>
          <t>СПБ ГБУЗ "Введенская больница"</t>
        </is>
      </c>
      <c r="B101">
        <f>IF(ISNA(VLOOKUP( A101, 'Свод по МО'!B:B,1,0)), "Должник", 0)</f>
        <v/>
      </c>
    </row>
    <row r="102">
      <c r="A102" t="inlineStr">
        <is>
          <t>ГБУ СПб НИИ СП им. И.И. Джанелидзе</t>
        </is>
      </c>
      <c r="B102">
        <f>IF(ISNA(VLOOKUP( A102, 'Свод по МО'!B:B,1,0)), "Должник", 0)</f>
        <v/>
      </c>
    </row>
    <row r="103">
      <c r="A103" t="inlineStr">
        <is>
          <t>СПб ГКУЗ "Амбулатория Мариинская"</t>
        </is>
      </c>
      <c r="B103">
        <f>IF(ISNA(VLOOKUP( A103, 'Свод по МО'!B:B,1,0)), "Должник", 0)</f>
        <v/>
      </c>
    </row>
    <row r="104">
      <c r="A104" t="inlineStr">
        <is>
          <t>СПб ГБУЗ "КНпЦСВМП(о)"</t>
        </is>
      </c>
      <c r="B104">
        <f>IF(ISNA(VLOOKUP( A104, 'Свод по МО'!B:B,1,0)), "Должник", 0)</f>
        <v/>
      </c>
    </row>
    <row r="105">
      <c r="A105" t="inlineStr">
        <is>
          <t>СПБ ГБУЗ "МЕДСАНТРАНС"</t>
        </is>
      </c>
      <c r="B105">
        <f>IF(ISNA(VLOOKUP( A105, 'Свод по МО'!B:B,1,0)), "Должник", 0)</f>
        <v/>
      </c>
    </row>
    <row r="106">
      <c r="A106" t="inlineStr">
        <is>
          <t>СПб ГКУЗ "Диагностический центр (медико-генетический)"</t>
        </is>
      </c>
      <c r="B106">
        <f>IF(ISNA(VLOOKUP( A106, 'Свод по МО'!B:B,1,0)), "Должник", 0)</f>
        <v/>
      </c>
    </row>
    <row r="107">
      <c r="A107" t="inlineStr">
        <is>
          <t>СПб ГБУЗ Городской туберкулезный санаторий "Сосновый Бор"</t>
        </is>
      </c>
      <c r="B107">
        <f>IF(ISNA(VLOOKUP( A107, 'Свод по МО'!B:B,1,0)), "Должник", 0)</f>
        <v/>
      </c>
    </row>
    <row r="108">
      <c r="A108" t="inlineStr">
        <is>
          <t>СПб ГБУ "Стройкомплект"</t>
        </is>
      </c>
      <c r="B108">
        <f>IF(ISNA(VLOOKUP( A108, 'Свод по МО'!B:B,1,0)), "Должник", 0)</f>
        <v/>
      </c>
    </row>
    <row r="109">
      <c r="A109" t="inlineStr">
        <is>
          <t>СПб ГБУЗ "Городская больница Святой преподобномученицы Елизаветы"</t>
        </is>
      </c>
      <c r="B109">
        <f>IF(ISNA(VLOOKUP( A109, 'Свод по МО'!B:B,1,0)), "Должник", 0)</f>
        <v/>
      </c>
    </row>
    <row r="110">
      <c r="A110" t="inlineStr">
        <is>
          <t>СПб ГБУЗ "Александровская больница"</t>
        </is>
      </c>
      <c r="B110">
        <f>IF(ISNA(VLOOKUP( A110, 'Свод по МО'!B:B,1,0)), "Должник", 0)</f>
        <v/>
      </c>
    </row>
    <row r="111">
      <c r="A111" t="inlineStr">
        <is>
          <t>СПб ГАУЗ "Хоспис (детский)"</t>
        </is>
      </c>
      <c r="B111">
        <f>IF(ISNA(VLOOKUP( A111, 'Свод по МО'!B:B,1,0)), "Должник", 0)</f>
        <v/>
      </c>
    </row>
  </sheetData>
  <conditionalFormatting sqref="B1:B1048576">
    <cfRule type="cellIs" priority="1" operator="equal" dxfId="3">
      <formula>"Должник"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2021-06-30T12:53:47Z</dcterms:created>
  <dcterms:modified xmlns:dcterms="http://purl.org/dc/terms/" xmlns:xsi="http://www.w3.org/2001/XMLSchema-instance" xsi:type="dcterms:W3CDTF">2021-09-21T10:04:10Z</dcterms:modified>
  <cp:lastModifiedBy>Шарин Михаил Юрьевич</cp:lastModifiedBy>
  <cp:lastPrinted>2021-08-26T12:04:55Z</cp:lastPrinted>
</cp:coreProperties>
</file>