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2"/>
  </bookViews>
  <sheets>
    <sheet name="Перевернутый свод" sheetId="3" r:id="rId1"/>
    <sheet name="Свод по возрастам" sheetId="1" r:id="rId2"/>
    <sheet name="Свод" sheetId="4" r:id="rId3"/>
  </sheets>
  <externalReferences>
    <externalReference r:id="rId4"/>
  </externalReferences>
  <calcPr calcId="162913"/>
</workbook>
</file>

<file path=xl/calcChain.xml><?xml version="1.0" encoding="utf-8"?>
<calcChain xmlns="http://schemas.openxmlformats.org/spreadsheetml/2006/main">
  <c r="J118" i="4" l="1"/>
  <c r="I118" i="4"/>
  <c r="I117" i="4" s="1"/>
  <c r="H118" i="4"/>
  <c r="F118" i="4" s="1"/>
  <c r="F117" i="4" s="1"/>
  <c r="J117" i="4"/>
  <c r="H117" i="4" l="1"/>
  <c r="G118" i="4"/>
  <c r="G117" i="4" s="1"/>
  <c r="H113" i="4"/>
  <c r="I113" i="4"/>
  <c r="M1" i="4" l="1" a="1"/>
  <c r="M1" i="4" s="1"/>
  <c r="J5" i="4" l="1"/>
  <c r="J6" i="4" l="1"/>
  <c r="J121" i="4"/>
  <c r="I121" i="4"/>
  <c r="G121" i="4" s="1"/>
  <c r="H121" i="4"/>
  <c r="F121" i="4" s="1"/>
  <c r="J120" i="4"/>
  <c r="I120" i="4"/>
  <c r="G120" i="4" s="1"/>
  <c r="H120" i="4"/>
  <c r="J119" i="4"/>
  <c r="J116" i="4"/>
  <c r="I116" i="4"/>
  <c r="H116" i="4"/>
  <c r="H114" i="4" s="1"/>
  <c r="J115" i="4"/>
  <c r="I115" i="4"/>
  <c r="G115" i="4" s="1"/>
  <c r="H115" i="4"/>
  <c r="F115" i="4" s="1"/>
  <c r="J114" i="4"/>
  <c r="J113" i="4"/>
  <c r="J112" i="4"/>
  <c r="I112" i="4"/>
  <c r="H112" i="4"/>
  <c r="F112" i="4" s="1"/>
  <c r="J111" i="4"/>
  <c r="I111" i="4"/>
  <c r="G111" i="4" s="1"/>
  <c r="H111" i="4"/>
  <c r="J110" i="4"/>
  <c r="J109" i="4"/>
  <c r="I109" i="4"/>
  <c r="G109" i="4" s="1"/>
  <c r="H109" i="4"/>
  <c r="J108" i="4"/>
  <c r="I108" i="4"/>
  <c r="I107" i="4" s="1"/>
  <c r="H108" i="4"/>
  <c r="F108" i="4" s="1"/>
  <c r="J107" i="4"/>
  <c r="J106" i="4"/>
  <c r="I106" i="4"/>
  <c r="G106" i="4" s="1"/>
  <c r="H106" i="4"/>
  <c r="F106" i="4" s="1"/>
  <c r="J105" i="4"/>
  <c r="I105" i="4"/>
  <c r="H105" i="4"/>
  <c r="F105" i="4" s="1"/>
  <c r="J104" i="4"/>
  <c r="J103" i="4"/>
  <c r="I103" i="4"/>
  <c r="I101" i="4" s="1"/>
  <c r="H103" i="4"/>
  <c r="F103" i="4" s="1"/>
  <c r="J102" i="4"/>
  <c r="I102" i="4"/>
  <c r="H102" i="4"/>
  <c r="J101" i="4"/>
  <c r="J100" i="4"/>
  <c r="I100" i="4"/>
  <c r="H100" i="4"/>
  <c r="H98" i="4" s="1"/>
  <c r="J99" i="4"/>
  <c r="I99" i="4"/>
  <c r="G99" i="4" s="1"/>
  <c r="H99" i="4"/>
  <c r="J98" i="4"/>
  <c r="J97" i="4"/>
  <c r="I97" i="4"/>
  <c r="G97" i="4" s="1"/>
  <c r="H97" i="4"/>
  <c r="J96" i="4"/>
  <c r="I96" i="4"/>
  <c r="I95" i="4" s="1"/>
  <c r="H96" i="4"/>
  <c r="F96" i="4" s="1"/>
  <c r="J95" i="4"/>
  <c r="J94" i="4"/>
  <c r="I94" i="4"/>
  <c r="G94" i="4" s="1"/>
  <c r="H94" i="4"/>
  <c r="F94" i="4" s="1"/>
  <c r="J93" i="4"/>
  <c r="I93" i="4"/>
  <c r="H93" i="4"/>
  <c r="H92" i="4" s="1"/>
  <c r="J92" i="4"/>
  <c r="J91" i="4"/>
  <c r="I91" i="4"/>
  <c r="G91" i="4" s="1"/>
  <c r="H91" i="4"/>
  <c r="F91" i="4" s="1"/>
  <c r="J90" i="4"/>
  <c r="I90" i="4"/>
  <c r="H90" i="4"/>
  <c r="J89" i="4"/>
  <c r="J88" i="4"/>
  <c r="I88" i="4"/>
  <c r="H88" i="4"/>
  <c r="F88" i="4" s="1"/>
  <c r="J87" i="4"/>
  <c r="I87" i="4"/>
  <c r="H87" i="4"/>
  <c r="J86" i="4"/>
  <c r="J85" i="4"/>
  <c r="I85" i="4"/>
  <c r="H85" i="4"/>
  <c r="J84" i="4"/>
  <c r="I84" i="4"/>
  <c r="G84" i="4" s="1"/>
  <c r="H84" i="4"/>
  <c r="J83" i="4"/>
  <c r="J82" i="4"/>
  <c r="I82" i="4"/>
  <c r="G82" i="4" s="1"/>
  <c r="H82" i="4"/>
  <c r="F82" i="4" s="1"/>
  <c r="J81" i="4"/>
  <c r="I81" i="4"/>
  <c r="H81" i="4"/>
  <c r="F81" i="4" s="1"/>
  <c r="J80" i="4"/>
  <c r="J79" i="4"/>
  <c r="J78" i="4"/>
  <c r="J77" i="4"/>
  <c r="J76" i="4"/>
  <c r="I76" i="4"/>
  <c r="H76" i="4"/>
  <c r="J75" i="4"/>
  <c r="I75" i="4"/>
  <c r="H75" i="4"/>
  <c r="J74" i="4"/>
  <c r="J73" i="4"/>
  <c r="I73" i="4"/>
  <c r="G73" i="4" s="1"/>
  <c r="H73" i="4"/>
  <c r="J72" i="4"/>
  <c r="I72" i="4"/>
  <c r="I71" i="4" s="1"/>
  <c r="H72" i="4"/>
  <c r="F72" i="4" s="1"/>
  <c r="J71" i="4"/>
  <c r="J70" i="4"/>
  <c r="I70" i="4"/>
  <c r="G70" i="4" s="1"/>
  <c r="H70" i="4"/>
  <c r="F70" i="4" s="1"/>
  <c r="J69" i="4"/>
  <c r="I69" i="4"/>
  <c r="H69" i="4"/>
  <c r="F69" i="4" s="1"/>
  <c r="J68" i="4"/>
  <c r="J67" i="4"/>
  <c r="I67" i="4"/>
  <c r="H67" i="4"/>
  <c r="F67" i="4" s="1"/>
  <c r="J66" i="4"/>
  <c r="I66" i="4"/>
  <c r="H66" i="4"/>
  <c r="J65" i="4"/>
  <c r="J64" i="4"/>
  <c r="I64" i="4"/>
  <c r="H64" i="4"/>
  <c r="J63" i="4"/>
  <c r="J62" i="4"/>
  <c r="I62" i="4"/>
  <c r="H62" i="4"/>
  <c r="F62" i="4" s="1"/>
  <c r="J61" i="4"/>
  <c r="I61" i="4"/>
  <c r="H61" i="4"/>
  <c r="J60" i="4"/>
  <c r="J59" i="4"/>
  <c r="I59" i="4"/>
  <c r="G59" i="4" s="1"/>
  <c r="H59" i="4"/>
  <c r="J58" i="4"/>
  <c r="I58" i="4"/>
  <c r="G58" i="4" s="1"/>
  <c r="H58" i="4"/>
  <c r="J57" i="4"/>
  <c r="J56" i="4"/>
  <c r="I56" i="4"/>
  <c r="G56" i="4" s="1"/>
  <c r="H56" i="4"/>
  <c r="F56" i="4" s="1"/>
  <c r="J55" i="4"/>
  <c r="I55" i="4"/>
  <c r="I54" i="4" s="1"/>
  <c r="H55" i="4"/>
  <c r="F55" i="4" s="1"/>
  <c r="J54" i="4"/>
  <c r="J53" i="4"/>
  <c r="I53" i="4"/>
  <c r="G53" i="4" s="1"/>
  <c r="G51" i="4" s="1"/>
  <c r="H53" i="4"/>
  <c r="F53" i="4" s="1"/>
  <c r="J52" i="4"/>
  <c r="I52" i="4"/>
  <c r="H52" i="4"/>
  <c r="J51" i="4"/>
  <c r="J50" i="4"/>
  <c r="I50" i="4"/>
  <c r="H50" i="4"/>
  <c r="J49" i="4"/>
  <c r="I49" i="4"/>
  <c r="H49" i="4"/>
  <c r="J48" i="4"/>
  <c r="J47" i="4"/>
  <c r="I47" i="4"/>
  <c r="G47" i="4" s="1"/>
  <c r="G46" i="4" s="1"/>
  <c r="H47" i="4"/>
  <c r="J46" i="4"/>
  <c r="J45" i="4"/>
  <c r="I45" i="4"/>
  <c r="H45" i="4"/>
  <c r="J44" i="4"/>
  <c r="J43" i="4"/>
  <c r="I43" i="4"/>
  <c r="I42" i="4" s="1"/>
  <c r="H43" i="4"/>
  <c r="J42" i="4"/>
  <c r="J41" i="4"/>
  <c r="I41" i="4"/>
  <c r="H41" i="4"/>
  <c r="J40" i="4"/>
  <c r="I40" i="4"/>
  <c r="G40" i="4" s="1"/>
  <c r="H40" i="4"/>
  <c r="F40" i="4" s="1"/>
  <c r="J39" i="4"/>
  <c r="J38" i="4"/>
  <c r="I38" i="4"/>
  <c r="G38" i="4" s="1"/>
  <c r="H38" i="4"/>
  <c r="F38" i="4" s="1"/>
  <c r="J37" i="4"/>
  <c r="I37" i="4"/>
  <c r="H37" i="4"/>
  <c r="F37" i="4" s="1"/>
  <c r="J36" i="4"/>
  <c r="J35" i="4"/>
  <c r="I35" i="4"/>
  <c r="I33" i="4" s="1"/>
  <c r="H35" i="4"/>
  <c r="F35" i="4" s="1"/>
  <c r="J34" i="4"/>
  <c r="I34" i="4"/>
  <c r="H34" i="4"/>
  <c r="J33" i="4"/>
  <c r="J32" i="4"/>
  <c r="I32" i="4"/>
  <c r="H32" i="4"/>
  <c r="F32" i="4" s="1"/>
  <c r="J31" i="4"/>
  <c r="I31" i="4"/>
  <c r="G31" i="4" s="1"/>
  <c r="H31" i="4"/>
  <c r="J30" i="4"/>
  <c r="J29" i="4"/>
  <c r="I29" i="4"/>
  <c r="H29" i="4"/>
  <c r="J28" i="4"/>
  <c r="I28" i="4"/>
  <c r="I27" i="4" s="1"/>
  <c r="H28" i="4"/>
  <c r="H27" i="4" s="1"/>
  <c r="J27" i="4"/>
  <c r="J26" i="4"/>
  <c r="I26" i="4"/>
  <c r="G26" i="4" s="1"/>
  <c r="H26" i="4"/>
  <c r="F26" i="4" s="1"/>
  <c r="J25" i="4"/>
  <c r="I25" i="4"/>
  <c r="H25" i="4"/>
  <c r="F25" i="4" s="1"/>
  <c r="J24" i="4"/>
  <c r="J23" i="4"/>
  <c r="I23" i="4"/>
  <c r="I21" i="4" s="1"/>
  <c r="H23" i="4"/>
  <c r="F23" i="4" s="1"/>
  <c r="J22" i="4"/>
  <c r="I22" i="4"/>
  <c r="H22" i="4"/>
  <c r="J21" i="4"/>
  <c r="J20" i="4"/>
  <c r="I20" i="4"/>
  <c r="H20" i="4"/>
  <c r="H18" i="4" s="1"/>
  <c r="J19" i="4"/>
  <c r="I19" i="4"/>
  <c r="I18" i="4" s="1"/>
  <c r="H19" i="4"/>
  <c r="J18" i="4"/>
  <c r="J17" i="4"/>
  <c r="I17" i="4"/>
  <c r="H17" i="4"/>
  <c r="J16" i="4"/>
  <c r="I16" i="4"/>
  <c r="G16" i="4" s="1"/>
  <c r="H16" i="4"/>
  <c r="F16" i="4" s="1"/>
  <c r="J15" i="4"/>
  <c r="J14" i="4"/>
  <c r="I14" i="4"/>
  <c r="H14" i="4"/>
  <c r="J13" i="4"/>
  <c r="I13" i="4"/>
  <c r="H13" i="4"/>
  <c r="F13" i="4" s="1"/>
  <c r="J12" i="4"/>
  <c r="J11" i="4"/>
  <c r="I11" i="4"/>
  <c r="I9" i="4" s="1"/>
  <c r="H11" i="4"/>
  <c r="F11" i="4" s="1"/>
  <c r="J10" i="4"/>
  <c r="I10" i="4"/>
  <c r="H10" i="4"/>
  <c r="J9" i="4"/>
  <c r="J8" i="4"/>
  <c r="I8" i="4"/>
  <c r="H8" i="4"/>
  <c r="F8" i="4" s="1"/>
  <c r="J7" i="4"/>
  <c r="I7" i="4"/>
  <c r="G7" i="4" s="1"/>
  <c r="H7" i="4"/>
  <c r="I6" i="4"/>
  <c r="G6" i="4" s="1"/>
  <c r="H6" i="4"/>
  <c r="G113" i="4"/>
  <c r="F113" i="4"/>
  <c r="G112" i="4"/>
  <c r="F111" i="4"/>
  <c r="H110" i="4"/>
  <c r="F109" i="4"/>
  <c r="H107" i="4"/>
  <c r="G103" i="4"/>
  <c r="G102" i="4"/>
  <c r="G100" i="4"/>
  <c r="F100" i="4"/>
  <c r="F99" i="4"/>
  <c r="F97" i="4"/>
  <c r="G96" i="4"/>
  <c r="H95" i="4"/>
  <c r="G90" i="4"/>
  <c r="G88" i="4"/>
  <c r="F87" i="4"/>
  <c r="H86" i="4"/>
  <c r="F85" i="4"/>
  <c r="F84" i="4"/>
  <c r="G79" i="4"/>
  <c r="F79" i="4"/>
  <c r="G78" i="4"/>
  <c r="F78" i="4"/>
  <c r="G77" i="4"/>
  <c r="F77" i="4"/>
  <c r="G76" i="4"/>
  <c r="F76" i="4"/>
  <c r="F75" i="4"/>
  <c r="F73" i="4"/>
  <c r="G67" i="4"/>
  <c r="G66" i="4"/>
  <c r="I63" i="4"/>
  <c r="G64" i="4"/>
  <c r="G63" i="4" s="1"/>
  <c r="F64" i="4"/>
  <c r="F63" i="4" s="1"/>
  <c r="H63" i="4"/>
  <c r="G62" i="4"/>
  <c r="H60" i="4"/>
  <c r="F61" i="4"/>
  <c r="F59" i="4"/>
  <c r="G55" i="4"/>
  <c r="I51" i="4"/>
  <c r="G52" i="4"/>
  <c r="G50" i="4"/>
  <c r="F50" i="4"/>
  <c r="H48" i="4"/>
  <c r="F49" i="4"/>
  <c r="F47" i="4"/>
  <c r="F46" i="4" s="1"/>
  <c r="I46" i="4"/>
  <c r="H46" i="4"/>
  <c r="H44" i="4"/>
  <c r="F45" i="4"/>
  <c r="F44" i="4" s="1"/>
  <c r="F43" i="4"/>
  <c r="F42" i="4" s="1"/>
  <c r="H42" i="4"/>
  <c r="F41" i="4"/>
  <c r="G35" i="4"/>
  <c r="G34" i="4"/>
  <c r="G32" i="4"/>
  <c r="F31" i="4"/>
  <c r="G29" i="4"/>
  <c r="F29" i="4"/>
  <c r="F28" i="4"/>
  <c r="G23" i="4"/>
  <c r="G22" i="4"/>
  <c r="G20" i="4"/>
  <c r="F20" i="4"/>
  <c r="F19" i="4"/>
  <c r="F17" i="4"/>
  <c r="G14" i="4"/>
  <c r="F14" i="4"/>
  <c r="G10" i="4"/>
  <c r="G8" i="4"/>
  <c r="F7" i="4"/>
  <c r="E4" i="4"/>
  <c r="D4" i="4"/>
  <c r="I119" i="4" l="1"/>
  <c r="H119" i="4"/>
  <c r="H30" i="4"/>
  <c r="F93" i="4"/>
  <c r="F92" i="4" s="1"/>
  <c r="F116" i="4"/>
  <c r="F114" i="4" s="1"/>
  <c r="F120" i="4"/>
  <c r="F119" i="4" s="1"/>
  <c r="G27" i="4"/>
  <c r="H51" i="4"/>
  <c r="G11" i="4"/>
  <c r="G9" i="4" s="1"/>
  <c r="G28" i="4"/>
  <c r="F52" i="4"/>
  <c r="I89" i="4"/>
  <c r="I15" i="4"/>
  <c r="I39" i="4"/>
  <c r="H83" i="4"/>
  <c r="I83" i="4"/>
  <c r="I86" i="4"/>
  <c r="H39" i="4"/>
  <c r="G41" i="4"/>
  <c r="G39" i="4" s="1"/>
  <c r="H71" i="4"/>
  <c r="G87" i="4"/>
  <c r="G86" i="4" s="1"/>
  <c r="I98" i="4"/>
  <c r="M2" i="4" a="1"/>
  <c r="M2" i="4" s="1"/>
  <c r="H15" i="4"/>
  <c r="G19" i="4"/>
  <c r="G18" i="4" s="1"/>
  <c r="I30" i="4"/>
  <c r="G72" i="4"/>
  <c r="G71" i="4" s="1"/>
  <c r="G108" i="4"/>
  <c r="G107" i="4" s="1"/>
  <c r="G43" i="4"/>
  <c r="G42" i="4" s="1"/>
  <c r="F48" i="4"/>
  <c r="G85" i="4"/>
  <c r="I110" i="4"/>
  <c r="G98" i="4"/>
  <c r="F60" i="4"/>
  <c r="F110" i="4"/>
  <c r="G30" i="4"/>
  <c r="F71" i="4"/>
  <c r="F104" i="4"/>
  <c r="G110" i="4"/>
  <c r="F15" i="4"/>
  <c r="F95" i="4"/>
  <c r="F51" i="4"/>
  <c r="F68" i="4"/>
  <c r="F80" i="4"/>
  <c r="G95" i="4"/>
  <c r="F107" i="4"/>
  <c r="G119" i="4"/>
  <c r="F27" i="4"/>
  <c r="G5" i="4"/>
  <c r="F24" i="4"/>
  <c r="F12" i="4"/>
  <c r="G17" i="4"/>
  <c r="G15" i="4" s="1"/>
  <c r="H54" i="4"/>
  <c r="G101" i="4"/>
  <c r="F36" i="4"/>
  <c r="F39" i="4"/>
  <c r="G54" i="4"/>
  <c r="F83" i="4"/>
  <c r="G83" i="4"/>
  <c r="F86" i="4"/>
  <c r="I68" i="4"/>
  <c r="G69" i="4"/>
  <c r="G68" i="4" s="1"/>
  <c r="I74" i="4"/>
  <c r="G74" i="4" s="1"/>
  <c r="G75" i="4"/>
  <c r="I92" i="4"/>
  <c r="G93" i="4"/>
  <c r="G92" i="4" s="1"/>
  <c r="I5" i="4"/>
  <c r="H12" i="4"/>
  <c r="H24" i="4"/>
  <c r="H36" i="4"/>
  <c r="I48" i="4"/>
  <c r="G49" i="4"/>
  <c r="G48" i="4" s="1"/>
  <c r="H57" i="4"/>
  <c r="F58" i="4"/>
  <c r="F57" i="4" s="1"/>
  <c r="I60" i="4"/>
  <c r="G61" i="4"/>
  <c r="G60" i="4" s="1"/>
  <c r="H65" i="4"/>
  <c r="F66" i="4"/>
  <c r="F65" i="4" s="1"/>
  <c r="H80" i="4"/>
  <c r="H89" i="4"/>
  <c r="F90" i="4"/>
  <c r="F89" i="4" s="1"/>
  <c r="F98" i="4"/>
  <c r="H104" i="4"/>
  <c r="H9" i="4"/>
  <c r="F10" i="4"/>
  <c r="F9" i="4" s="1"/>
  <c r="I12" i="4"/>
  <c r="G13" i="4"/>
  <c r="G12" i="4" s="1"/>
  <c r="H21" i="4"/>
  <c r="F22" i="4"/>
  <c r="F21" i="4" s="1"/>
  <c r="I24" i="4"/>
  <c r="G25" i="4"/>
  <c r="G24" i="4" s="1"/>
  <c r="H33" i="4"/>
  <c r="F34" i="4"/>
  <c r="F33" i="4" s="1"/>
  <c r="I36" i="4"/>
  <c r="G37" i="4"/>
  <c r="G36" i="4" s="1"/>
  <c r="F54" i="4"/>
  <c r="G57" i="4"/>
  <c r="G65" i="4"/>
  <c r="I80" i="4"/>
  <c r="G81" i="4"/>
  <c r="G80" i="4" s="1"/>
  <c r="G89" i="4"/>
  <c r="I104" i="4"/>
  <c r="G105" i="4"/>
  <c r="G104" i="4" s="1"/>
  <c r="I114" i="4"/>
  <c r="G116" i="4"/>
  <c r="G114" i="4" s="1"/>
  <c r="H5" i="4"/>
  <c r="F6" i="4"/>
  <c r="F5" i="4" s="1"/>
  <c r="F18" i="4"/>
  <c r="G21" i="4"/>
  <c r="F30" i="4"/>
  <c r="G33" i="4"/>
  <c r="I44" i="4"/>
  <c r="G45" i="4"/>
  <c r="G44" i="4" s="1"/>
  <c r="I57" i="4"/>
  <c r="I65" i="4"/>
  <c r="H68" i="4"/>
  <c r="H74" i="4"/>
  <c r="F74" i="4" s="1"/>
  <c r="H101" i="4"/>
  <c r="F102" i="4"/>
  <c r="F101" i="4" s="1"/>
  <c r="G4" i="4" l="1"/>
  <c r="F4" i="4"/>
  <c r="H4" i="4"/>
  <c r="I4" i="4"/>
</calcChain>
</file>

<file path=xl/sharedStrings.xml><?xml version="1.0" encoding="utf-8"?>
<sst xmlns="http://schemas.openxmlformats.org/spreadsheetml/2006/main" count="368" uniqueCount="105">
  <si>
    <t>Медицинская организация</t>
  </si>
  <si>
    <t>Всего СПб</t>
  </si>
  <si>
    <t>Всего ЛО</t>
  </si>
  <si>
    <t>Дети до 18 СПб</t>
  </si>
  <si>
    <t>Взрослые до 65 СПб</t>
  </si>
  <si>
    <t>Пенсионеры после 65 СПб</t>
  </si>
  <si>
    <t>Дети до 18 ЛО</t>
  </si>
  <si>
    <t>Взрослые до 65 ЛО</t>
  </si>
  <si>
    <t>Пенсионеры после 65 ЛО</t>
  </si>
  <si>
    <t>ID</t>
  </si>
  <si>
    <t>Медицинское 
учреждение</t>
  </si>
  <si>
    <t>Показатель</t>
  </si>
  <si>
    <t>Умерло всего от COVID-19 за вчера</t>
  </si>
  <si>
    <t>Умерло от COVID-19 за сегодня</t>
  </si>
  <si>
    <t>Проверка</t>
  </si>
  <si>
    <t xml:space="preserve">Кол-во МО  в "Своде" </t>
  </si>
  <si>
    <t>Всего с 01.03.2020</t>
  </si>
  <si>
    <t>за прошедшие сутки</t>
  </si>
  <si>
    <t>Кол-во МО на этом листе</t>
  </si>
  <si>
    <t>- Если ячейка красная. Ищите, какое МО  не состыковалось (не корректно написано в одном из списков вкладка "Свод по возрастам" - "Медицинская организация"(столбец A) и вкладка "Свод" - "Медицинское учреждение" (столбец B не выделенные жирным))</t>
  </si>
  <si>
    <t>СПб</t>
  </si>
  <si>
    <t>ЛО</t>
  </si>
  <si>
    <t xml:space="preserve">ИТОГО: </t>
  </si>
  <si>
    <t>КИБ  им. С.Б. Боткина</t>
  </si>
  <si>
    <t>Итого:</t>
  </si>
  <si>
    <t xml:space="preserve"> </t>
  </si>
  <si>
    <t>СПб ГБУЗ "Клиническая инфекционная больница им. С.П. Боткина"</t>
  </si>
  <si>
    <t>дети и подростки до 18 лет</t>
  </si>
  <si>
    <t xml:space="preserve">лица от 18 до 65 лет </t>
  </si>
  <si>
    <t>- Если ячейка зеленое. Всё сошлось</t>
  </si>
  <si>
    <t>лица старше 65 лет</t>
  </si>
  <si>
    <t>Многопрофильная больница №2</t>
  </si>
  <si>
    <t>СПб ГБУЗ "Городская многопрофильная больница № 2"</t>
  </si>
  <si>
    <t>Госпиталь ветеранов войн</t>
  </si>
  <si>
    <t>СПб ГБУЗ "Госпиталь для ветеранов войн"</t>
  </si>
  <si>
    <t>Больница Святого Георгия</t>
  </si>
  <si>
    <t>СПб ГБУЗ "Городская больница Святого Великомученика Георгия"</t>
  </si>
  <si>
    <t>Александровская больница</t>
  </si>
  <si>
    <t>СПб ГБУЗ "Александровская больница"</t>
  </si>
  <si>
    <t>Покровская больница</t>
  </si>
  <si>
    <t>СПб ГБУЗ "Городская Покровская больница"</t>
  </si>
  <si>
    <t>Городская  больница №20</t>
  </si>
  <si>
    <t>СПб ГБУЗ "Городская больница №20"</t>
  </si>
  <si>
    <t>Городская  больница №40</t>
  </si>
  <si>
    <t>СПб ГБУЗ "Городская больница №40"</t>
  </si>
  <si>
    <t>Мариинская больница</t>
  </si>
  <si>
    <t>СПб ГБУЗ "Городская Мариинская больница"</t>
  </si>
  <si>
    <t>Введенская больница</t>
  </si>
  <si>
    <t>СПб ГБУЗ "Введенская городская клиническая больница"</t>
  </si>
  <si>
    <t>Городская больница №38 им.Н.А. Семашко</t>
  </si>
  <si>
    <t>СПб ГБУЗ "Городская больница №38 им. Н.А.Семашко"</t>
  </si>
  <si>
    <t>Городская  больница №15</t>
  </si>
  <si>
    <t>СПб ГБУЗ "Городская больница №15"</t>
  </si>
  <si>
    <t>Родильный дом №16</t>
  </si>
  <si>
    <t>СПб ГБУЗ "Родильный дом №16"</t>
  </si>
  <si>
    <t>ДГКБ №5 им.Н.Ф. Филатова</t>
  </si>
  <si>
    <t>СПб ГБУЗ "Детская городская клиническая больница №5 имени Нила Федоровича Филатова"</t>
  </si>
  <si>
    <t>ДГБ Святой Ольги</t>
  </si>
  <si>
    <t>СПб ГБУЗ "Детская городская больница Святой Ольги"</t>
  </si>
  <si>
    <t>Психиатрическая больница №3 им. Скворцова-Степанова</t>
  </si>
  <si>
    <t>СПб ГКУЗ "Городская психиатрическая больница №3 им.И.И.Скворцова-Степанова"</t>
  </si>
  <si>
    <t>Психиатрическая больница №1 им. СП.П. Кащенко</t>
  </si>
  <si>
    <t>СПб ГБУЗ "Психиатрическая больница №1 им.П.П.Кащенко"</t>
  </si>
  <si>
    <t>Клиническая больница Святителя Луки</t>
  </si>
  <si>
    <t>СПб ГБУЗ "Клиническая больница Святителя Луки"</t>
  </si>
  <si>
    <t>ПСПбГМУ им. Акад.Павлова</t>
  </si>
  <si>
    <t>ФГБОУ ВО ПСПБГМУ им. И.П. Павлова Минздрава России</t>
  </si>
  <si>
    <t>СЗГМУ им. И.И. Мечникова</t>
  </si>
  <si>
    <t>ФГБОУ ВО СЗГМУ им. И.И. Мечникова Минздрава России</t>
  </si>
  <si>
    <t xml:space="preserve">СПбГПМУ </t>
  </si>
  <si>
    <t>ФГБОУ ВО СПБГПМУ Минздрава России</t>
  </si>
  <si>
    <t>НМИЦ им.В. А. Алмазова</t>
  </si>
  <si>
    <t>ФГБУ «НМИЦ им. В.А. Алмазова» Минздрава России</t>
  </si>
  <si>
    <t>Николаевская больница</t>
  </si>
  <si>
    <t>СПб ГБУЗ "Николаевская больница"</t>
  </si>
  <si>
    <t>СПб НИИ фтизиопульмонологии</t>
  </si>
  <si>
    <t>ФГБУ  СЗОНКЦ им. Л.Г.Соколова ФМБА</t>
  </si>
  <si>
    <t>442 Военный госпиталь</t>
  </si>
  <si>
    <t>ВЦЭРМ им. А.М. Никифорова</t>
  </si>
  <si>
    <t>НМИЦ травматологии и ортопедии им.Р.Р. Вредена</t>
  </si>
  <si>
    <t>НИИ СП</t>
  </si>
  <si>
    <t>Городская больница 33</t>
  </si>
  <si>
    <t>СПб ГБУЗ "Городская больница №33"</t>
  </si>
  <si>
    <t>Городская  больница  Святой преподобномученицы Елизаветы</t>
  </si>
  <si>
    <t>СПб ГБУЗ "Елизаветинская больница"</t>
  </si>
  <si>
    <t>Городская  больница №26</t>
  </si>
  <si>
    <t>СПб ГБУЗ "Городская больница №26"</t>
  </si>
  <si>
    <t>Городская  больница №28</t>
  </si>
  <si>
    <t>СПб ГБУЗ "Городская больница №28 "Максимилиановская"</t>
  </si>
  <si>
    <t>Городская больница №14</t>
  </si>
  <si>
    <t>СПб ГБУЗ "Городская больница №14"</t>
  </si>
  <si>
    <t>Городская больница №31</t>
  </si>
  <si>
    <t>СПб ГБУЗ "Городская клиническая больница №31"</t>
  </si>
  <si>
    <t>Городская больница Святого Праведного Иоанна Кронштадтского</t>
  </si>
  <si>
    <t>СПб ГБУЗ "Городская больница Святого Праведного Иоанна Кронштадтского"</t>
  </si>
  <si>
    <t>Центр СПИД</t>
  </si>
  <si>
    <t>Гериартрический центр</t>
  </si>
  <si>
    <t>Дорожная клиническая больница ООО РЖД</t>
  </si>
  <si>
    <t>ФГБОУ ВО Военно-медицинская академия  им. СМ. Кирова МО РФ</t>
  </si>
  <si>
    <t>Военно-медицинская академия имени С.М.Кирова</t>
  </si>
  <si>
    <t>лица от 18 до 65 лет</t>
  </si>
  <si>
    <t>Институт нейрохирургии Поленова</t>
  </si>
  <si>
    <t>ГБУ "Санкт-Петербургский научно-исследовательский институт скорой помощи имени И.И. Джанелидзе"</t>
  </si>
  <si>
    <t>БСМЭ\ПАБ</t>
  </si>
  <si>
    <t>СПб ГБУЗ "Детская городская больница №22"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</si>
</sst>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419]General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6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164" fontId="17" fillId="0" borderId="0"/>
  </cellStyleXfs>
  <cellXfs count="27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7" xfId="0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3" fillId="0" borderId="7" xfId="0" applyFont="1" applyBorder="1" applyAlignment="1" applyProtection="1">
      <alignment horizontal="center" vertical="center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/>
      <protection locked="0"/>
    </xf>
    <xf numFmtId="0" fontId="3" fillId="0" borderId="3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3" fillId="0" borderId="6" xfId="0" applyFont="1" applyBorder="1" applyAlignment="1" applyProtection="1">
      <alignment horizontal="center" vertical="center"/>
      <protection locked="0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6" fillId="0" borderId="0" xfId="0" applyFont="1" applyFill="1"/>
    <xf numFmtId="0" fontId="7" fillId="2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49" fontId="0" fillId="0" borderId="0" xfId="0" applyNumberFormat="1"/>
    <xf numFmtId="0" fontId="7" fillId="2" borderId="4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/>
    </xf>
    <xf numFmtId="0" fontId="10" fillId="5" borderId="30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22" xfId="0" applyFont="1" applyBorder="1" applyAlignment="1">
      <alignment horizontal="center" vertical="center" wrapText="1"/>
    </xf>
    <xf numFmtId="0" fontId="13" fillId="0" borderId="31" xfId="0" applyFont="1" applyBorder="1" applyAlignment="1">
      <alignment vertical="top" wrapText="1"/>
    </xf>
    <xf numFmtId="0" fontId="13" fillId="0" borderId="24" xfId="0" applyFont="1" applyBorder="1" applyAlignment="1">
      <alignment vertical="top"/>
    </xf>
    <xf numFmtId="0" fontId="10" fillId="4" borderId="32" xfId="0" applyNumberFormat="1" applyFont="1" applyFill="1" applyBorder="1" applyAlignment="1">
      <alignment horizontal="center" vertical="center"/>
    </xf>
    <xf numFmtId="0" fontId="10" fillId="4" borderId="33" xfId="0" applyNumberFormat="1" applyFont="1" applyFill="1" applyBorder="1" applyAlignment="1">
      <alignment horizontal="center" vertical="center"/>
    </xf>
    <xf numFmtId="0" fontId="10" fillId="5" borderId="32" xfId="0" applyNumberFormat="1" applyFont="1" applyFill="1" applyBorder="1" applyAlignment="1">
      <alignment horizontal="center" vertical="center"/>
    </xf>
    <xf numFmtId="0" fontId="10" fillId="5" borderId="34" xfId="0" applyNumberFormat="1" applyFont="1" applyFill="1" applyBorder="1" applyAlignment="1">
      <alignment horizontal="center" vertical="center"/>
    </xf>
    <xf numFmtId="0" fontId="10" fillId="5" borderId="33" xfId="0" applyNumberFormat="1" applyFont="1" applyFill="1" applyBorder="1" applyAlignment="1">
      <alignment horizontal="center" vertical="center"/>
    </xf>
    <xf numFmtId="0" fontId="14" fillId="5" borderId="11" xfId="0" applyNumberFormat="1" applyFont="1" applyFill="1" applyBorder="1" applyAlignment="1">
      <alignment vertical="center"/>
    </xf>
    <xf numFmtId="0" fontId="11" fillId="0" borderId="21" xfId="0" applyNumberFormat="1" applyFont="1" applyFill="1" applyBorder="1" applyAlignment="1">
      <alignment horizontal="center" vertical="center"/>
    </xf>
    <xf numFmtId="0" fontId="12" fillId="0" borderId="35" xfId="0" applyFont="1" applyBorder="1" applyAlignment="1">
      <alignment horizontal="center" vertical="center" wrapText="1"/>
    </xf>
    <xf numFmtId="0" fontId="12" fillId="0" borderId="36" xfId="0" applyFont="1" applyBorder="1" applyAlignment="1">
      <alignment vertical="top"/>
    </xf>
    <xf numFmtId="0" fontId="12" fillId="0" borderId="37" xfId="0" applyFont="1" applyBorder="1" applyAlignment="1">
      <alignment vertical="top"/>
    </xf>
    <xf numFmtId="0" fontId="15" fillId="4" borderId="38" xfId="0" applyNumberFormat="1" applyFont="1" applyFill="1" applyBorder="1" applyAlignment="1">
      <alignment horizontal="center" vertical="center"/>
    </xf>
    <xf numFmtId="0" fontId="15" fillId="4" borderId="39" xfId="0" applyNumberFormat="1" applyFont="1" applyFill="1" applyBorder="1" applyAlignment="1">
      <alignment horizontal="center" vertical="center"/>
    </xf>
    <xf numFmtId="0" fontId="15" fillId="0" borderId="38" xfId="0" applyNumberFormat="1" applyFont="1" applyFill="1" applyBorder="1" applyAlignment="1">
      <alignment horizontal="center" vertical="center"/>
    </xf>
    <xf numFmtId="0" fontId="15" fillId="0" borderId="15" xfId="0" applyNumberFormat="1" applyFont="1" applyFill="1" applyBorder="1" applyAlignment="1">
      <alignment horizontal="center" vertical="center"/>
    </xf>
    <xf numFmtId="0" fontId="15" fillId="0" borderId="39" xfId="0" applyNumberFormat="1" applyFont="1" applyFill="1" applyBorder="1" applyAlignment="1">
      <alignment horizontal="center" vertical="center"/>
    </xf>
    <xf numFmtId="0" fontId="11" fillId="0" borderId="40" xfId="0" applyNumberFormat="1" applyFont="1" applyFill="1" applyBorder="1" applyAlignment="1">
      <alignment vertical="center"/>
    </xf>
    <xf numFmtId="0" fontId="12" fillId="0" borderId="35" xfId="0" applyFont="1" applyBorder="1" applyAlignment="1">
      <alignment horizontal="center" vertical="center"/>
    </xf>
    <xf numFmtId="0" fontId="15" fillId="4" borderId="41" xfId="0" applyNumberFormat="1" applyFont="1" applyFill="1" applyBorder="1" applyAlignment="1">
      <alignment horizontal="center" vertical="center"/>
    </xf>
    <xf numFmtId="0" fontId="15" fillId="4" borderId="42" xfId="0" applyNumberFormat="1" applyFont="1" applyFill="1" applyBorder="1" applyAlignment="1">
      <alignment horizontal="center" vertical="center"/>
    </xf>
    <xf numFmtId="49" fontId="16" fillId="0" borderId="1" xfId="0" applyNumberFormat="1" applyFont="1" applyBorder="1" applyAlignment="1">
      <alignment vertical="center" wrapText="1"/>
    </xf>
    <xf numFmtId="0" fontId="12" fillId="0" borderId="43" xfId="0" applyFont="1" applyBorder="1" applyAlignment="1">
      <alignment horizontal="center" vertical="center"/>
    </xf>
    <xf numFmtId="0" fontId="12" fillId="0" borderId="44" xfId="0" applyFont="1" applyBorder="1" applyAlignment="1">
      <alignment vertical="top"/>
    </xf>
    <xf numFmtId="0" fontId="12" fillId="0" borderId="45" xfId="0" applyFont="1" applyBorder="1" applyAlignment="1">
      <alignment vertical="top"/>
    </xf>
    <xf numFmtId="0" fontId="15" fillId="4" borderId="46" xfId="0" applyNumberFormat="1" applyFont="1" applyFill="1" applyBorder="1" applyAlignment="1">
      <alignment horizontal="center" vertical="center"/>
    </xf>
    <xf numFmtId="0" fontId="15" fillId="4" borderId="47" xfId="0" applyNumberFormat="1" applyFont="1" applyFill="1" applyBorder="1" applyAlignment="1">
      <alignment horizontal="center" vertical="center"/>
    </xf>
    <xf numFmtId="0" fontId="15" fillId="0" borderId="48" xfId="0" applyNumberFormat="1" applyFont="1" applyFill="1" applyBorder="1" applyAlignment="1">
      <alignment horizontal="center" vertical="center"/>
    </xf>
    <xf numFmtId="0" fontId="15" fillId="0" borderId="49" xfId="0" applyNumberFormat="1" applyFont="1" applyFill="1" applyBorder="1" applyAlignment="1">
      <alignment horizontal="center" vertical="center"/>
    </xf>
    <xf numFmtId="0" fontId="15" fillId="0" borderId="50" xfId="0" applyNumberFormat="1" applyFont="1" applyFill="1" applyBorder="1" applyAlignment="1">
      <alignment horizontal="center" vertical="center"/>
    </xf>
    <xf numFmtId="0" fontId="11" fillId="0" borderId="6" xfId="0" applyNumberFormat="1" applyFont="1" applyFill="1" applyBorder="1" applyAlignment="1">
      <alignment vertical="center"/>
    </xf>
    <xf numFmtId="0" fontId="12" fillId="0" borderId="28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vertical="top" wrapText="1"/>
    </xf>
    <xf numFmtId="0" fontId="13" fillId="0" borderId="15" xfId="0" applyFont="1" applyFill="1" applyBorder="1" applyAlignment="1">
      <alignment vertical="top"/>
    </xf>
    <xf numFmtId="0" fontId="10" fillId="4" borderId="31" xfId="0" applyNumberFormat="1" applyFont="1" applyFill="1" applyBorder="1" applyAlignment="1">
      <alignment horizontal="center" vertical="center"/>
    </xf>
    <xf numFmtId="0" fontId="10" fillId="4" borderId="51" xfId="0" applyNumberFormat="1" applyFont="1" applyFill="1" applyBorder="1" applyAlignment="1">
      <alignment horizontal="center" vertical="center"/>
    </xf>
    <xf numFmtId="0" fontId="10" fillId="5" borderId="31" xfId="0" applyNumberFormat="1" applyFont="1" applyFill="1" applyBorder="1" applyAlignment="1">
      <alignment horizontal="center" vertical="center"/>
    </xf>
    <xf numFmtId="0" fontId="10" fillId="5" borderId="52" xfId="0" applyNumberFormat="1" applyFont="1" applyFill="1" applyBorder="1" applyAlignment="1">
      <alignment horizontal="center" vertical="center"/>
    </xf>
    <xf numFmtId="0" fontId="10" fillId="5" borderId="51" xfId="0" applyNumberFormat="1" applyFont="1" applyFill="1" applyBorder="1" applyAlignment="1">
      <alignment horizontal="center" vertical="center"/>
    </xf>
    <xf numFmtId="0" fontId="14" fillId="5" borderId="53" xfId="0" applyNumberFormat="1" applyFont="1" applyFill="1" applyBorder="1" applyAlignment="1">
      <alignment vertical="center"/>
    </xf>
    <xf numFmtId="0" fontId="12" fillId="0" borderId="35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vertical="top" wrapText="1"/>
    </xf>
    <xf numFmtId="0" fontId="12" fillId="0" borderId="17" xfId="0" applyFont="1" applyFill="1" applyBorder="1" applyAlignment="1">
      <alignment vertical="top"/>
    </xf>
    <xf numFmtId="0" fontId="15" fillId="0" borderId="41" xfId="0" applyNumberFormat="1" applyFont="1" applyFill="1" applyBorder="1" applyAlignment="1">
      <alignment horizontal="center" vertical="center"/>
    </xf>
    <xf numFmtId="0" fontId="15" fillId="0" borderId="17" xfId="0" applyNumberFormat="1" applyFont="1" applyFill="1" applyBorder="1" applyAlignment="1">
      <alignment horizontal="center" vertical="center"/>
    </xf>
    <xf numFmtId="0" fontId="0" fillId="0" borderId="41" xfId="0" applyNumberFormat="1" applyFont="1" applyFill="1" applyBorder="1" applyAlignment="1">
      <alignment horizontal="center" vertical="center"/>
    </xf>
    <xf numFmtId="0" fontId="0" fillId="0" borderId="42" xfId="0" applyFont="1" applyFill="1" applyBorder="1" applyAlignment="1">
      <alignment horizontal="center" vertical="center"/>
    </xf>
    <xf numFmtId="0" fontId="6" fillId="0" borderId="54" xfId="0" applyFont="1" applyFill="1" applyBorder="1" applyAlignment="1">
      <alignment vertical="center"/>
    </xf>
    <xf numFmtId="0" fontId="12" fillId="0" borderId="43" xfId="0" applyFont="1" applyFill="1" applyBorder="1" applyAlignment="1">
      <alignment horizontal="center" vertical="center"/>
    </xf>
    <xf numFmtId="0" fontId="12" fillId="0" borderId="46" xfId="0" applyFont="1" applyFill="1" applyBorder="1" applyAlignment="1">
      <alignment vertical="top" wrapText="1"/>
    </xf>
    <xf numFmtId="0" fontId="12" fillId="0" borderId="55" xfId="0" applyFont="1" applyFill="1" applyBorder="1" applyAlignment="1">
      <alignment vertical="top"/>
    </xf>
    <xf numFmtId="0" fontId="15" fillId="0" borderId="46" xfId="0" applyNumberFormat="1" applyFont="1" applyFill="1" applyBorder="1" applyAlignment="1">
      <alignment horizontal="center" vertical="center"/>
    </xf>
    <xf numFmtId="0" fontId="15" fillId="0" borderId="55" xfId="0" applyNumberFormat="1" applyFont="1" applyFill="1" applyBorder="1" applyAlignment="1">
      <alignment horizontal="center" vertical="center"/>
    </xf>
    <xf numFmtId="0" fontId="0" fillId="0" borderId="46" xfId="0" applyNumberFormat="1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6" fillId="0" borderId="56" xfId="0" applyFont="1" applyFill="1" applyBorder="1" applyAlignment="1">
      <alignment vertical="center"/>
    </xf>
    <xf numFmtId="0" fontId="12" fillId="0" borderId="15" xfId="0" applyFont="1" applyFill="1" applyBorder="1" applyAlignment="1">
      <alignment horizontal="center" vertical="center" wrapText="1"/>
    </xf>
    <xf numFmtId="0" fontId="0" fillId="0" borderId="41" xfId="0" applyNumberFormat="1" applyFont="1" applyFill="1" applyBorder="1" applyAlignment="1">
      <alignment horizontal="center" vertical="center" wrapText="1"/>
    </xf>
    <xf numFmtId="0" fontId="0" fillId="0" borderId="42" xfId="0" applyNumberFormat="1" applyFont="1" applyFill="1" applyBorder="1" applyAlignment="1">
      <alignment horizontal="center" vertical="center" wrapText="1"/>
    </xf>
    <xf numFmtId="0" fontId="6" fillId="0" borderId="54" xfId="0" applyNumberFormat="1" applyFont="1" applyFill="1" applyBorder="1" applyAlignment="1">
      <alignment vertical="center"/>
    </xf>
    <xf numFmtId="0" fontId="12" fillId="0" borderId="57" xfId="0" applyFont="1" applyFill="1" applyBorder="1" applyAlignment="1">
      <alignment horizontal="center" vertical="center"/>
    </xf>
    <xf numFmtId="0" fontId="12" fillId="0" borderId="58" xfId="0" applyFont="1" applyFill="1" applyBorder="1" applyAlignment="1">
      <alignment vertical="top" wrapText="1"/>
    </xf>
    <xf numFmtId="0" fontId="12" fillId="0" borderId="18" xfId="0" applyFont="1" applyFill="1" applyBorder="1" applyAlignment="1">
      <alignment vertical="top"/>
    </xf>
    <xf numFmtId="0" fontId="0" fillId="0" borderId="46" xfId="0" applyNumberFormat="1" applyFont="1" applyFill="1" applyBorder="1" applyAlignment="1">
      <alignment horizontal="center" vertical="center" wrapText="1"/>
    </xf>
    <xf numFmtId="0" fontId="0" fillId="0" borderId="47" xfId="0" applyNumberFormat="1" applyFont="1" applyFill="1" applyBorder="1" applyAlignment="1">
      <alignment horizontal="center" vertical="center" wrapText="1"/>
    </xf>
    <xf numFmtId="0" fontId="6" fillId="0" borderId="56" xfId="0" applyNumberFormat="1" applyFont="1" applyFill="1" applyBorder="1" applyAlignment="1">
      <alignment vertical="center"/>
    </xf>
    <xf numFmtId="0" fontId="12" fillId="0" borderId="22" xfId="0" applyFont="1" applyFill="1" applyBorder="1" applyAlignment="1">
      <alignment vertical="top" wrapText="1"/>
    </xf>
    <xf numFmtId="0" fontId="13" fillId="0" borderId="31" xfId="0" applyFont="1" applyFill="1" applyBorder="1" applyAlignment="1">
      <alignment vertical="top" wrapText="1"/>
    </xf>
    <xf numFmtId="0" fontId="13" fillId="0" borderId="52" xfId="0" applyFont="1" applyFill="1" applyBorder="1" applyAlignment="1">
      <alignment vertical="top"/>
    </xf>
    <xf numFmtId="0" fontId="0" fillId="0" borderId="42" xfId="0" applyNumberFormat="1" applyFont="1" applyFill="1" applyBorder="1" applyAlignment="1">
      <alignment horizontal="center" vertical="center"/>
    </xf>
    <xf numFmtId="0" fontId="0" fillId="0" borderId="47" xfId="0" applyNumberFormat="1" applyFont="1" applyFill="1" applyBorder="1" applyAlignment="1">
      <alignment horizontal="center" vertical="center"/>
    </xf>
    <xf numFmtId="0" fontId="12" fillId="0" borderId="22" xfId="0" applyFont="1" applyFill="1" applyBorder="1" applyAlignment="1">
      <alignment horizontal="center" vertical="center" wrapText="1"/>
    </xf>
    <xf numFmtId="0" fontId="14" fillId="5" borderId="59" xfId="0" applyNumberFormat="1" applyFont="1" applyFill="1" applyBorder="1" applyAlignment="1">
      <alignment vertical="center"/>
    </xf>
    <xf numFmtId="0" fontId="11" fillId="0" borderId="60" xfId="0" applyNumberFormat="1" applyFont="1" applyFill="1" applyBorder="1" applyAlignment="1">
      <alignment horizontal="center" vertical="center"/>
    </xf>
    <xf numFmtId="0" fontId="6" fillId="0" borderId="16" xfId="0" applyNumberFormat="1" applyFont="1" applyFill="1" applyBorder="1" applyAlignment="1">
      <alignment vertical="center"/>
    </xf>
    <xf numFmtId="0" fontId="6" fillId="0" borderId="61" xfId="0" applyNumberFormat="1" applyFont="1" applyFill="1" applyBorder="1" applyAlignment="1">
      <alignment vertical="center"/>
    </xf>
    <xf numFmtId="0" fontId="12" fillId="0" borderId="28" xfId="0" applyFont="1" applyFill="1" applyBorder="1" applyAlignment="1">
      <alignment vertical="top" wrapText="1"/>
    </xf>
    <xf numFmtId="0" fontId="5" fillId="0" borderId="42" xfId="0" applyNumberFormat="1" applyFont="1" applyFill="1" applyBorder="1" applyAlignment="1">
      <alignment horizontal="center" vertical="center"/>
    </xf>
    <xf numFmtId="0" fontId="7" fillId="0" borderId="54" xfId="0" applyNumberFormat="1" applyFont="1" applyFill="1" applyBorder="1" applyAlignment="1">
      <alignment vertical="center"/>
    </xf>
    <xf numFmtId="0" fontId="15" fillId="0" borderId="42" xfId="0" applyNumberFormat="1" applyFont="1" applyFill="1" applyBorder="1" applyAlignment="1">
      <alignment horizontal="center" vertical="center"/>
    </xf>
    <xf numFmtId="0" fontId="11" fillId="0" borderId="54" xfId="0" applyNumberFormat="1" applyFont="1" applyFill="1" applyBorder="1" applyAlignment="1">
      <alignment vertical="center"/>
    </xf>
    <xf numFmtId="0" fontId="15" fillId="0" borderId="47" xfId="0" applyNumberFormat="1" applyFont="1" applyFill="1" applyBorder="1" applyAlignment="1">
      <alignment horizontal="center" vertical="center"/>
    </xf>
    <xf numFmtId="0" fontId="11" fillId="0" borderId="56" xfId="0" applyNumberFormat="1" applyFont="1" applyFill="1" applyBorder="1" applyAlignment="1">
      <alignment vertical="center"/>
    </xf>
    <xf numFmtId="0" fontId="12" fillId="0" borderId="15" xfId="0" applyFont="1" applyBorder="1" applyAlignment="1">
      <alignment horizontal="center" vertical="center" wrapText="1"/>
    </xf>
    <xf numFmtId="0" fontId="13" fillId="0" borderId="38" xfId="0" applyFont="1" applyBorder="1" applyAlignment="1">
      <alignment vertical="top" wrapText="1"/>
    </xf>
    <xf numFmtId="0" fontId="13" fillId="0" borderId="15" xfId="0" applyFont="1" applyBorder="1" applyAlignment="1">
      <alignment vertical="top"/>
    </xf>
    <xf numFmtId="0" fontId="12" fillId="0" borderId="41" xfId="0" applyFont="1" applyBorder="1" applyAlignment="1">
      <alignment vertical="top" wrapText="1"/>
    </xf>
    <xf numFmtId="0" fontId="12" fillId="0" borderId="17" xfId="0" applyFont="1" applyBorder="1" applyAlignment="1">
      <alignment vertical="top"/>
    </xf>
    <xf numFmtId="0" fontId="12" fillId="0" borderId="57" xfId="0" applyFont="1" applyBorder="1" applyAlignment="1">
      <alignment horizontal="center" vertical="center"/>
    </xf>
    <xf numFmtId="0" fontId="12" fillId="0" borderId="58" xfId="0" applyFont="1" applyBorder="1" applyAlignment="1">
      <alignment vertical="top" wrapText="1"/>
    </xf>
    <xf numFmtId="0" fontId="12" fillId="0" borderId="18" xfId="0" applyFont="1" applyBorder="1" applyAlignment="1">
      <alignment vertical="top"/>
    </xf>
    <xf numFmtId="0" fontId="13" fillId="0" borderId="52" xfId="0" applyFont="1" applyBorder="1" applyAlignment="1">
      <alignment vertical="top"/>
    </xf>
    <xf numFmtId="0" fontId="12" fillId="0" borderId="46" xfId="0" applyFont="1" applyBorder="1" applyAlignment="1">
      <alignment vertical="top" wrapText="1"/>
    </xf>
    <xf numFmtId="0" fontId="12" fillId="0" borderId="55" xfId="0" applyFont="1" applyBorder="1" applyAlignment="1">
      <alignment vertical="top"/>
    </xf>
    <xf numFmtId="0" fontId="12" fillId="0" borderId="28" xfId="0" applyFont="1" applyBorder="1" applyAlignment="1">
      <alignment horizontal="center" vertical="center" wrapText="1"/>
    </xf>
    <xf numFmtId="0" fontId="5" fillId="0" borderId="46" xfId="0" applyNumberFormat="1" applyFont="1" applyFill="1" applyBorder="1" applyAlignment="1">
      <alignment horizontal="center" vertical="center"/>
    </xf>
    <xf numFmtId="0" fontId="5" fillId="0" borderId="47" xfId="0" applyNumberFormat="1" applyFont="1" applyFill="1" applyBorder="1" applyAlignment="1">
      <alignment horizontal="center" vertical="center"/>
    </xf>
    <xf numFmtId="0" fontId="7" fillId="0" borderId="56" xfId="0" applyNumberFormat="1" applyFont="1" applyFill="1" applyBorder="1" applyAlignment="1">
      <alignment vertical="center"/>
    </xf>
    <xf numFmtId="0" fontId="12" fillId="0" borderId="46" xfId="0" applyFont="1" applyBorder="1" applyAlignment="1">
      <alignment vertical="top"/>
    </xf>
    <xf numFmtId="0" fontId="12" fillId="0" borderId="41" xfId="0" applyFont="1" applyBorder="1" applyAlignment="1">
      <alignment vertical="top"/>
    </xf>
    <xf numFmtId="0" fontId="0" fillId="0" borderId="41" xfId="0" applyFont="1" applyFill="1" applyBorder="1" applyAlignment="1">
      <alignment horizontal="center" vertical="center" wrapText="1"/>
    </xf>
    <xf numFmtId="0" fontId="5" fillId="0" borderId="46" xfId="0" applyNumberFormat="1" applyFont="1" applyFill="1" applyBorder="1" applyAlignment="1">
      <alignment horizontal="center" vertical="center" wrapText="1"/>
    </xf>
    <xf numFmtId="0" fontId="5" fillId="0" borderId="41" xfId="0" applyFont="1" applyFill="1" applyBorder="1" applyAlignment="1">
      <alignment horizontal="center" vertical="center" wrapText="1"/>
    </xf>
    <xf numFmtId="0" fontId="5" fillId="0" borderId="42" xfId="0" applyFont="1" applyFill="1" applyBorder="1" applyAlignment="1">
      <alignment horizontal="center" vertical="center"/>
    </xf>
    <xf numFmtId="0" fontId="7" fillId="0" borderId="54" xfId="0" applyFont="1" applyFill="1" applyBorder="1" applyAlignment="1">
      <alignment vertical="center"/>
    </xf>
    <xf numFmtId="0" fontId="5" fillId="0" borderId="46" xfId="0" applyFont="1" applyFill="1" applyBorder="1" applyAlignment="1">
      <alignment horizontal="center" vertical="center" wrapText="1"/>
    </xf>
    <xf numFmtId="0" fontId="5" fillId="0" borderId="47" xfId="0" applyFont="1" applyFill="1" applyBorder="1" applyAlignment="1">
      <alignment horizontal="center" vertical="center"/>
    </xf>
    <xf numFmtId="0" fontId="7" fillId="0" borderId="56" xfId="0" applyFont="1" applyFill="1" applyBorder="1" applyAlignment="1">
      <alignment vertical="center"/>
    </xf>
    <xf numFmtId="0" fontId="5" fillId="0" borderId="41" xfId="0" applyNumberFormat="1" applyFont="1" applyFill="1" applyBorder="1" applyAlignment="1">
      <alignment horizontal="center" vertical="center"/>
    </xf>
    <xf numFmtId="0" fontId="13" fillId="6" borderId="48" xfId="0" applyFont="1" applyFill="1" applyBorder="1" applyAlignment="1">
      <alignment vertical="top" wrapText="1"/>
    </xf>
    <xf numFmtId="0" fontId="13" fillId="6" borderId="49" xfId="0" applyFont="1" applyFill="1" applyBorder="1" applyAlignment="1">
      <alignment vertical="top"/>
    </xf>
    <xf numFmtId="0" fontId="10" fillId="4" borderId="30" xfId="0" applyNumberFormat="1" applyFont="1" applyFill="1" applyBorder="1" applyAlignment="1">
      <alignment horizontal="center" vertical="center"/>
    </xf>
    <xf numFmtId="0" fontId="10" fillId="4" borderId="62" xfId="0" applyNumberFormat="1" applyFont="1" applyFill="1" applyBorder="1" applyAlignment="1">
      <alignment horizontal="center" vertical="center"/>
    </xf>
    <xf numFmtId="0" fontId="10" fillId="6" borderId="30" xfId="0" applyNumberFormat="1" applyFont="1" applyFill="1" applyBorder="1" applyAlignment="1">
      <alignment horizontal="center" vertical="center"/>
    </xf>
    <xf numFmtId="0" fontId="10" fillId="6" borderId="20" xfId="0" applyNumberFormat="1" applyFont="1" applyFill="1" applyBorder="1" applyAlignment="1">
      <alignment horizontal="center" vertical="center"/>
    </xf>
    <xf numFmtId="0" fontId="10" fillId="6" borderId="30" xfId="0" applyFont="1" applyFill="1" applyBorder="1" applyAlignment="1">
      <alignment horizontal="center" vertical="center"/>
    </xf>
    <xf numFmtId="0" fontId="10" fillId="6" borderId="62" xfId="0" applyFont="1" applyFill="1" applyBorder="1" applyAlignment="1">
      <alignment horizontal="center" vertical="center"/>
    </xf>
    <xf numFmtId="0" fontId="14" fillId="6" borderId="21" xfId="0" applyFont="1" applyFill="1" applyBorder="1" applyAlignment="1">
      <alignment vertical="center"/>
    </xf>
    <xf numFmtId="0" fontId="12" fillId="0" borderId="2" xfId="0" applyFont="1" applyBorder="1" applyAlignment="1">
      <alignment horizontal="center" vertical="center" wrapText="1"/>
    </xf>
    <xf numFmtId="0" fontId="13" fillId="0" borderId="30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0" fillId="5" borderId="32" xfId="0" applyFont="1" applyFill="1" applyBorder="1" applyAlignment="1">
      <alignment horizontal="center" vertical="center"/>
    </xf>
    <xf numFmtId="0" fontId="10" fillId="5" borderId="33" xfId="0" applyFont="1" applyFill="1" applyBorder="1" applyAlignment="1">
      <alignment horizontal="center" vertical="center"/>
    </xf>
    <xf numFmtId="0" fontId="14" fillId="5" borderId="11" xfId="0" applyFont="1" applyFill="1" applyBorder="1" applyAlignment="1">
      <alignment vertical="center"/>
    </xf>
    <xf numFmtId="0" fontId="13" fillId="0" borderId="29" xfId="0" applyFont="1" applyBorder="1" applyAlignment="1">
      <alignment vertical="top" wrapText="1"/>
    </xf>
    <xf numFmtId="0" fontId="13" fillId="0" borderId="63" xfId="0" applyFont="1" applyBorder="1" applyAlignment="1">
      <alignment vertical="top"/>
    </xf>
    <xf numFmtId="0" fontId="10" fillId="5" borderId="38" xfId="0" applyNumberFormat="1" applyFont="1" applyFill="1" applyBorder="1" applyAlignment="1">
      <alignment horizontal="center" vertical="center"/>
    </xf>
    <xf numFmtId="0" fontId="10" fillId="5" borderId="15" xfId="0" applyNumberFormat="1" applyFont="1" applyFill="1" applyBorder="1" applyAlignment="1">
      <alignment horizontal="center" vertical="center"/>
    </xf>
    <xf numFmtId="0" fontId="10" fillId="5" borderId="62" xfId="0" applyNumberFormat="1" applyFont="1" applyFill="1" applyBorder="1" applyAlignment="1">
      <alignment horizontal="center" vertical="center"/>
    </xf>
    <xf numFmtId="0" fontId="14" fillId="5" borderId="21" xfId="0" applyNumberFormat="1" applyFont="1" applyFill="1" applyBorder="1" applyAlignment="1">
      <alignment vertical="center"/>
    </xf>
    <xf numFmtId="0" fontId="10" fillId="4" borderId="38" xfId="0" applyNumberFormat="1" applyFont="1" applyFill="1" applyBorder="1" applyAlignment="1">
      <alignment horizontal="center" vertical="center"/>
    </xf>
    <xf numFmtId="0" fontId="10" fillId="4" borderId="39" xfId="0" applyNumberFormat="1" applyFont="1" applyFill="1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15" fillId="4" borderId="58" xfId="0" applyNumberFormat="1" applyFont="1" applyFill="1" applyBorder="1" applyAlignment="1">
      <alignment horizontal="center" vertical="center"/>
    </xf>
    <xf numFmtId="0" fontId="15" fillId="4" borderId="64" xfId="0" applyNumberFormat="1" applyFont="1" applyFill="1" applyBorder="1" applyAlignment="1">
      <alignment horizontal="center" vertical="center"/>
    </xf>
    <xf numFmtId="0" fontId="15" fillId="0" borderId="58" xfId="0" applyNumberFormat="1" applyFont="1" applyFill="1" applyBorder="1" applyAlignment="1">
      <alignment horizontal="center" vertical="center"/>
    </xf>
    <xf numFmtId="0" fontId="15" fillId="0" borderId="18" xfId="0" applyNumberFormat="1" applyFont="1" applyFill="1" applyBorder="1" applyAlignment="1">
      <alignment horizontal="center" vertical="center"/>
    </xf>
    <xf numFmtId="0" fontId="0" fillId="0" borderId="58" xfId="0" applyNumberFormat="1" applyFont="1" applyFill="1" applyBorder="1" applyAlignment="1">
      <alignment horizontal="center" vertical="center"/>
    </xf>
    <xf numFmtId="0" fontId="0" fillId="0" borderId="64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vertical="center"/>
    </xf>
    <xf numFmtId="0" fontId="10" fillId="5" borderId="51" xfId="0" applyFont="1" applyFill="1" applyBorder="1" applyAlignment="1">
      <alignment horizontal="center" vertical="center"/>
    </xf>
    <xf numFmtId="0" fontId="14" fillId="5" borderId="53" xfId="0" applyFont="1" applyFill="1" applyBorder="1" applyAlignment="1">
      <alignment vertical="center"/>
    </xf>
    <xf numFmtId="0" fontId="10" fillId="5" borderId="31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5" fillId="0" borderId="46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vertical="center"/>
    </xf>
    <xf numFmtId="0" fontId="5" fillId="0" borderId="58" xfId="0" applyNumberFormat="1" applyFont="1" applyFill="1" applyBorder="1" applyAlignment="1">
      <alignment horizontal="center" vertical="center"/>
    </xf>
    <xf numFmtId="0" fontId="5" fillId="0" borderId="6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vertical="center"/>
    </xf>
    <xf numFmtId="0" fontId="14" fillId="5" borderId="59" xfId="0" applyFont="1" applyFill="1" applyBorder="1" applyAlignment="1">
      <alignment vertical="center"/>
    </xf>
    <xf numFmtId="0" fontId="5" fillId="0" borderId="41" xfId="0" applyFont="1" applyFill="1" applyBorder="1" applyAlignment="1">
      <alignment horizontal="center" vertical="center"/>
    </xf>
    <xf numFmtId="0" fontId="7" fillId="0" borderId="61" xfId="0" applyFont="1" applyFill="1" applyBorder="1" applyAlignment="1">
      <alignment vertical="center"/>
    </xf>
    <xf numFmtId="0" fontId="10" fillId="5" borderId="30" xfId="0" applyNumberFormat="1" applyFont="1" applyFill="1" applyBorder="1" applyAlignment="1">
      <alignment horizontal="center" vertical="center"/>
    </xf>
    <xf numFmtId="0" fontId="10" fillId="5" borderId="20" xfId="0" applyNumberFormat="1" applyFont="1" applyFill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165" fontId="18" fillId="0" borderId="65" xfId="1" applyNumberFormat="1" applyFont="1" applyBorder="1" applyAlignment="1">
      <alignment vertical="center" wrapText="1"/>
    </xf>
    <xf numFmtId="0" fontId="5" fillId="7" borderId="52" xfId="0" applyFont="1" applyFill="1" applyBorder="1" applyAlignment="1">
      <alignment horizontal="right" vertical="center"/>
    </xf>
    <xf numFmtId="1" fontId="10" fillId="4" borderId="31" xfId="0" applyNumberFormat="1" applyFont="1" applyFill="1" applyBorder="1" applyAlignment="1">
      <alignment horizontal="center" vertical="center"/>
    </xf>
    <xf numFmtId="1" fontId="10" fillId="4" borderId="51" xfId="0" applyNumberFormat="1" applyFont="1" applyFill="1" applyBorder="1" applyAlignment="1">
      <alignment horizontal="center" vertical="center"/>
    </xf>
    <xf numFmtId="1" fontId="10" fillId="7" borderId="31" xfId="0" applyNumberFormat="1" applyFont="1" applyFill="1" applyBorder="1" applyAlignment="1">
      <alignment horizontal="center" vertical="center"/>
    </xf>
    <xf numFmtId="1" fontId="10" fillId="7" borderId="52" xfId="0" applyNumberFormat="1" applyFont="1" applyFill="1" applyBorder="1" applyAlignment="1">
      <alignment horizontal="center" vertical="center"/>
    </xf>
    <xf numFmtId="0" fontId="10" fillId="7" borderId="31" xfId="0" applyNumberFormat="1" applyFont="1" applyFill="1" applyBorder="1" applyAlignment="1">
      <alignment horizontal="center" vertical="center"/>
    </xf>
    <xf numFmtId="0" fontId="10" fillId="7" borderId="51" xfId="0" applyNumberFormat="1" applyFont="1" applyFill="1" applyBorder="1" applyAlignment="1">
      <alignment horizontal="center" vertical="center"/>
    </xf>
    <xf numFmtId="0" fontId="14" fillId="7" borderId="59" xfId="0" applyNumberFormat="1" applyFont="1" applyFill="1" applyBorder="1" applyAlignment="1">
      <alignment vertical="center"/>
    </xf>
    <xf numFmtId="0" fontId="12" fillId="0" borderId="38" xfId="0" applyFont="1" applyBorder="1" applyAlignment="1">
      <alignment horizontal="center" vertical="center"/>
    </xf>
    <xf numFmtId="165" fontId="19" fillId="0" borderId="66" xfId="1" applyNumberFormat="1" applyFont="1" applyBorder="1" applyAlignment="1">
      <alignment vertical="center" wrapText="1"/>
    </xf>
    <xf numFmtId="0" fontId="1" fillId="0" borderId="15" xfId="0" applyFont="1" applyBorder="1" applyAlignment="1">
      <alignment horizontal="left" vertical="center" indent="5"/>
    </xf>
    <xf numFmtId="1" fontId="5" fillId="4" borderId="38" xfId="0" applyNumberFormat="1" applyFont="1" applyFill="1" applyBorder="1" applyAlignment="1">
      <alignment horizontal="center" vertical="center"/>
    </xf>
    <xf numFmtId="1" fontId="5" fillId="4" borderId="39" xfId="0" applyNumberFormat="1" applyFont="1" applyFill="1" applyBorder="1" applyAlignment="1">
      <alignment horizontal="center" vertical="center"/>
    </xf>
    <xf numFmtId="1" fontId="5" fillId="0" borderId="15" xfId="0" applyNumberFormat="1" applyFont="1" applyBorder="1" applyAlignment="1">
      <alignment horizontal="center" vertical="center"/>
    </xf>
    <xf numFmtId="0" fontId="5" fillId="0" borderId="38" xfId="0" applyNumberFormat="1" applyFont="1" applyBorder="1" applyAlignment="1">
      <alignment horizontal="center" vertical="center"/>
    </xf>
    <xf numFmtId="0" fontId="5" fillId="0" borderId="39" xfId="0" applyNumberFormat="1" applyFont="1" applyBorder="1" applyAlignment="1">
      <alignment horizontal="center" vertical="center"/>
    </xf>
    <xf numFmtId="0" fontId="7" fillId="0" borderId="13" xfId="0" applyNumberFormat="1" applyFont="1" applyBorder="1" applyAlignment="1">
      <alignment vertical="center"/>
    </xf>
    <xf numFmtId="0" fontId="12" fillId="0" borderId="46" xfId="0" applyFont="1" applyBorder="1" applyAlignment="1">
      <alignment horizontal="center" vertical="center"/>
    </xf>
    <xf numFmtId="165" fontId="19" fillId="0" borderId="67" xfId="1" applyNumberFormat="1" applyFont="1" applyBorder="1" applyAlignment="1">
      <alignment vertical="center" wrapText="1"/>
    </xf>
    <xf numFmtId="0" fontId="1" fillId="0" borderId="55" xfId="0" applyFont="1" applyBorder="1" applyAlignment="1">
      <alignment horizontal="left" vertical="center" indent="5"/>
    </xf>
    <xf numFmtId="1" fontId="5" fillId="4" borderId="46" xfId="0" applyNumberFormat="1" applyFont="1" applyFill="1" applyBorder="1" applyAlignment="1">
      <alignment horizontal="center" vertical="center"/>
    </xf>
    <xf numFmtId="1" fontId="5" fillId="4" borderId="47" xfId="0" applyNumberFormat="1" applyFont="1" applyFill="1" applyBorder="1" applyAlignment="1">
      <alignment horizontal="center" vertical="center"/>
    </xf>
    <xf numFmtId="1" fontId="5" fillId="0" borderId="46" xfId="0" applyNumberFormat="1" applyFont="1" applyBorder="1" applyAlignment="1">
      <alignment horizontal="center" vertical="center"/>
    </xf>
    <xf numFmtId="1" fontId="5" fillId="0" borderId="55" xfId="0" applyNumberFormat="1" applyFont="1" applyBorder="1" applyAlignment="1">
      <alignment horizontal="center" vertical="center"/>
    </xf>
    <xf numFmtId="0" fontId="5" fillId="0" borderId="46" xfId="0" applyNumberFormat="1" applyFont="1" applyBorder="1" applyAlignment="1">
      <alignment horizontal="center" vertical="center"/>
    </xf>
    <xf numFmtId="0" fontId="5" fillId="0" borderId="47" xfId="0" applyNumberFormat="1" applyFont="1" applyBorder="1" applyAlignment="1">
      <alignment horizontal="center" vertical="center"/>
    </xf>
    <xf numFmtId="0" fontId="7" fillId="0" borderId="61" xfId="0" applyNumberFormat="1" applyFont="1" applyBorder="1" applyAlignment="1">
      <alignment vertical="center"/>
    </xf>
    <xf numFmtId="165" fontId="20" fillId="0" borderId="65" xfId="1" applyNumberFormat="1" applyFont="1" applyBorder="1" applyAlignment="1">
      <alignment vertical="center" wrapText="1"/>
    </xf>
    <xf numFmtId="0" fontId="13" fillId="7" borderId="52" xfId="0" applyFont="1" applyFill="1" applyBorder="1" applyAlignment="1">
      <alignment horizontal="right" vertical="center"/>
    </xf>
    <xf numFmtId="0" fontId="10" fillId="7" borderId="52" xfId="0" applyNumberFormat="1" applyFont="1" applyFill="1" applyBorder="1" applyAlignment="1">
      <alignment horizontal="center" vertical="center"/>
    </xf>
    <xf numFmtId="0" fontId="14" fillId="7" borderId="53" xfId="0" applyNumberFormat="1" applyFont="1" applyFill="1" applyBorder="1" applyAlignment="1">
      <alignment vertical="center"/>
    </xf>
    <xf numFmtId="165" fontId="21" fillId="0" borderId="66" xfId="1" applyNumberFormat="1" applyFont="1" applyBorder="1" applyAlignment="1">
      <alignment vertical="center" wrapText="1"/>
    </xf>
    <xf numFmtId="0" fontId="12" fillId="0" borderId="15" xfId="0" applyFont="1" applyBorder="1" applyAlignment="1">
      <alignment horizontal="left" vertical="center" indent="5"/>
    </xf>
    <xf numFmtId="0" fontId="5" fillId="4" borderId="38" xfId="0" applyNumberFormat="1" applyFont="1" applyFill="1" applyBorder="1" applyAlignment="1">
      <alignment horizontal="center" vertical="center"/>
    </xf>
    <xf numFmtId="0" fontId="5" fillId="4" borderId="39" xfId="0" applyNumberFormat="1" applyFont="1" applyFill="1" applyBorder="1" applyAlignment="1">
      <alignment horizontal="center" vertical="center"/>
    </xf>
    <xf numFmtId="0" fontId="5" fillId="0" borderId="15" xfId="0" applyNumberFormat="1" applyFont="1" applyBorder="1" applyAlignment="1">
      <alignment horizontal="center" vertical="center"/>
    </xf>
    <xf numFmtId="0" fontId="7" fillId="0" borderId="40" xfId="0" applyNumberFormat="1" applyFont="1" applyBorder="1" applyAlignment="1">
      <alignment vertical="center"/>
    </xf>
    <xf numFmtId="165" fontId="21" fillId="0" borderId="67" xfId="1" applyNumberFormat="1" applyFont="1" applyBorder="1" applyAlignment="1">
      <alignment vertical="center" wrapText="1"/>
    </xf>
    <xf numFmtId="0" fontId="12" fillId="0" borderId="55" xfId="0" applyFont="1" applyBorder="1" applyAlignment="1">
      <alignment horizontal="left" vertical="center" indent="5"/>
    </xf>
    <xf numFmtId="0" fontId="5" fillId="4" borderId="46" xfId="0" applyNumberFormat="1" applyFont="1" applyFill="1" applyBorder="1" applyAlignment="1">
      <alignment horizontal="center" vertical="center"/>
    </xf>
    <xf numFmtId="0" fontId="5" fillId="4" borderId="47" xfId="0" applyNumberFormat="1" applyFont="1" applyFill="1" applyBorder="1" applyAlignment="1">
      <alignment horizontal="center" vertical="center"/>
    </xf>
    <xf numFmtId="0" fontId="5" fillId="0" borderId="55" xfId="0" applyNumberFormat="1" applyFont="1" applyBorder="1" applyAlignment="1">
      <alignment horizontal="center" vertical="center"/>
    </xf>
    <xf numFmtId="0" fontId="7" fillId="0" borderId="56" xfId="0" applyNumberFormat="1" applyFont="1" applyBorder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10" fillId="4" borderId="30" xfId="0" applyFont="1" applyFill="1" applyBorder="1" applyAlignment="1">
      <alignment horizontal="center" vertical="center"/>
    </xf>
    <xf numFmtId="1" fontId="10" fillId="4" borderId="7" xfId="0" applyNumberFormat="1" applyFont="1" applyFill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0" fontId="22" fillId="0" borderId="46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 wrapText="1"/>
    </xf>
    <xf numFmtId="0" fontId="22" fillId="0" borderId="35" xfId="0" applyFont="1" applyBorder="1" applyAlignment="1">
      <alignment horizontal="center" vertical="center"/>
    </xf>
    <xf numFmtId="0" fontId="22" fillId="0" borderId="43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 wrapText="1"/>
    </xf>
    <xf numFmtId="0" fontId="22" fillId="0" borderId="57" xfId="0" applyFont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right" vertical="center"/>
    </xf>
    <xf numFmtId="0" fontId="9" fillId="0" borderId="5" xfId="0" applyFont="1" applyBorder="1" applyAlignment="1">
      <alignment horizontal="right" vertical="center"/>
    </xf>
    <xf numFmtId="49" fontId="8" fillId="0" borderId="27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2" xfId="0" applyBorder="1"/>
    <xf numFmtId="0" fontId="0" fillId="0" borderId="4" xfId="0" applyBorder="1"/>
    <xf numFmtId="0" fontId="5" fillId="0" borderId="23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5" fillId="0" borderId="24" xfId="0" applyFont="1" applyBorder="1" applyAlignment="1">
      <alignment horizontal="center" vertical="center" wrapText="1"/>
    </xf>
    <xf numFmtId="0" fontId="0" fillId="0" borderId="0" xfId="0" applyBorder="1" applyAlignment="1">
      <alignment vertical="top"/>
    </xf>
    <xf numFmtId="0" fontId="0" fillId="0" borderId="5" xfId="0" applyBorder="1"/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vertical="top"/>
    </xf>
    <xf numFmtId="0" fontId="12" fillId="0" borderId="30" xfId="0" applyFont="1" applyBorder="1" applyAlignment="1">
      <alignment horizontal="center" vertical="center"/>
    </xf>
  </cellXfs>
  <cellStyles count="2">
    <cellStyle name="Excel Built-in Normal" xfId="1"/>
    <cellStyle name="Обычный" xfId="0" builtinId="0"/>
  </cellStyles>
  <dxfs count="30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medium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0" hidden="0"/>
    </dxf>
    <dxf>
      <alignment horizontal="general" vertical="bottom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  <protection locked="0" hidden="0"/>
    </dxf>
    <dxf>
      <protection locked="0" hidden="0"/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>
        <left style="medium">
          <color auto="1"/>
        </left>
        <right style="medium">
          <color auto="1"/>
        </right>
        <top/>
        <bottom/>
        <vertical style="medium">
          <color auto="1"/>
        </vertical>
        <horizontal/>
      </border>
    </dxf>
    <dxf>
      <font>
        <b/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6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74;&#1086;&#1079;&#1088;&#1072;&#1089;&#1090;&#1072;&#1084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озрастам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3" name="Таблица3" displayName="Таблица3" ref="A1:C1048576" totalsRowShown="0" headerRowDxfId="29" dataDxfId="27" headerRowBorderDxfId="28" tableBorderDxfId="26" totalsRowBorderDxfId="25">
  <autoFilter ref="A1:C1048576"/>
  <tableColumns count="3">
    <tableColumn id="1" name="Медицинская организация" dataDxfId="24"/>
    <tableColumn id="2" name="Всего СПб" dataDxfId="23"/>
    <tableColumn id="3" name="Всего ЛО" dataDxfId="2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Таблица1" displayName="Таблица1" ref="A1:I36" totalsRowShown="0" headerRowDxfId="21" dataDxfId="19" headerRowBorderDxfId="20">
  <autoFilter ref="A1:I36"/>
  <tableColumns count="9">
    <tableColumn id="1" name="Медицинская организация" dataDxfId="18"/>
    <tableColumn id="2" name="Всего СПб" dataDxfId="17"/>
    <tableColumn id="3" name="Всего ЛО" dataDxfId="16"/>
    <tableColumn id="4" name="Дети до 18 СПб" dataDxfId="15"/>
    <tableColumn id="5" name="Взрослые до 65 СПб" dataDxfId="14"/>
    <tableColumn id="6" name="Пенсионеры после 65 СПб" dataDxfId="13"/>
    <tableColumn id="7" name="Дети до 18 ЛО" dataDxfId="12"/>
    <tableColumn id="8" name="Взрослые до 65 ЛО" dataDxfId="11"/>
    <tableColumn id="9" name="Пенсионеры после 65 ЛО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2"/>
  <sheetViews>
    <sheetView workbookViewId="0">
      <selection sqref="A1:A1048576"/>
    </sheetView>
  </sheetViews>
  <sheetFormatPr defaultRowHeight="20" x14ac:dyDescent="0.35"/>
  <cols>
    <col min="1" max="1" width="76" style="21" customWidth="1"/>
    <col min="2" max="2" width="19.26953125" style="18" customWidth="1"/>
    <col min="3" max="3" width="19.26953125" style="19" customWidth="1"/>
  </cols>
  <sheetData>
    <row r="1" spans="1:3" x14ac:dyDescent="0.35">
      <c r="A1" s="20" t="s">
        <v>0</v>
      </c>
      <c r="B1" s="16" t="s">
        <v>1</v>
      </c>
      <c r="C1" s="17" t="s">
        <v>2</v>
      </c>
    </row>
    <row r="2" spans="1:3" ht="29.25" customHeight="1" x14ac:dyDescent="0.35"/>
    <row r="3" spans="1:3" ht="29.25" customHeight="1" x14ac:dyDescent="0.35"/>
    <row r="4" spans="1:3" ht="29.25" customHeight="1" x14ac:dyDescent="0.35"/>
    <row r="5" spans="1:3" ht="29.25" customHeight="1" x14ac:dyDescent="0.35"/>
    <row r="6" spans="1:3" ht="29.25" customHeight="1" x14ac:dyDescent="0.35"/>
    <row r="7" spans="1:3" ht="29.25" customHeight="1" x14ac:dyDescent="0.35"/>
    <row r="8" spans="1:3" ht="29.25" customHeight="1" x14ac:dyDescent="0.35"/>
    <row r="9" spans="1:3" ht="29.25" customHeight="1" x14ac:dyDescent="0.35"/>
    <row r="10" spans="1:3" ht="29.25" customHeight="1" x14ac:dyDescent="0.35"/>
    <row r="11" spans="1:3" ht="29.25" customHeight="1" x14ac:dyDescent="0.35"/>
    <row r="12" spans="1:3" ht="29.25" customHeight="1" x14ac:dyDescent="0.35"/>
    <row r="13" spans="1:3" ht="29.25" customHeight="1" x14ac:dyDescent="0.35"/>
    <row r="14" spans="1:3" ht="29.25" customHeight="1" x14ac:dyDescent="0.35"/>
    <row r="15" spans="1:3" ht="29.25" customHeight="1" x14ac:dyDescent="0.35"/>
    <row r="16" spans="1:3" ht="29.25" customHeight="1" x14ac:dyDescent="0.35"/>
    <row r="17" ht="29.25" customHeight="1" x14ac:dyDescent="0.35"/>
    <row r="18" ht="29.25" customHeight="1" x14ac:dyDescent="0.35"/>
    <row r="19" ht="29.25" customHeight="1" x14ac:dyDescent="0.35"/>
    <row r="20" ht="29.25" customHeight="1" x14ac:dyDescent="0.35"/>
    <row r="21" ht="29.25" customHeight="1" x14ac:dyDescent="0.35"/>
    <row r="22" ht="29.25" customHeight="1" x14ac:dyDescent="0.35"/>
    <row r="23" ht="29.25" customHeight="1" x14ac:dyDescent="0.35"/>
    <row r="24" ht="29.25" customHeight="1" x14ac:dyDescent="0.35"/>
    <row r="25" ht="29.25" customHeight="1" x14ac:dyDescent="0.35"/>
    <row r="26" ht="29.25" customHeight="1" x14ac:dyDescent="0.35"/>
    <row r="27" ht="29.25" customHeight="1" x14ac:dyDescent="0.35"/>
    <row r="28" ht="29.25" customHeight="1" x14ac:dyDescent="0.35"/>
    <row r="29" ht="29.25" customHeight="1" x14ac:dyDescent="0.35"/>
    <row r="30" ht="29.25" customHeight="1" x14ac:dyDescent="0.35"/>
    <row r="31" ht="29.25" customHeight="1" x14ac:dyDescent="0.35"/>
    <row r="32" ht="29.25" customHeight="1" x14ac:dyDescent="0.35"/>
    <row r="33" ht="29.25" customHeight="1" x14ac:dyDescent="0.35"/>
    <row r="34" ht="29.25" customHeight="1" x14ac:dyDescent="0.35"/>
    <row r="35" ht="29.25" customHeight="1" x14ac:dyDescent="0.35"/>
    <row r="36" ht="29.25" customHeight="1" x14ac:dyDescent="0.35"/>
    <row r="37" ht="29.25" customHeight="1" x14ac:dyDescent="0.35"/>
    <row r="38" ht="29.25" customHeight="1" x14ac:dyDescent="0.35"/>
    <row r="39" ht="29.25" customHeight="1" x14ac:dyDescent="0.35"/>
    <row r="40" ht="29.25" customHeight="1" x14ac:dyDescent="0.35"/>
    <row r="41" ht="29.25" customHeight="1" x14ac:dyDescent="0.35"/>
    <row r="42" ht="29.25" customHeight="1" x14ac:dyDescent="0.35"/>
    <row r="43" ht="29.25" customHeight="1" x14ac:dyDescent="0.35"/>
    <row r="44" ht="29.25" customHeight="1" x14ac:dyDescent="0.35"/>
    <row r="45" ht="29.25" customHeight="1" x14ac:dyDescent="0.35"/>
    <row r="46" ht="29.25" customHeight="1" x14ac:dyDescent="0.35"/>
    <row r="47" ht="29.25" customHeight="1" x14ac:dyDescent="0.35"/>
    <row r="48" ht="29.25" customHeight="1" x14ac:dyDescent="0.35"/>
    <row r="49" ht="29.25" customHeight="1" x14ac:dyDescent="0.35"/>
    <row r="50" ht="29.25" customHeight="1" x14ac:dyDescent="0.35"/>
    <row r="51" ht="29.25" customHeight="1" x14ac:dyDescent="0.35"/>
    <row r="52" ht="29.25" customHeight="1" x14ac:dyDescent="0.35"/>
    <row r="53" ht="29.25" customHeight="1" x14ac:dyDescent="0.35"/>
    <row r="54" ht="29.25" customHeight="1" x14ac:dyDescent="0.35"/>
    <row r="55" ht="29.25" customHeight="1" x14ac:dyDescent="0.35"/>
    <row r="56" ht="29.25" customHeight="1" x14ac:dyDescent="0.35"/>
    <row r="57" ht="29.25" customHeight="1" x14ac:dyDescent="0.35"/>
    <row r="58" ht="29.25" customHeight="1" x14ac:dyDescent="0.35"/>
    <row r="59" ht="29.25" customHeight="1" x14ac:dyDescent="0.35"/>
    <row r="60" ht="29.25" customHeight="1" x14ac:dyDescent="0.35"/>
    <row r="61" ht="29.25" customHeight="1" x14ac:dyDescent="0.35"/>
    <row r="62" ht="29.25" customHeight="1" x14ac:dyDescent="0.35"/>
    <row r="63" ht="29.25" customHeight="1" x14ac:dyDescent="0.35"/>
    <row r="64" ht="29.25" customHeight="1" x14ac:dyDescent="0.35"/>
    <row r="65" ht="29.25" customHeight="1" x14ac:dyDescent="0.35"/>
    <row r="66" ht="29.25" customHeight="1" x14ac:dyDescent="0.35"/>
    <row r="67" ht="29.25" customHeight="1" x14ac:dyDescent="0.35"/>
    <row r="68" ht="29.25" customHeight="1" x14ac:dyDescent="0.35"/>
    <row r="69" ht="29.25" customHeight="1" x14ac:dyDescent="0.35"/>
    <row r="70" ht="29.25" customHeight="1" x14ac:dyDescent="0.35"/>
    <row r="71" ht="29.25" customHeight="1" x14ac:dyDescent="0.35"/>
    <row r="72" ht="29.25" customHeight="1" x14ac:dyDescent="0.35"/>
    <row r="73" ht="29.25" customHeight="1" x14ac:dyDescent="0.35"/>
    <row r="74" ht="29.25" customHeight="1" x14ac:dyDescent="0.35"/>
    <row r="75" ht="29.25" customHeight="1" x14ac:dyDescent="0.35"/>
    <row r="76" ht="29.25" customHeight="1" x14ac:dyDescent="0.35"/>
    <row r="77" ht="29.25" customHeight="1" x14ac:dyDescent="0.35"/>
    <row r="78" ht="29.25" customHeight="1" x14ac:dyDescent="0.35"/>
    <row r="79" ht="29.25" customHeight="1" x14ac:dyDescent="0.35"/>
    <row r="80" ht="29.25" customHeight="1" x14ac:dyDescent="0.35"/>
    <row r="81" ht="29.25" customHeight="1" x14ac:dyDescent="0.35"/>
    <row r="82" ht="29.25" customHeight="1" x14ac:dyDescent="0.35"/>
    <row r="83" ht="29.25" customHeight="1" x14ac:dyDescent="0.35"/>
    <row r="84" ht="29.25" customHeight="1" x14ac:dyDescent="0.35"/>
    <row r="85" ht="29.25" customHeight="1" x14ac:dyDescent="0.35"/>
    <row r="86" ht="29.25" customHeight="1" x14ac:dyDescent="0.35"/>
    <row r="87" ht="29.25" customHeight="1" x14ac:dyDescent="0.35"/>
    <row r="88" ht="29.25" customHeight="1" x14ac:dyDescent="0.35"/>
    <row r="89" ht="29.25" customHeight="1" x14ac:dyDescent="0.35"/>
    <row r="90" ht="29.25" customHeight="1" x14ac:dyDescent="0.35"/>
    <row r="91" ht="29.25" customHeight="1" x14ac:dyDescent="0.35"/>
    <row r="92" ht="29.25" customHeight="1" x14ac:dyDescent="0.35"/>
    <row r="93" ht="29.25" customHeight="1" x14ac:dyDescent="0.35"/>
    <row r="94" ht="29.25" customHeight="1" x14ac:dyDescent="0.35"/>
    <row r="95" ht="29.25" customHeight="1" x14ac:dyDescent="0.35"/>
    <row r="96" ht="29.25" customHeight="1" x14ac:dyDescent="0.35"/>
    <row r="97" ht="29.25" customHeight="1" x14ac:dyDescent="0.35"/>
    <row r="98" ht="29.25" customHeight="1" x14ac:dyDescent="0.35"/>
    <row r="99" ht="29.25" customHeight="1" x14ac:dyDescent="0.35"/>
    <row r="100" ht="29.25" customHeight="1" x14ac:dyDescent="0.35"/>
    <row r="101" ht="29.25" customHeight="1" x14ac:dyDescent="0.35"/>
    <row r="102" ht="29.25" customHeight="1" x14ac:dyDescent="0.35"/>
    <row r="103" ht="29.25" customHeight="1" x14ac:dyDescent="0.35"/>
    <row r="104" ht="29.25" customHeight="1" x14ac:dyDescent="0.35"/>
    <row r="105" ht="29.25" customHeight="1" x14ac:dyDescent="0.35"/>
    <row r="106" ht="29.25" customHeight="1" x14ac:dyDescent="0.35"/>
    <row r="107" ht="29.25" customHeight="1" x14ac:dyDescent="0.35"/>
    <row r="108" ht="29.25" customHeight="1" x14ac:dyDescent="0.35"/>
    <row r="109" ht="29.25" customHeight="1" x14ac:dyDescent="0.35"/>
    <row r="110" ht="29.25" customHeight="1" x14ac:dyDescent="0.35"/>
    <row r="111" ht="29.25" customHeight="1" x14ac:dyDescent="0.35"/>
    <row r="112" ht="29.25" customHeight="1" x14ac:dyDescent="0.35"/>
    <row r="113" ht="29.25" customHeight="1" x14ac:dyDescent="0.35"/>
    <row r="114" ht="29.25" customHeight="1" x14ac:dyDescent="0.35"/>
    <row r="115" ht="29.25" customHeight="1" x14ac:dyDescent="0.35"/>
    <row r="116" ht="29.25" customHeight="1" x14ac:dyDescent="0.35"/>
    <row r="117" ht="29.25" customHeight="1" x14ac:dyDescent="0.35"/>
    <row r="118" ht="29.25" customHeight="1" x14ac:dyDescent="0.35"/>
    <row r="119" ht="29.25" customHeight="1" x14ac:dyDescent="0.35"/>
    <row r="120" ht="29.25" customHeight="1" x14ac:dyDescent="0.35"/>
    <row r="121" ht="29.25" customHeight="1" x14ac:dyDescent="0.35"/>
    <row r="122" ht="29.25" customHeight="1" x14ac:dyDescent="0.35"/>
    <row r="123" ht="29.25" customHeight="1" x14ac:dyDescent="0.35"/>
    <row r="124" ht="29.25" customHeight="1" x14ac:dyDescent="0.35"/>
    <row r="125" ht="29.25" customHeight="1" x14ac:dyDescent="0.35"/>
    <row r="126" ht="29.25" customHeight="1" x14ac:dyDescent="0.35"/>
    <row r="127" ht="29.25" customHeight="1" x14ac:dyDescent="0.35"/>
    <row r="128" ht="29.25" customHeight="1" x14ac:dyDescent="0.35"/>
    <row r="129" ht="29.25" customHeight="1" x14ac:dyDescent="0.35"/>
    <row r="130" ht="29.25" customHeight="1" x14ac:dyDescent="0.35"/>
    <row r="131" ht="29.25" customHeight="1" x14ac:dyDescent="0.35"/>
    <row r="132" ht="29.25" customHeight="1" x14ac:dyDescent="0.35"/>
    <row r="133" ht="29.25" customHeight="1" x14ac:dyDescent="0.35"/>
    <row r="134" ht="29.25" customHeight="1" x14ac:dyDescent="0.35"/>
    <row r="135" ht="29.25" customHeight="1" x14ac:dyDescent="0.35"/>
    <row r="136" ht="29.25" customHeight="1" x14ac:dyDescent="0.35"/>
    <row r="137" ht="29.25" customHeight="1" x14ac:dyDescent="0.35"/>
    <row r="138" ht="29.25" customHeight="1" x14ac:dyDescent="0.35"/>
    <row r="139" ht="29.25" customHeight="1" x14ac:dyDescent="0.35"/>
    <row r="140" ht="29.25" customHeight="1" x14ac:dyDescent="0.35"/>
    <row r="141" ht="29.25" customHeight="1" x14ac:dyDescent="0.35"/>
    <row r="142" ht="29.25" customHeight="1" x14ac:dyDescent="0.35"/>
    <row r="143" ht="29.25" customHeight="1" x14ac:dyDescent="0.35"/>
    <row r="144" ht="29.25" customHeight="1" x14ac:dyDescent="0.35"/>
    <row r="145" ht="29.25" customHeight="1" x14ac:dyDescent="0.35"/>
    <row r="146" ht="29.25" customHeight="1" x14ac:dyDescent="0.35"/>
    <row r="147" ht="29.25" customHeight="1" x14ac:dyDescent="0.35"/>
    <row r="148" ht="29.25" customHeight="1" x14ac:dyDescent="0.35"/>
    <row r="149" ht="29.25" customHeight="1" x14ac:dyDescent="0.35"/>
    <row r="150" ht="29.25" customHeight="1" x14ac:dyDescent="0.35"/>
    <row r="151" ht="29.25" customHeight="1" x14ac:dyDescent="0.35"/>
    <row r="152" ht="29.25" customHeight="1" x14ac:dyDescent="0.35"/>
    <row r="153" ht="29.25" customHeight="1" x14ac:dyDescent="0.35"/>
    <row r="154" ht="29.25" customHeight="1" x14ac:dyDescent="0.35"/>
    <row r="155" ht="29.25" customHeight="1" x14ac:dyDescent="0.35"/>
    <row r="156" ht="29.25" customHeight="1" x14ac:dyDescent="0.35"/>
    <row r="157" ht="29.25" customHeight="1" x14ac:dyDescent="0.35"/>
    <row r="158" ht="29.25" customHeight="1" x14ac:dyDescent="0.35"/>
    <row r="159" ht="29.25" customHeight="1" x14ac:dyDescent="0.35"/>
    <row r="160" ht="29.25" customHeight="1" x14ac:dyDescent="0.35"/>
    <row r="161" ht="29.25" customHeight="1" x14ac:dyDescent="0.35"/>
    <row r="162" ht="29.25" customHeight="1" x14ac:dyDescent="0.35"/>
    <row r="163" ht="29.25" customHeight="1" x14ac:dyDescent="0.35"/>
    <row r="164" ht="29.25" customHeight="1" x14ac:dyDescent="0.35"/>
    <row r="165" ht="29.25" customHeight="1" x14ac:dyDescent="0.35"/>
    <row r="166" ht="29.25" customHeight="1" x14ac:dyDescent="0.35"/>
    <row r="167" ht="29.25" customHeight="1" x14ac:dyDescent="0.35"/>
    <row r="168" ht="29.25" customHeight="1" x14ac:dyDescent="0.35"/>
    <row r="169" ht="29.25" customHeight="1" x14ac:dyDescent="0.35"/>
    <row r="170" ht="29.25" customHeight="1" x14ac:dyDescent="0.35"/>
    <row r="171" ht="29.25" customHeight="1" x14ac:dyDescent="0.35"/>
    <row r="172" ht="29.25" customHeight="1" x14ac:dyDescent="0.35"/>
    <row r="173" ht="29.25" customHeight="1" x14ac:dyDescent="0.35"/>
    <row r="174" ht="29.25" customHeight="1" x14ac:dyDescent="0.35"/>
    <row r="175" ht="29.25" customHeight="1" x14ac:dyDescent="0.35"/>
    <row r="176" ht="29.25" customHeight="1" x14ac:dyDescent="0.35"/>
    <row r="177" ht="29.25" customHeight="1" x14ac:dyDescent="0.35"/>
    <row r="178" ht="29.25" customHeight="1" x14ac:dyDescent="0.35"/>
    <row r="179" ht="29.25" customHeight="1" x14ac:dyDescent="0.35"/>
    <row r="180" ht="29.25" customHeight="1" x14ac:dyDescent="0.35"/>
    <row r="181" ht="29.25" customHeight="1" x14ac:dyDescent="0.35"/>
    <row r="182" ht="29.25" customHeight="1" x14ac:dyDescent="0.35"/>
    <row r="183" ht="29.25" customHeight="1" x14ac:dyDescent="0.35"/>
    <row r="184" ht="29.25" customHeight="1" x14ac:dyDescent="0.35"/>
    <row r="185" ht="29.25" customHeight="1" x14ac:dyDescent="0.35"/>
    <row r="186" ht="29.25" customHeight="1" x14ac:dyDescent="0.35"/>
    <row r="187" ht="29.25" customHeight="1" x14ac:dyDescent="0.35"/>
    <row r="188" ht="29.25" customHeight="1" x14ac:dyDescent="0.35"/>
    <row r="189" ht="29.25" customHeight="1" x14ac:dyDescent="0.35"/>
    <row r="190" ht="29.25" customHeight="1" x14ac:dyDescent="0.35"/>
    <row r="191" ht="29.25" customHeight="1" x14ac:dyDescent="0.35"/>
    <row r="192" ht="29.25" customHeight="1" x14ac:dyDescent="0.35"/>
    <row r="193" ht="29.25" customHeight="1" x14ac:dyDescent="0.35"/>
    <row r="194" ht="29.25" customHeight="1" x14ac:dyDescent="0.35"/>
    <row r="195" ht="29.25" customHeight="1" x14ac:dyDescent="0.35"/>
    <row r="196" ht="29.25" customHeight="1" x14ac:dyDescent="0.35"/>
    <row r="197" ht="29.25" customHeight="1" x14ac:dyDescent="0.35"/>
    <row r="198" ht="29.25" customHeight="1" x14ac:dyDescent="0.35"/>
    <row r="199" ht="29.25" customHeight="1" x14ac:dyDescent="0.35"/>
    <row r="200" ht="29.25" customHeight="1" x14ac:dyDescent="0.35"/>
    <row r="201" ht="29.25" customHeight="1" x14ac:dyDescent="0.35"/>
    <row r="202" ht="29.25" customHeight="1" x14ac:dyDescent="0.35"/>
    <row r="203" ht="29.25" customHeight="1" x14ac:dyDescent="0.35"/>
    <row r="204" ht="29.25" customHeight="1" x14ac:dyDescent="0.35"/>
    <row r="205" ht="29.25" customHeight="1" x14ac:dyDescent="0.35"/>
    <row r="206" ht="29.25" customHeight="1" x14ac:dyDescent="0.35"/>
    <row r="207" ht="29.25" customHeight="1" x14ac:dyDescent="0.35"/>
    <row r="208" ht="29.25" customHeight="1" x14ac:dyDescent="0.35"/>
    <row r="209" ht="29.25" customHeight="1" x14ac:dyDescent="0.35"/>
    <row r="210" ht="29.25" customHeight="1" x14ac:dyDescent="0.35"/>
    <row r="211" ht="29.25" customHeight="1" x14ac:dyDescent="0.35"/>
    <row r="212" ht="29.25" customHeight="1" x14ac:dyDescent="0.35"/>
    <row r="213" ht="29.25" customHeight="1" x14ac:dyDescent="0.35"/>
    <row r="214" ht="29.25" customHeight="1" x14ac:dyDescent="0.35"/>
    <row r="215" ht="29.25" customHeight="1" x14ac:dyDescent="0.35"/>
    <row r="216" ht="29.25" customHeight="1" x14ac:dyDescent="0.35"/>
    <row r="217" ht="29.25" customHeight="1" x14ac:dyDescent="0.35"/>
    <row r="218" ht="29.25" customHeight="1" x14ac:dyDescent="0.35"/>
    <row r="219" ht="29.25" customHeight="1" x14ac:dyDescent="0.35"/>
    <row r="220" ht="29.25" customHeight="1" x14ac:dyDescent="0.35"/>
    <row r="221" ht="29.25" customHeight="1" x14ac:dyDescent="0.35"/>
    <row r="222" ht="29.25" customHeight="1" x14ac:dyDescent="0.35"/>
    <row r="223" ht="29.25" customHeight="1" x14ac:dyDescent="0.35"/>
    <row r="224" ht="29.25" customHeight="1" x14ac:dyDescent="0.35"/>
    <row r="225" ht="29.25" customHeight="1" x14ac:dyDescent="0.35"/>
    <row r="226" ht="29.25" customHeight="1" x14ac:dyDescent="0.35"/>
    <row r="227" ht="29.25" customHeight="1" x14ac:dyDescent="0.35"/>
    <row r="228" ht="29.25" customHeight="1" x14ac:dyDescent="0.35"/>
    <row r="229" ht="29.25" customHeight="1" x14ac:dyDescent="0.35"/>
    <row r="230" ht="29.25" customHeight="1" x14ac:dyDescent="0.35"/>
    <row r="231" ht="29.25" customHeight="1" x14ac:dyDescent="0.35"/>
    <row r="232" ht="29.25" customHeight="1" x14ac:dyDescent="0.35"/>
    <row r="233" ht="29.25" customHeight="1" x14ac:dyDescent="0.35"/>
    <row r="234" ht="29.25" customHeight="1" x14ac:dyDescent="0.35"/>
    <row r="235" ht="29.25" customHeight="1" x14ac:dyDescent="0.35"/>
    <row r="236" ht="29.25" customHeight="1" x14ac:dyDescent="0.35"/>
    <row r="237" ht="29.25" customHeight="1" x14ac:dyDescent="0.35"/>
    <row r="238" ht="29.25" customHeight="1" x14ac:dyDescent="0.35"/>
    <row r="239" ht="29.25" customHeight="1" x14ac:dyDescent="0.35"/>
    <row r="240" ht="29.25" customHeight="1" x14ac:dyDescent="0.35"/>
    <row r="241" ht="29.25" customHeight="1" x14ac:dyDescent="0.35"/>
    <row r="242" ht="29.25" customHeight="1" x14ac:dyDescent="0.35"/>
    <row r="243" ht="29.25" customHeight="1" x14ac:dyDescent="0.35"/>
    <row r="244" ht="29.25" customHeight="1" x14ac:dyDescent="0.35"/>
    <row r="245" ht="29.25" customHeight="1" x14ac:dyDescent="0.35"/>
    <row r="246" ht="29.25" customHeight="1" x14ac:dyDescent="0.35"/>
    <row r="247" ht="29.25" customHeight="1" x14ac:dyDescent="0.35"/>
    <row r="248" ht="29.25" customHeight="1" x14ac:dyDescent="0.35"/>
    <row r="249" ht="29.25" customHeight="1" x14ac:dyDescent="0.35"/>
    <row r="250" ht="29.25" customHeight="1" x14ac:dyDescent="0.35"/>
    <row r="251" ht="29.25" customHeight="1" x14ac:dyDescent="0.35"/>
    <row r="252" ht="29.25" customHeight="1" x14ac:dyDescent="0.35"/>
    <row r="253" ht="29.25" customHeight="1" x14ac:dyDescent="0.35"/>
    <row r="254" ht="29.25" customHeight="1" x14ac:dyDescent="0.35"/>
    <row r="255" ht="29.25" customHeight="1" x14ac:dyDescent="0.35"/>
    <row r="256" ht="29.25" customHeight="1" x14ac:dyDescent="0.35"/>
    <row r="257" ht="29.25" customHeight="1" x14ac:dyDescent="0.35"/>
    <row r="258" ht="29.25" customHeight="1" x14ac:dyDescent="0.35"/>
    <row r="259" ht="29.25" customHeight="1" x14ac:dyDescent="0.35"/>
    <row r="260" ht="29.25" customHeight="1" x14ac:dyDescent="0.35"/>
    <row r="261" ht="29.25" customHeight="1" x14ac:dyDescent="0.35"/>
    <row r="262" ht="29.25" customHeight="1" x14ac:dyDescent="0.35"/>
    <row r="263" ht="29.25" customHeight="1" x14ac:dyDescent="0.35"/>
    <row r="264" ht="29.25" customHeight="1" x14ac:dyDescent="0.35"/>
    <row r="265" ht="29.25" customHeight="1" x14ac:dyDescent="0.35"/>
    <row r="266" ht="29.25" customHeight="1" x14ac:dyDescent="0.35"/>
    <row r="267" ht="29.25" customHeight="1" x14ac:dyDescent="0.35"/>
    <row r="268" ht="29.25" customHeight="1" x14ac:dyDescent="0.35"/>
    <row r="269" ht="29.25" customHeight="1" x14ac:dyDescent="0.35"/>
    <row r="270" ht="29.25" customHeight="1" x14ac:dyDescent="0.35"/>
    <row r="271" ht="29.25" customHeight="1" x14ac:dyDescent="0.35"/>
    <row r="272" ht="29.25" customHeight="1" x14ac:dyDescent="0.35"/>
    <row r="273" ht="29.25" customHeight="1" x14ac:dyDescent="0.35"/>
    <row r="274" ht="29.25" customHeight="1" x14ac:dyDescent="0.35"/>
    <row r="275" ht="29.25" customHeight="1" x14ac:dyDescent="0.35"/>
    <row r="276" ht="29.25" customHeight="1" x14ac:dyDescent="0.35"/>
    <row r="277" ht="29.25" customHeight="1" x14ac:dyDescent="0.35"/>
    <row r="278" ht="29.25" customHeight="1" x14ac:dyDescent="0.35"/>
    <row r="279" ht="29.25" customHeight="1" x14ac:dyDescent="0.35"/>
    <row r="280" ht="29.25" customHeight="1" x14ac:dyDescent="0.35"/>
    <row r="281" ht="29.25" customHeight="1" x14ac:dyDescent="0.35"/>
    <row r="282" ht="29.25" customHeight="1" x14ac:dyDescent="0.35"/>
    <row r="283" ht="29.25" customHeight="1" x14ac:dyDescent="0.35"/>
    <row r="284" ht="29.25" customHeight="1" x14ac:dyDescent="0.35"/>
    <row r="285" ht="29.25" customHeight="1" x14ac:dyDescent="0.35"/>
    <row r="286" ht="29.25" customHeight="1" x14ac:dyDescent="0.35"/>
    <row r="287" ht="29.25" customHeight="1" x14ac:dyDescent="0.35"/>
    <row r="288" ht="29.25" customHeight="1" x14ac:dyDescent="0.35"/>
    <row r="289" ht="29.25" customHeight="1" x14ac:dyDescent="0.35"/>
    <row r="290" ht="29.25" customHeight="1" x14ac:dyDescent="0.35"/>
    <row r="291" ht="29.25" customHeight="1" x14ac:dyDescent="0.35"/>
    <row r="292" ht="29.25" customHeight="1" x14ac:dyDescent="0.35"/>
    <row r="293" ht="29.25" customHeight="1" x14ac:dyDescent="0.35"/>
    <row r="294" ht="29.25" customHeight="1" x14ac:dyDescent="0.35"/>
    <row r="295" ht="29.25" customHeight="1" x14ac:dyDescent="0.35"/>
    <row r="296" ht="29.25" customHeight="1" x14ac:dyDescent="0.35"/>
    <row r="297" ht="29.25" customHeight="1" x14ac:dyDescent="0.35"/>
    <row r="298" ht="29.25" customHeight="1" x14ac:dyDescent="0.35"/>
    <row r="299" ht="29.25" customHeight="1" x14ac:dyDescent="0.35"/>
    <row r="300" ht="29.25" customHeight="1" x14ac:dyDescent="0.35"/>
    <row r="301" ht="29.25" customHeight="1" x14ac:dyDescent="0.35"/>
    <row r="302" ht="29.25" customHeight="1" x14ac:dyDescent="0.3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>
      <selection sqref="A1:C1048576"/>
    </sheetView>
  </sheetViews>
  <sheetFormatPr defaultRowHeight="14.5" x14ac:dyDescent="0.35"/>
  <cols>
    <col min="1" max="1" width="46" customWidth="1"/>
    <col min="2" max="9" width="23.1796875" customWidth="1"/>
    <col min="10" max="10" width="17.1796875" customWidth="1"/>
  </cols>
  <sheetData>
    <row r="1" spans="1:9" s="1" customFormat="1" ht="37.5" thickBot="1" x14ac:dyDescent="0.4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5" t="s">
        <v>8</v>
      </c>
    </row>
    <row r="2" spans="1:9" ht="32.25" customHeight="1" x14ac:dyDescent="0.35">
      <c r="A2" s="6"/>
      <c r="B2" s="8"/>
      <c r="C2" s="8"/>
      <c r="D2" s="9"/>
      <c r="E2" s="10"/>
      <c r="F2" s="11"/>
      <c r="G2" s="9"/>
      <c r="H2" s="10"/>
      <c r="I2" s="11"/>
    </row>
    <row r="3" spans="1:9" ht="32.25" customHeight="1" x14ac:dyDescent="0.35">
      <c r="A3" s="6"/>
      <c r="B3" s="8"/>
      <c r="C3" s="8"/>
      <c r="D3" s="9"/>
      <c r="E3" s="10"/>
      <c r="F3" s="11"/>
      <c r="G3" s="9"/>
      <c r="H3" s="10"/>
      <c r="I3" s="11"/>
    </row>
    <row r="4" spans="1:9" ht="32.25" customHeight="1" x14ac:dyDescent="0.35">
      <c r="A4" s="6"/>
      <c r="B4" s="8"/>
      <c r="C4" s="8"/>
      <c r="D4" s="9"/>
      <c r="E4" s="10"/>
      <c r="F4" s="11"/>
      <c r="G4" s="9"/>
      <c r="H4" s="10"/>
      <c r="I4" s="11"/>
    </row>
    <row r="5" spans="1:9" ht="32.25" customHeight="1" x14ac:dyDescent="0.35">
      <c r="A5" s="6"/>
      <c r="B5" s="8"/>
      <c r="C5" s="8"/>
      <c r="D5" s="9"/>
      <c r="E5" s="10"/>
      <c r="F5" s="11"/>
      <c r="G5" s="9"/>
      <c r="H5" s="10"/>
      <c r="I5" s="11"/>
    </row>
    <row r="6" spans="1:9" ht="32.25" customHeight="1" x14ac:dyDescent="0.35">
      <c r="A6" s="6"/>
      <c r="B6" s="8"/>
      <c r="C6" s="8"/>
      <c r="D6" s="9"/>
      <c r="E6" s="10"/>
      <c r="F6" s="11"/>
      <c r="G6" s="9"/>
      <c r="H6" s="10"/>
      <c r="I6" s="11"/>
    </row>
    <row r="7" spans="1:9" ht="32.25" customHeight="1" x14ac:dyDescent="0.35">
      <c r="A7" s="6"/>
      <c r="B7" s="8"/>
      <c r="C7" s="8"/>
      <c r="D7" s="9"/>
      <c r="E7" s="10"/>
      <c r="F7" s="11"/>
      <c r="G7" s="9"/>
      <c r="H7" s="10"/>
      <c r="I7" s="11"/>
    </row>
    <row r="8" spans="1:9" ht="32.25" customHeight="1" x14ac:dyDescent="0.35">
      <c r="A8" s="6"/>
      <c r="B8" s="8"/>
      <c r="C8" s="8"/>
      <c r="D8" s="9"/>
      <c r="E8" s="10"/>
      <c r="F8" s="11"/>
      <c r="G8" s="9"/>
      <c r="H8" s="10"/>
      <c r="I8" s="11"/>
    </row>
    <row r="9" spans="1:9" ht="32.25" customHeight="1" x14ac:dyDescent="0.35">
      <c r="A9" s="6"/>
      <c r="B9" s="8"/>
      <c r="C9" s="8"/>
      <c r="D9" s="9"/>
      <c r="E9" s="10"/>
      <c r="F9" s="11"/>
      <c r="G9" s="9"/>
      <c r="H9" s="10"/>
      <c r="I9" s="11"/>
    </row>
    <row r="10" spans="1:9" ht="32.25" customHeight="1" x14ac:dyDescent="0.35">
      <c r="A10" s="6"/>
      <c r="B10" s="8"/>
      <c r="C10" s="8"/>
      <c r="D10" s="9"/>
      <c r="E10" s="10"/>
      <c r="F10" s="11"/>
      <c r="G10" s="9"/>
      <c r="H10" s="10"/>
      <c r="I10" s="11"/>
    </row>
    <row r="11" spans="1:9" ht="32.25" customHeight="1" x14ac:dyDescent="0.35">
      <c r="A11" s="6"/>
      <c r="B11" s="8"/>
      <c r="C11" s="8"/>
      <c r="D11" s="9"/>
      <c r="E11" s="10"/>
      <c r="F11" s="11"/>
      <c r="G11" s="9"/>
      <c r="H11" s="10"/>
      <c r="I11" s="11"/>
    </row>
    <row r="12" spans="1:9" ht="32.25" customHeight="1" x14ac:dyDescent="0.35">
      <c r="A12" s="6"/>
      <c r="B12" s="8"/>
      <c r="C12" s="8"/>
      <c r="D12" s="9"/>
      <c r="E12" s="10"/>
      <c r="F12" s="11"/>
      <c r="G12" s="9"/>
      <c r="H12" s="10"/>
      <c r="I12" s="11"/>
    </row>
    <row r="13" spans="1:9" ht="32.25" customHeight="1" x14ac:dyDescent="0.35">
      <c r="A13" s="6"/>
      <c r="B13" s="8"/>
      <c r="C13" s="8"/>
      <c r="D13" s="9"/>
      <c r="E13" s="10"/>
      <c r="F13" s="11"/>
      <c r="G13" s="9"/>
      <c r="H13" s="10"/>
      <c r="I13" s="11"/>
    </row>
    <row r="14" spans="1:9" ht="32.25" customHeight="1" x14ac:dyDescent="0.35">
      <c r="A14" s="6"/>
      <c r="B14" s="8"/>
      <c r="C14" s="8"/>
      <c r="D14" s="9"/>
      <c r="E14" s="10"/>
      <c r="F14" s="11"/>
      <c r="G14" s="9"/>
      <c r="H14" s="10"/>
      <c r="I14" s="11"/>
    </row>
    <row r="15" spans="1:9" ht="32.25" customHeight="1" x14ac:dyDescent="0.35">
      <c r="A15" s="6"/>
      <c r="B15" s="8"/>
      <c r="C15" s="8"/>
      <c r="D15" s="9"/>
      <c r="E15" s="10"/>
      <c r="F15" s="11"/>
      <c r="G15" s="9"/>
      <c r="H15" s="10"/>
      <c r="I15" s="11"/>
    </row>
    <row r="16" spans="1:9" ht="32.25" customHeight="1" x14ac:dyDescent="0.35">
      <c r="A16" s="6"/>
      <c r="B16" s="8"/>
      <c r="C16" s="8"/>
      <c r="D16" s="9"/>
      <c r="E16" s="10"/>
      <c r="F16" s="11"/>
      <c r="G16" s="9"/>
      <c r="H16" s="10"/>
      <c r="I16" s="11"/>
    </row>
    <row r="17" spans="1:9" ht="32.25" customHeight="1" x14ac:dyDescent="0.35">
      <c r="A17" s="6"/>
      <c r="B17" s="8"/>
      <c r="C17" s="8"/>
      <c r="D17" s="9"/>
      <c r="E17" s="10"/>
      <c r="F17" s="11"/>
      <c r="G17" s="9"/>
      <c r="H17" s="10"/>
      <c r="I17" s="11"/>
    </row>
    <row r="18" spans="1:9" ht="32.25" customHeight="1" x14ac:dyDescent="0.35">
      <c r="A18" s="6"/>
      <c r="B18" s="8"/>
      <c r="C18" s="8"/>
      <c r="D18" s="9"/>
      <c r="E18" s="10"/>
      <c r="F18" s="11"/>
      <c r="G18" s="9"/>
      <c r="H18" s="10"/>
      <c r="I18" s="11"/>
    </row>
    <row r="19" spans="1:9" ht="32.25" customHeight="1" x14ac:dyDescent="0.35">
      <c r="A19" s="6"/>
      <c r="B19" s="8"/>
      <c r="C19" s="8"/>
      <c r="D19" s="9"/>
      <c r="E19" s="10"/>
      <c r="F19" s="11"/>
      <c r="G19" s="9"/>
      <c r="H19" s="10"/>
      <c r="I19" s="11"/>
    </row>
    <row r="20" spans="1:9" ht="32.25" customHeight="1" x14ac:dyDescent="0.35">
      <c r="A20" s="6"/>
      <c r="B20" s="8"/>
      <c r="C20" s="8"/>
      <c r="D20" s="9"/>
      <c r="E20" s="10"/>
      <c r="F20" s="11"/>
      <c r="G20" s="9"/>
      <c r="H20" s="10"/>
      <c r="I20" s="11"/>
    </row>
    <row r="21" spans="1:9" ht="32.25" customHeight="1" x14ac:dyDescent="0.35">
      <c r="A21" s="6"/>
      <c r="B21" s="8"/>
      <c r="C21" s="8"/>
      <c r="D21" s="9"/>
      <c r="E21" s="10"/>
      <c r="F21" s="11"/>
      <c r="G21" s="9"/>
      <c r="H21" s="10"/>
      <c r="I21" s="11"/>
    </row>
    <row r="22" spans="1:9" ht="32.25" customHeight="1" x14ac:dyDescent="0.35">
      <c r="A22" s="6"/>
      <c r="B22" s="8"/>
      <c r="C22" s="8"/>
      <c r="D22" s="9"/>
      <c r="E22" s="10"/>
      <c r="F22" s="11"/>
      <c r="G22" s="9"/>
      <c r="H22" s="10"/>
      <c r="I22" s="11"/>
    </row>
    <row r="23" spans="1:9" ht="32.25" customHeight="1" x14ac:dyDescent="0.35">
      <c r="A23" s="6"/>
      <c r="B23" s="8"/>
      <c r="C23" s="8"/>
      <c r="D23" s="9"/>
      <c r="E23" s="10"/>
      <c r="F23" s="11"/>
      <c r="G23" s="9"/>
      <c r="H23" s="10"/>
      <c r="I23" s="11"/>
    </row>
    <row r="24" spans="1:9" ht="32.25" customHeight="1" x14ac:dyDescent="0.35">
      <c r="A24" s="6"/>
      <c r="B24" s="8"/>
      <c r="C24" s="8"/>
      <c r="D24" s="9"/>
      <c r="E24" s="10"/>
      <c r="F24" s="11"/>
      <c r="G24" s="9"/>
      <c r="H24" s="10"/>
      <c r="I24" s="11"/>
    </row>
    <row r="25" spans="1:9" ht="32.25" customHeight="1" x14ac:dyDescent="0.35">
      <c r="A25" s="6"/>
      <c r="B25" s="8"/>
      <c r="C25" s="8"/>
      <c r="D25" s="9"/>
      <c r="E25" s="10"/>
      <c r="F25" s="11"/>
      <c r="G25" s="9"/>
      <c r="H25" s="10"/>
      <c r="I25" s="11"/>
    </row>
    <row r="26" spans="1:9" ht="32.25" customHeight="1" x14ac:dyDescent="0.35">
      <c r="A26" s="6"/>
      <c r="B26" s="8"/>
      <c r="C26" s="8"/>
      <c r="D26" s="9"/>
      <c r="E26" s="10"/>
      <c r="F26" s="11"/>
      <c r="G26" s="9"/>
      <c r="H26" s="10"/>
      <c r="I26" s="11"/>
    </row>
    <row r="27" spans="1:9" ht="32.25" customHeight="1" x14ac:dyDescent="0.35">
      <c r="A27" s="6"/>
      <c r="B27" s="8"/>
      <c r="C27" s="8"/>
      <c r="D27" s="9"/>
      <c r="E27" s="10"/>
      <c r="F27" s="11"/>
      <c r="G27" s="9"/>
      <c r="H27" s="10"/>
      <c r="I27" s="11"/>
    </row>
    <row r="28" spans="1:9" ht="32.25" customHeight="1" x14ac:dyDescent="0.35">
      <c r="A28" s="6"/>
      <c r="B28" s="8"/>
      <c r="C28" s="8"/>
      <c r="D28" s="9"/>
      <c r="E28" s="10"/>
      <c r="F28" s="11"/>
      <c r="G28" s="9"/>
      <c r="H28" s="10"/>
      <c r="I28" s="11"/>
    </row>
    <row r="29" spans="1:9" ht="32.25" customHeight="1" x14ac:dyDescent="0.35">
      <c r="A29" s="6"/>
      <c r="B29" s="8"/>
      <c r="C29" s="8"/>
      <c r="D29" s="9"/>
      <c r="E29" s="10"/>
      <c r="F29" s="11"/>
      <c r="G29" s="9"/>
      <c r="H29" s="10"/>
      <c r="I29" s="11"/>
    </row>
    <row r="30" spans="1:9" ht="32.25" customHeight="1" x14ac:dyDescent="0.35">
      <c r="A30" s="6"/>
      <c r="B30" s="8"/>
      <c r="C30" s="8"/>
      <c r="D30" s="9"/>
      <c r="E30" s="10"/>
      <c r="F30" s="11"/>
      <c r="G30" s="9"/>
      <c r="H30" s="10"/>
      <c r="I30" s="11"/>
    </row>
    <row r="31" spans="1:9" ht="32.25" customHeight="1" x14ac:dyDescent="0.35">
      <c r="A31" s="6"/>
      <c r="B31" s="8"/>
      <c r="C31" s="8"/>
      <c r="D31" s="9"/>
      <c r="E31" s="10"/>
      <c r="F31" s="11"/>
      <c r="G31" s="9"/>
      <c r="H31" s="10"/>
      <c r="I31" s="11"/>
    </row>
    <row r="32" spans="1:9" ht="32.25" customHeight="1" x14ac:dyDescent="0.35">
      <c r="A32" s="6"/>
      <c r="B32" s="8"/>
      <c r="C32" s="8"/>
      <c r="D32" s="9"/>
      <c r="E32" s="10"/>
      <c r="F32" s="11"/>
      <c r="G32" s="9"/>
      <c r="H32" s="10"/>
      <c r="I32" s="11"/>
    </row>
    <row r="33" spans="1:9" ht="32.25" customHeight="1" x14ac:dyDescent="0.35">
      <c r="A33" s="6"/>
      <c r="B33" s="8"/>
      <c r="C33" s="8"/>
      <c r="D33" s="9"/>
      <c r="E33" s="10"/>
      <c r="F33" s="11"/>
      <c r="G33" s="9"/>
      <c r="H33" s="10"/>
      <c r="I33" s="11"/>
    </row>
    <row r="34" spans="1:9" ht="32.25" customHeight="1" x14ac:dyDescent="0.35">
      <c r="A34" s="6"/>
      <c r="B34" s="8"/>
      <c r="C34" s="8"/>
      <c r="D34" s="9"/>
      <c r="E34" s="10"/>
      <c r="F34" s="11"/>
      <c r="G34" s="9"/>
      <c r="H34" s="10"/>
      <c r="I34" s="11"/>
    </row>
    <row r="35" spans="1:9" ht="32.25" customHeight="1" x14ac:dyDescent="0.35">
      <c r="A35" s="6"/>
      <c r="B35" s="8"/>
      <c r="C35" s="8"/>
      <c r="D35" s="9"/>
      <c r="E35" s="10"/>
      <c r="F35" s="11"/>
      <c r="G35" s="9"/>
      <c r="H35" s="10"/>
      <c r="I35" s="11"/>
    </row>
    <row r="36" spans="1:9" ht="32.25" customHeight="1" thickBot="1" x14ac:dyDescent="0.4">
      <c r="A36" s="7"/>
      <c r="B36" s="12"/>
      <c r="C36" s="12"/>
      <c r="D36" s="13"/>
      <c r="E36" s="14"/>
      <c r="F36" s="15"/>
      <c r="G36" s="13"/>
      <c r="H36" s="14"/>
      <c r="I36" s="1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"/>
  <sheetViews>
    <sheetView tabSelected="1" workbookViewId="0">
      <selection activeCell="M1" sqref="M1"/>
    </sheetView>
  </sheetViews>
  <sheetFormatPr defaultRowHeight="14.5" x14ac:dyDescent="0.35"/>
  <cols>
    <col min="1" max="1" width="7.81640625" customWidth="1"/>
    <col min="2" max="2" width="71.1796875" bestFit="1" customWidth="1"/>
    <col min="3" max="3" width="28.26953125" customWidth="1"/>
    <col min="4" max="9" width="10.54296875" customWidth="1"/>
    <col min="10" max="10" width="13.26953125" customWidth="1"/>
    <col min="11" max="11" width="2.54296875" customWidth="1"/>
    <col min="12" max="12" width="21.54296875" bestFit="1" customWidth="1"/>
    <col min="13" max="13" width="9.1796875" customWidth="1"/>
    <col min="14" max="14" width="1.7265625" customWidth="1"/>
    <col min="15" max="15" width="45.7265625" customWidth="1"/>
  </cols>
  <sheetData>
    <row r="1" spans="1:15" ht="15" thickBot="1" x14ac:dyDescent="0.4">
      <c r="A1" s="257" t="s">
        <v>9</v>
      </c>
      <c r="B1" s="260" t="s">
        <v>10</v>
      </c>
      <c r="C1" s="263" t="s">
        <v>11</v>
      </c>
      <c r="D1" s="266" t="s">
        <v>12</v>
      </c>
      <c r="E1" s="267"/>
      <c r="F1" s="270" t="s">
        <v>13</v>
      </c>
      <c r="G1" s="271"/>
      <c r="H1" s="271"/>
      <c r="I1" s="272"/>
      <c r="J1" s="260" t="s">
        <v>14</v>
      </c>
      <c r="K1" s="22"/>
      <c r="L1" s="23" t="s">
        <v>15</v>
      </c>
      <c r="M1" s="24">
        <f t="array" ref="M1">SUM(IF(ISBLANK(Таблица1[Медицинская организация]),0,1/COUNTIF(Таблица1[Медицинская организация],Таблица1[Медицинская организация])))+1</f>
        <v>1</v>
      </c>
      <c r="O1" s="25"/>
    </row>
    <row r="2" spans="1:15" ht="15.75" customHeight="1" thickBot="1" x14ac:dyDescent="0.4">
      <c r="A2" s="258"/>
      <c r="B2" s="261"/>
      <c r="C2" s="264"/>
      <c r="D2" s="268"/>
      <c r="E2" s="269"/>
      <c r="F2" s="270" t="s">
        <v>16</v>
      </c>
      <c r="G2" s="271"/>
      <c r="H2" s="270" t="s">
        <v>17</v>
      </c>
      <c r="I2" s="272"/>
      <c r="J2" s="273"/>
      <c r="K2" s="22"/>
      <c r="L2" s="26" t="s">
        <v>18</v>
      </c>
      <c r="M2" s="27">
        <f t="array" ref="M2">SUM(IF(ISBLANK(J5:J121),0,1/COUNTIF(J5:J121,J5:J121)))</f>
        <v>0.99999999999999889</v>
      </c>
      <c r="O2" s="254" t="s">
        <v>19</v>
      </c>
    </row>
    <row r="3" spans="1:15" ht="15" thickBot="1" x14ac:dyDescent="0.4">
      <c r="A3" s="259"/>
      <c r="B3" s="262"/>
      <c r="C3" s="265"/>
      <c r="D3" s="28" t="s">
        <v>20</v>
      </c>
      <c r="E3" s="29" t="s">
        <v>21</v>
      </c>
      <c r="F3" s="28" t="s">
        <v>20</v>
      </c>
      <c r="G3" s="29" t="s">
        <v>21</v>
      </c>
      <c r="H3" s="28" t="s">
        <v>20</v>
      </c>
      <c r="I3" s="30" t="s">
        <v>21</v>
      </c>
      <c r="J3" s="262"/>
      <c r="K3" s="22"/>
      <c r="O3" s="255"/>
    </row>
    <row r="4" spans="1:15" ht="17.5" thickBot="1" x14ac:dyDescent="0.4">
      <c r="A4" s="31">
        <v>0</v>
      </c>
      <c r="B4" s="252" t="s">
        <v>22</v>
      </c>
      <c r="C4" s="253"/>
      <c r="D4" s="239">
        <f t="shared" ref="D4:I4" si="0">D5+D9+D12+D15+D18+D21+D24+D27+D30+D33+D36+D39+D42+D44+D46+D48+D51+D54+D57+D60+D63+D65+D68+D71+D74+D77+D78+D79+D80+D83+D86+D89+D92+D95+D98+D101+D104+D107+D110+D113+D114+D119</f>
        <v>0</v>
      </c>
      <c r="E4" s="240">
        <f t="shared" si="0"/>
        <v>0</v>
      </c>
      <c r="F4" s="32">
        <f t="shared" si="0"/>
        <v>0</v>
      </c>
      <c r="G4" s="33">
        <f t="shared" si="0"/>
        <v>0</v>
      </c>
      <c r="H4" s="32">
        <f t="shared" si="0"/>
        <v>0</v>
      </c>
      <c r="I4" s="34">
        <f t="shared" si="0"/>
        <v>0</v>
      </c>
      <c r="J4" s="34"/>
      <c r="K4" s="35"/>
      <c r="O4" s="255"/>
    </row>
    <row r="5" spans="1:15" ht="16" thickBot="1" x14ac:dyDescent="0.4">
      <c r="A5" s="36">
        <v>101</v>
      </c>
      <c r="B5" s="37" t="s">
        <v>23</v>
      </c>
      <c r="C5" s="38" t="s">
        <v>24</v>
      </c>
      <c r="D5" s="39"/>
      <c r="E5" s="40"/>
      <c r="F5" s="41">
        <f>SUM(F6:F8)</f>
        <v>0</v>
      </c>
      <c r="G5" s="42">
        <f>SUM(G6:G8)</f>
        <v>0</v>
      </c>
      <c r="H5" s="41">
        <f>SUM(H6:H8)</f>
        <v>0</v>
      </c>
      <c r="I5" s="43">
        <f>SUM(I6:I8)</f>
        <v>0</v>
      </c>
      <c r="J5" s="44" t="e">
        <f>VLOOKUP($B5,'Свод по возрастам'!$A:$I,1,0)</f>
        <v>#N/A</v>
      </c>
      <c r="K5" s="45" t="s">
        <v>25</v>
      </c>
      <c r="O5" s="255"/>
    </row>
    <row r="6" spans="1:15" ht="15.5" x14ac:dyDescent="0.35">
      <c r="A6" s="46">
        <v>102</v>
      </c>
      <c r="B6" s="47" t="s">
        <v>26</v>
      </c>
      <c r="C6" s="48" t="s">
        <v>27</v>
      </c>
      <c r="D6" s="49"/>
      <c r="E6" s="50"/>
      <c r="F6" s="51">
        <f>$D6+$H6</f>
        <v>0</v>
      </c>
      <c r="G6" s="52">
        <f>$E6+$I6</f>
        <v>0</v>
      </c>
      <c r="H6" s="51">
        <f>IFERROR(VLOOKUP($B6,Свод по [1]возрастам!$A:$I,4,0),0)</f>
        <v>0</v>
      </c>
      <c r="I6" s="53">
        <f>IFERROR(VLOOKUP($B6,Свод по [1]возрастам!$A:$I,7,0),0)</f>
        <v>0</v>
      </c>
      <c r="J6" s="54" t="e">
        <f>VLOOKUP($B6,'Свод по возрастам'!$A:$I,1,0)</f>
        <v>#N/A</v>
      </c>
      <c r="K6" s="45" t="s">
        <v>25</v>
      </c>
      <c r="O6" s="255"/>
    </row>
    <row r="7" spans="1:15" ht="16" thickBot="1" x14ac:dyDescent="0.4">
      <c r="A7" s="55">
        <v>103</v>
      </c>
      <c r="B7" s="47" t="s">
        <v>26</v>
      </c>
      <c r="C7" s="48" t="s">
        <v>28</v>
      </c>
      <c r="D7" s="56"/>
      <c r="E7" s="57"/>
      <c r="F7" s="51">
        <f>$D7+$H7</f>
        <v>0</v>
      </c>
      <c r="G7" s="52">
        <f>$E7+$I7</f>
        <v>0</v>
      </c>
      <c r="H7" s="51">
        <f>IFERROR(VLOOKUP($B7,'Свод по возрастам'!$A:$I,5,0),0)</f>
        <v>0</v>
      </c>
      <c r="I7" s="53">
        <f>IFERROR(VLOOKUP($B7,'Свод по возрастам'!$A:$I,8,0),0)</f>
        <v>0</v>
      </c>
      <c r="J7" s="54" t="e">
        <f>VLOOKUP($B7,'Свод по возрастам'!$A:$I,1,0)</f>
        <v>#N/A</v>
      </c>
      <c r="K7" s="45" t="s">
        <v>25</v>
      </c>
      <c r="O7" s="256"/>
    </row>
    <row r="8" spans="1:15" ht="16" thickBot="1" x14ac:dyDescent="0.4">
      <c r="A8" s="59">
        <v>104</v>
      </c>
      <c r="B8" s="60" t="s">
        <v>26</v>
      </c>
      <c r="C8" s="61" t="s">
        <v>30</v>
      </c>
      <c r="D8" s="62"/>
      <c r="E8" s="63"/>
      <c r="F8" s="64">
        <f>$D8+$H8</f>
        <v>0</v>
      </c>
      <c r="G8" s="65">
        <f>$E8+$I8</f>
        <v>0</v>
      </c>
      <c r="H8" s="64">
        <f>IFERROR(VLOOKUP($B8,'Свод по возрастам'!$A:$I,6,0),0)</f>
        <v>0</v>
      </c>
      <c r="I8" s="66">
        <f>IFERROR(VLOOKUP($B8,'Свод по возрастам'!$A:$I,9,0),0)</f>
        <v>0</v>
      </c>
      <c r="J8" s="67" t="e">
        <f>VLOOKUP($B8,'Свод по возрастам'!$A:$I,1,0)</f>
        <v>#N/A</v>
      </c>
      <c r="K8" s="45" t="s">
        <v>25</v>
      </c>
      <c r="O8" s="58" t="s">
        <v>29</v>
      </c>
    </row>
    <row r="9" spans="1:15" ht="15.5" x14ac:dyDescent="0.35">
      <c r="A9" s="68">
        <v>105</v>
      </c>
      <c r="B9" s="69" t="s">
        <v>31</v>
      </c>
      <c r="C9" s="70" t="s">
        <v>24</v>
      </c>
      <c r="D9" s="71"/>
      <c r="E9" s="72"/>
      <c r="F9" s="73">
        <f>SUM(F10:F11)</f>
        <v>0</v>
      </c>
      <c r="G9" s="74">
        <f>SUM(G10:G11)</f>
        <v>0</v>
      </c>
      <c r="H9" s="73">
        <f>SUM(H10:H11)</f>
        <v>0</v>
      </c>
      <c r="I9" s="75">
        <f>SUM(I10:I11)</f>
        <v>0</v>
      </c>
      <c r="J9" s="76" t="e">
        <f>VLOOKUP($B9,'Свод по возрастам'!$A:$I,1,0)</f>
        <v>#N/A</v>
      </c>
      <c r="K9" s="45" t="s">
        <v>25</v>
      </c>
      <c r="O9" s="25"/>
    </row>
    <row r="10" spans="1:15" ht="15.5" x14ac:dyDescent="0.35">
      <c r="A10" s="77">
        <v>106</v>
      </c>
      <c r="B10" s="78" t="s">
        <v>32</v>
      </c>
      <c r="C10" s="79" t="s">
        <v>28</v>
      </c>
      <c r="D10" s="56"/>
      <c r="E10" s="57"/>
      <c r="F10" s="80">
        <f>$D10+$H10</f>
        <v>0</v>
      </c>
      <c r="G10" s="81">
        <f t="shared" ref="G10:G47" si="1">$E10+$I10</f>
        <v>0</v>
      </c>
      <c r="H10" s="82">
        <f>IFERROR(VLOOKUP($B10,'Свод по возрастам'!$A:$I,5,0),0)</f>
        <v>0</v>
      </c>
      <c r="I10" s="83">
        <f>IFERROR(VLOOKUP($B10,'Свод по возрастам'!$A:$I,8,0),0)</f>
        <v>0</v>
      </c>
      <c r="J10" s="84" t="e">
        <f>VLOOKUP($B10,'Свод по возрастам'!$A:$I,1,0)</f>
        <v>#N/A</v>
      </c>
      <c r="K10" s="45" t="s">
        <v>25</v>
      </c>
      <c r="O10" s="25"/>
    </row>
    <row r="11" spans="1:15" ht="16" thickBot="1" x14ac:dyDescent="0.4">
      <c r="A11" s="85">
        <v>107</v>
      </c>
      <c r="B11" s="86" t="s">
        <v>32</v>
      </c>
      <c r="C11" s="87" t="s">
        <v>30</v>
      </c>
      <c r="D11" s="62"/>
      <c r="E11" s="63"/>
      <c r="F11" s="88">
        <f>$D11+$H11</f>
        <v>0</v>
      </c>
      <c r="G11" s="89">
        <f t="shared" si="1"/>
        <v>0</v>
      </c>
      <c r="H11" s="90">
        <f>IFERROR(VLOOKUP($B11,'Свод по возрастам'!$A:$I,6,0),0)</f>
        <v>0</v>
      </c>
      <c r="I11" s="91">
        <f>IFERROR(VLOOKUP($B11,'Свод по возрастам'!$A:$I,9,0),0)</f>
        <v>0</v>
      </c>
      <c r="J11" s="92" t="e">
        <f>VLOOKUP($B11,'Свод по возрастам'!$A:$I,1,0)</f>
        <v>#N/A</v>
      </c>
      <c r="K11" s="45" t="s">
        <v>25</v>
      </c>
      <c r="O11" s="25"/>
    </row>
    <row r="12" spans="1:15" ht="15.5" x14ac:dyDescent="0.35">
      <c r="A12" s="93">
        <v>108</v>
      </c>
      <c r="B12" s="69" t="s">
        <v>33</v>
      </c>
      <c r="C12" s="70" t="s">
        <v>24</v>
      </c>
      <c r="D12" s="71"/>
      <c r="E12" s="72"/>
      <c r="F12" s="73">
        <f>SUM(F13:F14)</f>
        <v>0</v>
      </c>
      <c r="G12" s="74">
        <f>SUM(G13:G14)</f>
        <v>0</v>
      </c>
      <c r="H12" s="73">
        <f>SUM(H13:H14)</f>
        <v>0</v>
      </c>
      <c r="I12" s="75">
        <f>SUM(I13:I14)</f>
        <v>0</v>
      </c>
      <c r="J12" s="76" t="e">
        <f>VLOOKUP($B12,'Свод по возрастам'!$A:$I,1,0)</f>
        <v>#N/A</v>
      </c>
      <c r="K12" s="45" t="s">
        <v>25</v>
      </c>
      <c r="O12" s="25"/>
    </row>
    <row r="13" spans="1:15" ht="15.5" x14ac:dyDescent="0.35">
      <c r="A13" s="77">
        <v>109</v>
      </c>
      <c r="B13" s="78" t="s">
        <v>34</v>
      </c>
      <c r="C13" s="79" t="s">
        <v>28</v>
      </c>
      <c r="D13" s="56"/>
      <c r="E13" s="57"/>
      <c r="F13" s="80">
        <f>$D13+$H13</f>
        <v>0</v>
      </c>
      <c r="G13" s="81">
        <f t="shared" si="1"/>
        <v>0</v>
      </c>
      <c r="H13" s="94">
        <f>IFERROR(VLOOKUP($B13,'Свод по возрастам'!$A:$I,5,0),0)</f>
        <v>0</v>
      </c>
      <c r="I13" s="95">
        <f>IFERROR(VLOOKUP($B13,'Свод по возрастам'!$A:$I,8,0),0)</f>
        <v>0</v>
      </c>
      <c r="J13" s="96" t="e">
        <f>VLOOKUP($B13,'Свод по возрастам'!$A:$I,1,0)</f>
        <v>#N/A</v>
      </c>
      <c r="K13" s="45" t="s">
        <v>25</v>
      </c>
      <c r="O13" s="25"/>
    </row>
    <row r="14" spans="1:15" ht="16" thickBot="1" x14ac:dyDescent="0.4">
      <c r="A14" s="97">
        <v>110</v>
      </c>
      <c r="B14" s="98" t="s">
        <v>34</v>
      </c>
      <c r="C14" s="99" t="s">
        <v>30</v>
      </c>
      <c r="D14" s="62"/>
      <c r="E14" s="63"/>
      <c r="F14" s="88">
        <f>$D14+$H14</f>
        <v>0</v>
      </c>
      <c r="G14" s="89">
        <f t="shared" si="1"/>
        <v>0</v>
      </c>
      <c r="H14" s="100">
        <f>IFERROR(VLOOKUP($B14,'Свод по возрастам'!$A:$I,6,0),0)</f>
        <v>0</v>
      </c>
      <c r="I14" s="101">
        <f>IFERROR(VLOOKUP($B14,'Свод по возрастам'!$A:$I,9,0),0)</f>
        <v>0</v>
      </c>
      <c r="J14" s="102" t="e">
        <f>VLOOKUP($B14,'Свод по возрастам'!$A:$I,1,0)</f>
        <v>#N/A</v>
      </c>
      <c r="K14" s="45" t="s">
        <v>25</v>
      </c>
      <c r="O14" s="25"/>
    </row>
    <row r="15" spans="1:15" ht="15.5" x14ac:dyDescent="0.35">
      <c r="A15" s="103">
        <v>111</v>
      </c>
      <c r="B15" s="104" t="s">
        <v>35</v>
      </c>
      <c r="C15" s="105" t="s">
        <v>24</v>
      </c>
      <c r="D15" s="71"/>
      <c r="E15" s="72"/>
      <c r="F15" s="73">
        <f>SUM(F16:F17)</f>
        <v>0</v>
      </c>
      <c r="G15" s="74">
        <f>SUM(G16:G17)</f>
        <v>0</v>
      </c>
      <c r="H15" s="73">
        <f>SUM(H16:H17)</f>
        <v>0</v>
      </c>
      <c r="I15" s="75">
        <f>SUM(I16:I17)</f>
        <v>0</v>
      </c>
      <c r="J15" s="76" t="e">
        <f>VLOOKUP($B15,'Свод по возрастам'!$A:$I,1,0)</f>
        <v>#N/A</v>
      </c>
      <c r="K15" s="45" t="s">
        <v>25</v>
      </c>
      <c r="O15" s="25"/>
    </row>
    <row r="16" spans="1:15" ht="15.5" x14ac:dyDescent="0.35">
      <c r="A16" s="77">
        <v>112</v>
      </c>
      <c r="B16" s="78" t="s">
        <v>36</v>
      </c>
      <c r="C16" s="79" t="s">
        <v>28</v>
      </c>
      <c r="D16" s="56"/>
      <c r="E16" s="57"/>
      <c r="F16" s="80">
        <f>$D16+$H16</f>
        <v>0</v>
      </c>
      <c r="G16" s="81">
        <f t="shared" si="1"/>
        <v>0</v>
      </c>
      <c r="H16" s="82">
        <f>IFERROR(VLOOKUP($B16,'Свод по возрастам'!$A:$I,5,0),0)</f>
        <v>0</v>
      </c>
      <c r="I16" s="106">
        <f>IFERROR(VLOOKUP($B16,'Свод по возрастам'!$A:$I,8,0),0)</f>
        <v>0</v>
      </c>
      <c r="J16" s="96" t="e">
        <f>VLOOKUP($B16,'Свод по возрастам'!$A:$I,1,0)</f>
        <v>#N/A</v>
      </c>
      <c r="K16" s="45" t="s">
        <v>25</v>
      </c>
      <c r="O16" s="25"/>
    </row>
    <row r="17" spans="1:15" ht="16" thickBot="1" x14ac:dyDescent="0.4">
      <c r="A17" s="97">
        <v>113</v>
      </c>
      <c r="B17" s="98" t="s">
        <v>36</v>
      </c>
      <c r="C17" s="99" t="s">
        <v>30</v>
      </c>
      <c r="D17" s="62"/>
      <c r="E17" s="63"/>
      <c r="F17" s="88">
        <f>$D17+$H17</f>
        <v>0</v>
      </c>
      <c r="G17" s="89">
        <f t="shared" si="1"/>
        <v>0</v>
      </c>
      <c r="H17" s="90">
        <f>IFERROR(VLOOKUP($B17,'Свод по возрастам'!$A:$I,6,0),0)</f>
        <v>0</v>
      </c>
      <c r="I17" s="107">
        <f>IFERROR(VLOOKUP($B17,'Свод по возрастам'!$A:$I,9,0),0)</f>
        <v>0</v>
      </c>
      <c r="J17" s="102" t="e">
        <f>VLOOKUP($B17,'Свод по возрастам'!$A:$I,1,0)</f>
        <v>#N/A</v>
      </c>
      <c r="K17" s="45" t="s">
        <v>25</v>
      </c>
      <c r="O17" s="25"/>
    </row>
    <row r="18" spans="1:15" ht="15.5" x14ac:dyDescent="0.35">
      <c r="A18" s="108">
        <v>114</v>
      </c>
      <c r="B18" s="104" t="s">
        <v>37</v>
      </c>
      <c r="C18" s="105" t="s">
        <v>24</v>
      </c>
      <c r="D18" s="71"/>
      <c r="E18" s="72"/>
      <c r="F18" s="73">
        <f>SUM(F19:F20)</f>
        <v>0</v>
      </c>
      <c r="G18" s="74">
        <f>SUM(G19:G20)</f>
        <v>0</v>
      </c>
      <c r="H18" s="73">
        <f>SUM(H19:H20)</f>
        <v>0</v>
      </c>
      <c r="I18" s="75">
        <f>SUM(I19:I20)</f>
        <v>0</v>
      </c>
      <c r="J18" s="109" t="e">
        <f>VLOOKUP($B18,'Свод по возрастам'!$A:$I,1,0)</f>
        <v>#N/A</v>
      </c>
      <c r="K18" s="110" t="s">
        <v>25</v>
      </c>
      <c r="O18" s="25"/>
    </row>
    <row r="19" spans="1:15" ht="15.5" x14ac:dyDescent="0.35">
      <c r="A19" s="77">
        <v>115</v>
      </c>
      <c r="B19" s="78" t="s">
        <v>38</v>
      </c>
      <c r="C19" s="79" t="s">
        <v>28</v>
      </c>
      <c r="D19" s="56"/>
      <c r="E19" s="57"/>
      <c r="F19" s="80">
        <f>$D19+$H19</f>
        <v>0</v>
      </c>
      <c r="G19" s="81">
        <f t="shared" si="1"/>
        <v>0</v>
      </c>
      <c r="H19" s="82">
        <f>IFERROR(VLOOKUP($B19,'Свод по возрастам'!$A:$I,5,0),0)</f>
        <v>0</v>
      </c>
      <c r="I19" s="106">
        <f>IFERROR(VLOOKUP($B19,'Свод по возрастам'!$A:$I,8,0),0)</f>
        <v>0</v>
      </c>
      <c r="J19" s="111" t="e">
        <f>VLOOKUP($B19,'Свод по возрастам'!$A:$I,1,0)</f>
        <v>#N/A</v>
      </c>
      <c r="K19" s="110" t="s">
        <v>25</v>
      </c>
      <c r="O19" s="25"/>
    </row>
    <row r="20" spans="1:15" ht="16" thickBot="1" x14ac:dyDescent="0.4">
      <c r="A20" s="85">
        <v>116</v>
      </c>
      <c r="B20" s="86" t="s">
        <v>38</v>
      </c>
      <c r="C20" s="87" t="s">
        <v>30</v>
      </c>
      <c r="D20" s="62"/>
      <c r="E20" s="63"/>
      <c r="F20" s="88">
        <f>$D20+$H20</f>
        <v>0</v>
      </c>
      <c r="G20" s="89">
        <f t="shared" si="1"/>
        <v>0</v>
      </c>
      <c r="H20" s="90">
        <f>IFERROR(VLOOKUP($B20,'Свод по возрастам'!$A:$I,6,0),0)</f>
        <v>0</v>
      </c>
      <c r="I20" s="107">
        <f>IFERROR(VLOOKUP($B20,'Свод по возрастам'!$A:$I,9,0),0)</f>
        <v>0</v>
      </c>
      <c r="J20" s="112" t="e">
        <f>VLOOKUP($B20,'Свод по возрастам'!$A:$I,1,0)</f>
        <v>#N/A</v>
      </c>
      <c r="K20" s="110" t="s">
        <v>25</v>
      </c>
      <c r="O20" s="25"/>
    </row>
    <row r="21" spans="1:15" ht="15.5" x14ac:dyDescent="0.35">
      <c r="A21" s="113">
        <v>117</v>
      </c>
      <c r="B21" s="69" t="s">
        <v>39</v>
      </c>
      <c r="C21" s="70" t="s">
        <v>24</v>
      </c>
      <c r="D21" s="71"/>
      <c r="E21" s="72"/>
      <c r="F21" s="73">
        <f>SUM(F22:F23)</f>
        <v>0</v>
      </c>
      <c r="G21" s="74">
        <f>SUM(G22:G23)</f>
        <v>0</v>
      </c>
      <c r="H21" s="73">
        <f>SUM(H22:H23)</f>
        <v>0</v>
      </c>
      <c r="I21" s="75">
        <f>SUM(I22:I23)</f>
        <v>0</v>
      </c>
      <c r="J21" s="76" t="e">
        <f>VLOOKUP($B21,'Свод по возрастам'!$A:$I,1,0)</f>
        <v>#N/A</v>
      </c>
      <c r="K21" s="45" t="s">
        <v>25</v>
      </c>
      <c r="O21" s="25"/>
    </row>
    <row r="22" spans="1:15" ht="15.5" x14ac:dyDescent="0.35">
      <c r="A22" s="77">
        <v>118</v>
      </c>
      <c r="B22" s="78" t="s">
        <v>40</v>
      </c>
      <c r="C22" s="79" t="s">
        <v>28</v>
      </c>
      <c r="D22" s="56"/>
      <c r="E22" s="57"/>
      <c r="F22" s="80">
        <f>$D22+$H22</f>
        <v>0</v>
      </c>
      <c r="G22" s="81">
        <f t="shared" si="1"/>
        <v>0</v>
      </c>
      <c r="H22" s="82">
        <f>IFERROR(VLOOKUP($B22,'Свод по возрастам'!$A:$I,5,0),0)</f>
        <v>0</v>
      </c>
      <c r="I22" s="106">
        <f>IFERROR(VLOOKUP($B22,'Свод по возрастам'!$A:$I,8,0),0)</f>
        <v>0</v>
      </c>
      <c r="J22" s="96" t="e">
        <f>VLOOKUP($B22,'Свод по возрастам'!$A:$I,1,0)</f>
        <v>#N/A</v>
      </c>
      <c r="K22" s="45" t="s">
        <v>25</v>
      </c>
      <c r="O22" s="25"/>
    </row>
    <row r="23" spans="1:15" ht="16" thickBot="1" x14ac:dyDescent="0.4">
      <c r="A23" s="85">
        <v>119</v>
      </c>
      <c r="B23" s="86" t="s">
        <v>40</v>
      </c>
      <c r="C23" s="87" t="s">
        <v>30</v>
      </c>
      <c r="D23" s="62"/>
      <c r="E23" s="63"/>
      <c r="F23" s="88">
        <f>$D23+$H23</f>
        <v>0</v>
      </c>
      <c r="G23" s="89">
        <f t="shared" si="1"/>
        <v>0</v>
      </c>
      <c r="H23" s="90">
        <f>IFERROR(VLOOKUP($B23,'Свод по возрастам'!$A:$I,6,0),0)</f>
        <v>0</v>
      </c>
      <c r="I23" s="107">
        <f>IFERROR(VLOOKUP($B23,'Свод по возрастам'!$A:$I,9,0),0)</f>
        <v>0</v>
      </c>
      <c r="J23" s="102" t="e">
        <f>VLOOKUP($B23,'Свод по возрастам'!$A:$I,1,0)</f>
        <v>#N/A</v>
      </c>
      <c r="K23" s="45" t="s">
        <v>25</v>
      </c>
      <c r="O23" s="25"/>
    </row>
    <row r="24" spans="1:15" ht="15.5" x14ac:dyDescent="0.35">
      <c r="A24" s="93">
        <v>120</v>
      </c>
      <c r="B24" s="69" t="s">
        <v>41</v>
      </c>
      <c r="C24" s="70" t="s">
        <v>24</v>
      </c>
      <c r="D24" s="71"/>
      <c r="E24" s="72"/>
      <c r="F24" s="73">
        <f>SUM(F25:F26)</f>
        <v>0</v>
      </c>
      <c r="G24" s="74">
        <f>SUM(G25:G26)</f>
        <v>0</v>
      </c>
      <c r="H24" s="73">
        <f>SUM(H25:H26)</f>
        <v>0</v>
      </c>
      <c r="I24" s="75">
        <f>SUM(I25:I26)</f>
        <v>0</v>
      </c>
      <c r="J24" s="76" t="e">
        <f>VLOOKUP($B24,'Свод по возрастам'!$A:$I,1,0)</f>
        <v>#N/A</v>
      </c>
      <c r="K24" s="45" t="s">
        <v>25</v>
      </c>
      <c r="O24" s="25"/>
    </row>
    <row r="25" spans="1:15" ht="15.5" x14ac:dyDescent="0.35">
      <c r="A25" s="77">
        <v>121</v>
      </c>
      <c r="B25" s="78" t="s">
        <v>42</v>
      </c>
      <c r="C25" s="79" t="s">
        <v>28</v>
      </c>
      <c r="D25" s="56"/>
      <c r="E25" s="57"/>
      <c r="F25" s="80">
        <f>$D25+$H25</f>
        <v>0</v>
      </c>
      <c r="G25" s="81">
        <f t="shared" si="1"/>
        <v>0</v>
      </c>
      <c r="H25" s="82">
        <f>IFERROR(VLOOKUP($B25,'Свод по возрастам'!$A:$I,5,0),0)</f>
        <v>0</v>
      </c>
      <c r="I25" s="114">
        <f>IFERROR(VLOOKUP($B25,'Свод по возрастам'!$A:$I,8,0),0)</f>
        <v>0</v>
      </c>
      <c r="J25" s="115" t="e">
        <f>VLOOKUP($B25,'Свод по возрастам'!$A:$I,1,0)</f>
        <v>#N/A</v>
      </c>
      <c r="K25" s="45" t="s">
        <v>25</v>
      </c>
      <c r="O25" s="25"/>
    </row>
    <row r="26" spans="1:15" ht="16" thickBot="1" x14ac:dyDescent="0.4">
      <c r="A26" s="97">
        <v>122</v>
      </c>
      <c r="B26" s="98" t="s">
        <v>42</v>
      </c>
      <c r="C26" s="99" t="s">
        <v>30</v>
      </c>
      <c r="D26" s="62"/>
      <c r="E26" s="63"/>
      <c r="F26" s="88">
        <f>$D26+$H26</f>
        <v>0</v>
      </c>
      <c r="G26" s="89">
        <f t="shared" si="1"/>
        <v>0</v>
      </c>
      <c r="H26" s="90">
        <f>IFERROR(VLOOKUP($B26,'Свод по возрастам'!$A:$I,6,0),0)</f>
        <v>0</v>
      </c>
      <c r="I26" s="107">
        <f>IFERROR(VLOOKUP($B26,'Свод по возрастам'!$A:$I,9,0),0)</f>
        <v>0</v>
      </c>
      <c r="J26" s="102" t="e">
        <f>VLOOKUP($B26,'Свод по возрастам'!$A:$I,1,0)</f>
        <v>#N/A</v>
      </c>
      <c r="K26" s="45" t="s">
        <v>25</v>
      </c>
      <c r="O26" s="25"/>
    </row>
    <row r="27" spans="1:15" ht="15.5" x14ac:dyDescent="0.35">
      <c r="A27" s="108">
        <v>123</v>
      </c>
      <c r="B27" s="104" t="s">
        <v>43</v>
      </c>
      <c r="C27" s="105" t="s">
        <v>24</v>
      </c>
      <c r="D27" s="71"/>
      <c r="E27" s="72"/>
      <c r="F27" s="73">
        <f>SUM(F28:F29)</f>
        <v>0</v>
      </c>
      <c r="G27" s="74">
        <f>SUM(G28:G29)</f>
        <v>0</v>
      </c>
      <c r="H27" s="73">
        <f>SUM(H28:H29)</f>
        <v>0</v>
      </c>
      <c r="I27" s="75">
        <f>SUM(I28:I29)</f>
        <v>0</v>
      </c>
      <c r="J27" s="76" t="e">
        <f>VLOOKUP($B27,'Свод по возрастам'!$A:$I,1,0)</f>
        <v>#N/A</v>
      </c>
      <c r="K27" s="45" t="s">
        <v>25</v>
      </c>
      <c r="O27" s="25"/>
    </row>
    <row r="28" spans="1:15" ht="15.5" x14ac:dyDescent="0.35">
      <c r="A28" s="77">
        <v>124</v>
      </c>
      <c r="B28" s="78" t="s">
        <v>44</v>
      </c>
      <c r="C28" s="79" t="s">
        <v>28</v>
      </c>
      <c r="D28" s="56"/>
      <c r="E28" s="57"/>
      <c r="F28" s="80">
        <f>$D28+$H28</f>
        <v>0</v>
      </c>
      <c r="G28" s="81">
        <f t="shared" si="1"/>
        <v>0</v>
      </c>
      <c r="H28" s="80">
        <f>IFERROR(VLOOKUP($B28,'Свод по возрастам'!$A:$I,5,0),0)</f>
        <v>0</v>
      </c>
      <c r="I28" s="116">
        <f>IFERROR(VLOOKUP($B28,'Свод по возрастам'!$A:$I,8,0),0)</f>
        <v>0</v>
      </c>
      <c r="J28" s="117" t="e">
        <f>VLOOKUP($B28,'Свод по возрастам'!$A:$I,1,0)</f>
        <v>#N/A</v>
      </c>
      <c r="K28" s="45" t="s">
        <v>25</v>
      </c>
      <c r="O28" s="25"/>
    </row>
    <row r="29" spans="1:15" ht="16" thickBot="1" x14ac:dyDescent="0.4">
      <c r="A29" s="85">
        <v>125</v>
      </c>
      <c r="B29" s="86" t="s">
        <v>44</v>
      </c>
      <c r="C29" s="87" t="s">
        <v>30</v>
      </c>
      <c r="D29" s="62"/>
      <c r="E29" s="63"/>
      <c r="F29" s="88">
        <f>$D29+$H29</f>
        <v>0</v>
      </c>
      <c r="G29" s="89">
        <f t="shared" si="1"/>
        <v>0</v>
      </c>
      <c r="H29" s="88">
        <f>IFERROR(VLOOKUP($B29,'Свод по возрастам'!$A:$I,6,0),0)</f>
        <v>0</v>
      </c>
      <c r="I29" s="118">
        <f>IFERROR(VLOOKUP($B29,'Свод по возрастам'!$A:$I,9,0),0)</f>
        <v>0</v>
      </c>
      <c r="J29" s="119" t="e">
        <f>VLOOKUP($B29,'Свод по возрастам'!$A:$I,1,0)</f>
        <v>#N/A</v>
      </c>
      <c r="K29" s="45" t="s">
        <v>25</v>
      </c>
      <c r="O29" s="25"/>
    </row>
    <row r="30" spans="1:15" ht="15.5" x14ac:dyDescent="0.35">
      <c r="A30" s="120">
        <v>126</v>
      </c>
      <c r="B30" s="121" t="s">
        <v>45</v>
      </c>
      <c r="C30" s="122" t="s">
        <v>24</v>
      </c>
      <c r="D30" s="71"/>
      <c r="E30" s="72"/>
      <c r="F30" s="73">
        <f>SUM(F31:F32)</f>
        <v>0</v>
      </c>
      <c r="G30" s="74">
        <f>SUM(G31:G32)</f>
        <v>0</v>
      </c>
      <c r="H30" s="73">
        <f>SUM(H31:H32)</f>
        <v>0</v>
      </c>
      <c r="I30" s="75">
        <f>SUM(I31:I32)</f>
        <v>0</v>
      </c>
      <c r="J30" s="76" t="e">
        <f>VLOOKUP($B30,'Свод по возрастам'!$A:$I,1,0)</f>
        <v>#N/A</v>
      </c>
      <c r="K30" s="45" t="s">
        <v>25</v>
      </c>
      <c r="O30" s="25"/>
    </row>
    <row r="31" spans="1:15" ht="15.5" x14ac:dyDescent="0.35">
      <c r="A31" s="55">
        <v>127</v>
      </c>
      <c r="B31" s="123" t="s">
        <v>46</v>
      </c>
      <c r="C31" s="124" t="s">
        <v>28</v>
      </c>
      <c r="D31" s="56"/>
      <c r="E31" s="57"/>
      <c r="F31" s="80">
        <f>$D31+$H31</f>
        <v>0</v>
      </c>
      <c r="G31" s="81">
        <f t="shared" si="1"/>
        <v>0</v>
      </c>
      <c r="H31" s="82">
        <f>IFERROR(VLOOKUP($B31,'Свод по возрастам'!$A:$I,5,0),0)</f>
        <v>0</v>
      </c>
      <c r="I31" s="106">
        <f>IFERROR(VLOOKUP($B31,'Свод по возрастам'!$A:$I,8,0),0)</f>
        <v>0</v>
      </c>
      <c r="J31" s="96" t="e">
        <f>VLOOKUP($B31,'Свод по возрастам'!$A:$I,1,0)</f>
        <v>#N/A</v>
      </c>
      <c r="K31" s="45" t="s">
        <v>25</v>
      </c>
      <c r="O31" s="25"/>
    </row>
    <row r="32" spans="1:15" ht="16" thickBot="1" x14ac:dyDescent="0.4">
      <c r="A32" s="125">
        <v>128</v>
      </c>
      <c r="B32" s="126" t="s">
        <v>46</v>
      </c>
      <c r="C32" s="127" t="s">
        <v>30</v>
      </c>
      <c r="D32" s="62"/>
      <c r="E32" s="63"/>
      <c r="F32" s="88">
        <f>$D32+$H32</f>
        <v>0</v>
      </c>
      <c r="G32" s="89">
        <f t="shared" si="1"/>
        <v>0</v>
      </c>
      <c r="H32" s="90">
        <f>IFERROR(VLOOKUP($B32,'Свод по возрастам'!$A:$I,6,0),0)</f>
        <v>0</v>
      </c>
      <c r="I32" s="107">
        <f>IFERROR(VLOOKUP($B32,'Свод по возрастам'!$A:$I,9,0),0)</f>
        <v>0</v>
      </c>
      <c r="J32" s="102" t="e">
        <f>VLOOKUP($B32,'Свод по возрастам'!$A:$I,1,0)</f>
        <v>#N/A</v>
      </c>
      <c r="K32" s="45" t="s">
        <v>25</v>
      </c>
      <c r="O32" s="25"/>
    </row>
    <row r="33" spans="1:15" ht="15.5" x14ac:dyDescent="0.35">
      <c r="A33" s="36">
        <v>129</v>
      </c>
      <c r="B33" s="37" t="s">
        <v>47</v>
      </c>
      <c r="C33" s="128" t="s">
        <v>24</v>
      </c>
      <c r="D33" s="71"/>
      <c r="E33" s="72"/>
      <c r="F33" s="73">
        <f>SUM(F34:F35)</f>
        <v>0</v>
      </c>
      <c r="G33" s="74">
        <f>SUM(G34:G35)</f>
        <v>0</v>
      </c>
      <c r="H33" s="73">
        <f>SUM(H34:H35)</f>
        <v>0</v>
      </c>
      <c r="I33" s="75">
        <f>SUM(I34:I35)</f>
        <v>0</v>
      </c>
      <c r="J33" s="76" t="e">
        <f>VLOOKUP($B33,'Свод по возрастам'!$A:$I,1,0)</f>
        <v>#N/A</v>
      </c>
      <c r="K33" s="45" t="s">
        <v>25</v>
      </c>
      <c r="O33" s="25"/>
    </row>
    <row r="34" spans="1:15" ht="15.5" x14ac:dyDescent="0.35">
      <c r="A34" s="55">
        <v>130</v>
      </c>
      <c r="B34" s="123" t="s">
        <v>48</v>
      </c>
      <c r="C34" s="124" t="s">
        <v>28</v>
      </c>
      <c r="D34" s="56"/>
      <c r="E34" s="57"/>
      <c r="F34" s="80">
        <f>$D34+$H34</f>
        <v>0</v>
      </c>
      <c r="G34" s="81">
        <f t="shared" si="1"/>
        <v>0</v>
      </c>
      <c r="H34" s="82">
        <f>IFERROR(VLOOKUP($B34,'Свод по возрастам'!$A:$I,5,0),0)</f>
        <v>0</v>
      </c>
      <c r="I34" s="106">
        <f>IFERROR(VLOOKUP($B34,'Свод по возрастам'!$A:$I,8,0),0)</f>
        <v>0</v>
      </c>
      <c r="J34" s="96" t="e">
        <f>VLOOKUP($B34,'Свод по возрастам'!$A:$I,1,0)</f>
        <v>#N/A</v>
      </c>
      <c r="K34" s="45" t="s">
        <v>25</v>
      </c>
      <c r="O34" s="25"/>
    </row>
    <row r="35" spans="1:15" ht="16" thickBot="1" x14ac:dyDescent="0.4">
      <c r="A35" s="125">
        <v>131</v>
      </c>
      <c r="B35" s="126" t="s">
        <v>48</v>
      </c>
      <c r="C35" s="127" t="s">
        <v>30</v>
      </c>
      <c r="D35" s="62"/>
      <c r="E35" s="63"/>
      <c r="F35" s="88">
        <f>$D35+$H35</f>
        <v>0</v>
      </c>
      <c r="G35" s="89">
        <f t="shared" si="1"/>
        <v>0</v>
      </c>
      <c r="H35" s="90">
        <f>IFERROR(VLOOKUP($B35,'Свод по возрастам'!$A:$I,6,0),0)</f>
        <v>0</v>
      </c>
      <c r="I35" s="107">
        <f>IFERROR(VLOOKUP($B35,'Свод по возрастам'!$A:$I,9,0),0)</f>
        <v>0</v>
      </c>
      <c r="J35" s="102" t="e">
        <f>VLOOKUP($B35,'Свод по возрастам'!$A:$I,1,0)</f>
        <v>#N/A</v>
      </c>
      <c r="K35" s="45" t="s">
        <v>25</v>
      </c>
      <c r="O35" s="25"/>
    </row>
    <row r="36" spans="1:15" ht="15.5" x14ac:dyDescent="0.35">
      <c r="A36" s="36">
        <v>132</v>
      </c>
      <c r="B36" s="37" t="s">
        <v>49</v>
      </c>
      <c r="C36" s="128" t="s">
        <v>24</v>
      </c>
      <c r="D36" s="71"/>
      <c r="E36" s="72"/>
      <c r="F36" s="73">
        <f>SUM(F37:F38)</f>
        <v>0</v>
      </c>
      <c r="G36" s="74">
        <f>SUM(G37:G38)</f>
        <v>0</v>
      </c>
      <c r="H36" s="73">
        <f>SUM(H37:H38)</f>
        <v>0</v>
      </c>
      <c r="I36" s="75">
        <f>SUM(I37:I38)</f>
        <v>0</v>
      </c>
      <c r="J36" s="76" t="e">
        <f>VLOOKUP($B36,'Свод по возрастам'!$A:$I,1,0)</f>
        <v>#N/A</v>
      </c>
      <c r="K36" s="45" t="s">
        <v>25</v>
      </c>
      <c r="O36" s="25"/>
    </row>
    <row r="37" spans="1:15" ht="15.5" x14ac:dyDescent="0.35">
      <c r="A37" s="55">
        <v>134</v>
      </c>
      <c r="B37" s="123" t="s">
        <v>50</v>
      </c>
      <c r="C37" s="124" t="s">
        <v>28</v>
      </c>
      <c r="D37" s="56"/>
      <c r="E37" s="57"/>
      <c r="F37" s="80">
        <f>$D37+$H37</f>
        <v>0</v>
      </c>
      <c r="G37" s="81">
        <f t="shared" si="1"/>
        <v>0</v>
      </c>
      <c r="H37" s="82">
        <f>IFERROR(VLOOKUP($B37,'Свод по возрастам'!$A:$I,5,0),0)</f>
        <v>0</v>
      </c>
      <c r="I37" s="106">
        <f>IFERROR(VLOOKUP($B37,'Свод по возрастам'!$A:$I,8,0),0)</f>
        <v>0</v>
      </c>
      <c r="J37" s="96" t="e">
        <f>VLOOKUP($B37,'Свод по возрастам'!$A:$I,1,0)</f>
        <v>#N/A</v>
      </c>
      <c r="K37" s="45" t="s">
        <v>25</v>
      </c>
      <c r="O37" s="25"/>
    </row>
    <row r="38" spans="1:15" ht="16" thickBot="1" x14ac:dyDescent="0.4">
      <c r="A38" s="59">
        <v>135</v>
      </c>
      <c r="B38" s="129" t="s">
        <v>50</v>
      </c>
      <c r="C38" s="130" t="s">
        <v>30</v>
      </c>
      <c r="D38" s="62"/>
      <c r="E38" s="63"/>
      <c r="F38" s="88">
        <f>$D38+$H38</f>
        <v>0</v>
      </c>
      <c r="G38" s="89">
        <f t="shared" si="1"/>
        <v>0</v>
      </c>
      <c r="H38" s="90">
        <f>IFERROR(VLOOKUP($B38,'Свод по возрастам'!$A:$I,6,0),0)</f>
        <v>0</v>
      </c>
      <c r="I38" s="107">
        <f>IFERROR(VLOOKUP($B38,'Свод по возрастам'!$A:$I,9,0),0)</f>
        <v>0</v>
      </c>
      <c r="J38" s="102" t="e">
        <f>VLOOKUP($B38,'Свод по возрастам'!$A:$I,1,0)</f>
        <v>#N/A</v>
      </c>
      <c r="K38" s="45" t="s">
        <v>25</v>
      </c>
      <c r="O38" s="25"/>
    </row>
    <row r="39" spans="1:15" ht="15.5" x14ac:dyDescent="0.35">
      <c r="A39" s="131">
        <v>136</v>
      </c>
      <c r="B39" s="121" t="s">
        <v>51</v>
      </c>
      <c r="C39" s="122" t="s">
        <v>24</v>
      </c>
      <c r="D39" s="71"/>
      <c r="E39" s="72"/>
      <c r="F39" s="73">
        <f>SUM(F40:F41)</f>
        <v>0</v>
      </c>
      <c r="G39" s="74">
        <f>SUM(G40:G41)</f>
        <v>0</v>
      </c>
      <c r="H39" s="73">
        <f>SUM(H40:H41)</f>
        <v>0</v>
      </c>
      <c r="I39" s="75">
        <f>SUM(I40:I41)</f>
        <v>0</v>
      </c>
      <c r="J39" s="76" t="e">
        <f>VLOOKUP($B39,'Свод по возрастам'!$A:$I,1,0)</f>
        <v>#N/A</v>
      </c>
      <c r="K39" s="45" t="s">
        <v>25</v>
      </c>
      <c r="O39" s="25"/>
    </row>
    <row r="40" spans="1:15" ht="15.5" x14ac:dyDescent="0.35">
      <c r="A40" s="55">
        <v>137</v>
      </c>
      <c r="B40" s="123" t="s">
        <v>52</v>
      </c>
      <c r="C40" s="124" t="s">
        <v>28</v>
      </c>
      <c r="D40" s="56"/>
      <c r="E40" s="57"/>
      <c r="F40" s="80">
        <f>$D40+$H40</f>
        <v>0</v>
      </c>
      <c r="G40" s="81">
        <f t="shared" si="1"/>
        <v>0</v>
      </c>
      <c r="H40" s="82">
        <f>IFERROR(VLOOKUP($B40,'Свод по возрастам'!$A:$I,5,0),0)</f>
        <v>0</v>
      </c>
      <c r="I40" s="114">
        <f>IFERROR(VLOOKUP($B40,'Свод по возрастам'!$A:$I,8,0),0)</f>
        <v>0</v>
      </c>
      <c r="J40" s="115" t="e">
        <f>VLOOKUP($B40,'Свод по возрастам'!$A:$I,1,0)</f>
        <v>#N/A</v>
      </c>
      <c r="K40" s="45" t="s">
        <v>25</v>
      </c>
      <c r="O40" s="25"/>
    </row>
    <row r="41" spans="1:15" ht="16" thickBot="1" x14ac:dyDescent="0.4">
      <c r="A41" s="59">
        <v>138</v>
      </c>
      <c r="B41" s="126" t="s">
        <v>52</v>
      </c>
      <c r="C41" s="127" t="s">
        <v>30</v>
      </c>
      <c r="D41" s="62"/>
      <c r="E41" s="63"/>
      <c r="F41" s="88">
        <f>$D41+$H41</f>
        <v>0</v>
      </c>
      <c r="G41" s="89">
        <f t="shared" si="1"/>
        <v>0</v>
      </c>
      <c r="H41" s="132">
        <f>IFERROR(VLOOKUP($B41,'Свод по возрастам'!$A:$I,6,0),0)</f>
        <v>0</v>
      </c>
      <c r="I41" s="133">
        <f>IFERROR(VLOOKUP($B41,'Свод по возрастам'!$A:$I,9,0),0)</f>
        <v>0</v>
      </c>
      <c r="J41" s="134" t="e">
        <f>VLOOKUP($B41,'Свод по возрастам'!$A:$I,1,0)</f>
        <v>#N/A</v>
      </c>
      <c r="K41" s="45" t="s">
        <v>25</v>
      </c>
      <c r="O41" s="25"/>
    </row>
    <row r="42" spans="1:15" ht="15.5" x14ac:dyDescent="0.35">
      <c r="A42" s="120">
        <v>139</v>
      </c>
      <c r="B42" s="37" t="s">
        <v>53</v>
      </c>
      <c r="C42" s="128" t="s">
        <v>24</v>
      </c>
      <c r="D42" s="71"/>
      <c r="E42" s="72"/>
      <c r="F42" s="73">
        <f>SUM(F43:F43)</f>
        <v>0</v>
      </c>
      <c r="G42" s="74">
        <f>SUM(G43:G43)</f>
        <v>0</v>
      </c>
      <c r="H42" s="73">
        <f>SUM(H43:H43)</f>
        <v>0</v>
      </c>
      <c r="I42" s="75">
        <f>SUM(I43:I43)</f>
        <v>0</v>
      </c>
      <c r="J42" s="76" t="e">
        <f>VLOOKUP($B42,'Свод по возрастам'!$A:$I,1,0)</f>
        <v>#N/A</v>
      </c>
      <c r="K42" s="45" t="s">
        <v>25</v>
      </c>
      <c r="O42" s="25"/>
    </row>
    <row r="43" spans="1:15" ht="16" thickBot="1" x14ac:dyDescent="0.4">
      <c r="A43" s="125">
        <v>140</v>
      </c>
      <c r="B43" s="129" t="s">
        <v>54</v>
      </c>
      <c r="C43" s="130" t="s">
        <v>28</v>
      </c>
      <c r="D43" s="62"/>
      <c r="E43" s="63"/>
      <c r="F43" s="88">
        <f>$D43+$H43</f>
        <v>0</v>
      </c>
      <c r="G43" s="89">
        <f t="shared" si="1"/>
        <v>0</v>
      </c>
      <c r="H43" s="90">
        <f>IFERROR(VLOOKUP($B43,'Свод по возрастам'!$A:$I,5,0),0)</f>
        <v>0</v>
      </c>
      <c r="I43" s="107">
        <f>IFERROR(VLOOKUP($B43,'Свод по возрастам'!$A:$I,8,0),0)</f>
        <v>0</v>
      </c>
      <c r="J43" s="102" t="e">
        <f>VLOOKUP($B43,'Свод по возрастам'!$A:$I,1,0)</f>
        <v>#N/A</v>
      </c>
      <c r="K43" s="45" t="s">
        <v>25</v>
      </c>
      <c r="O43" s="25"/>
    </row>
    <row r="44" spans="1:15" ht="15.5" x14ac:dyDescent="0.35">
      <c r="A44" s="36">
        <v>141</v>
      </c>
      <c r="B44" s="37" t="s">
        <v>55</v>
      </c>
      <c r="C44" s="128" t="s">
        <v>24</v>
      </c>
      <c r="D44" s="71"/>
      <c r="E44" s="72"/>
      <c r="F44" s="73">
        <f>SUM(F45:F45)</f>
        <v>0</v>
      </c>
      <c r="G44" s="74">
        <f>SUM(G45:G45)</f>
        <v>0</v>
      </c>
      <c r="H44" s="73">
        <f>SUM(H45:H45)</f>
        <v>0</v>
      </c>
      <c r="I44" s="75">
        <f>SUM(I45:I45)</f>
        <v>0</v>
      </c>
      <c r="J44" s="76" t="e">
        <f>VLOOKUP($B44,'Свод по возрастам'!$A:$I,1,0)</f>
        <v>#N/A</v>
      </c>
      <c r="K44" s="45" t="s">
        <v>25</v>
      </c>
      <c r="O44" s="25"/>
    </row>
    <row r="45" spans="1:15" ht="16" thickBot="1" x14ac:dyDescent="0.4">
      <c r="A45" s="59">
        <v>142</v>
      </c>
      <c r="B45" s="135" t="s">
        <v>56</v>
      </c>
      <c r="C45" s="130" t="s">
        <v>27</v>
      </c>
      <c r="D45" s="62"/>
      <c r="E45" s="63"/>
      <c r="F45" s="88">
        <f>$D45+$H45</f>
        <v>0</v>
      </c>
      <c r="G45" s="89">
        <f t="shared" si="1"/>
        <v>0</v>
      </c>
      <c r="H45" s="100">
        <f>IFERROR(VLOOKUP($B45,'Свод по возрастам'!$A:$I,5,0),0)</f>
        <v>0</v>
      </c>
      <c r="I45" s="107">
        <f>IFERROR(VLOOKUP($B45,'Свод по возрастам'!$A:$I,8,0),0)</f>
        <v>0</v>
      </c>
      <c r="J45" s="102" t="e">
        <f>VLOOKUP($B45,'Свод по возрастам'!$A:$I,1,0)</f>
        <v>#N/A</v>
      </c>
      <c r="K45" s="45" t="s">
        <v>25</v>
      </c>
      <c r="O45" s="25"/>
    </row>
    <row r="46" spans="1:15" ht="15.5" x14ac:dyDescent="0.35">
      <c r="A46" s="120">
        <v>143</v>
      </c>
      <c r="B46" s="121" t="s">
        <v>57</v>
      </c>
      <c r="C46" s="122" t="s">
        <v>24</v>
      </c>
      <c r="D46" s="71"/>
      <c r="E46" s="72"/>
      <c r="F46" s="73">
        <f>SUM(F47:F47)</f>
        <v>0</v>
      </c>
      <c r="G46" s="74">
        <f>SUM(G47:G47)</f>
        <v>0</v>
      </c>
      <c r="H46" s="73">
        <f>SUM(H47:H47)</f>
        <v>0</v>
      </c>
      <c r="I46" s="75">
        <f>SUM(I47:I47)</f>
        <v>0</v>
      </c>
      <c r="J46" s="76" t="e">
        <f>VLOOKUP($B46,'Свод по возрастам'!$A:$I,1,0)</f>
        <v>#N/A</v>
      </c>
      <c r="K46" s="45" t="s">
        <v>25</v>
      </c>
      <c r="O46" s="25"/>
    </row>
    <row r="47" spans="1:15" ht="16" thickBot="1" x14ac:dyDescent="0.4">
      <c r="A47" s="125">
        <v>144</v>
      </c>
      <c r="B47" s="126" t="s">
        <v>58</v>
      </c>
      <c r="C47" s="127" t="s">
        <v>27</v>
      </c>
      <c r="D47" s="62"/>
      <c r="E47" s="63"/>
      <c r="F47" s="88">
        <f>$D47+$H47</f>
        <v>0</v>
      </c>
      <c r="G47" s="89">
        <f t="shared" si="1"/>
        <v>0</v>
      </c>
      <c r="H47" s="100">
        <f>IFERROR(VLOOKUP($B47,'Свод по возрастам'!$A:$I,5,0),0)</f>
        <v>0</v>
      </c>
      <c r="I47" s="107">
        <f>IFERROR(VLOOKUP($B47,'Свод по возрастам'!$A:$I,8,0),0)</f>
        <v>0</v>
      </c>
      <c r="J47" s="102" t="e">
        <f>VLOOKUP($B47,'Свод по возрастам'!$A:$I,1,0)</f>
        <v>#N/A</v>
      </c>
      <c r="K47" s="45" t="s">
        <v>25</v>
      </c>
      <c r="O47" s="25"/>
    </row>
    <row r="48" spans="1:15" ht="15.5" x14ac:dyDescent="0.35">
      <c r="A48" s="36">
        <v>145</v>
      </c>
      <c r="B48" s="37" t="s">
        <v>59</v>
      </c>
      <c r="C48" s="128" t="s">
        <v>24</v>
      </c>
      <c r="D48" s="71"/>
      <c r="E48" s="72"/>
      <c r="F48" s="73">
        <f>SUM(F49:F50)</f>
        <v>0</v>
      </c>
      <c r="G48" s="74">
        <f>SUM(G49:G50)</f>
        <v>0</v>
      </c>
      <c r="H48" s="73">
        <f>SUM(H49:H50)</f>
        <v>0</v>
      </c>
      <c r="I48" s="75">
        <f>SUM(I49:I50)</f>
        <v>0</v>
      </c>
      <c r="J48" s="76" t="e">
        <f>VLOOKUP($B48,'Свод по возрастам'!$A:$I,1,0)</f>
        <v>#N/A</v>
      </c>
      <c r="K48" s="45" t="s">
        <v>25</v>
      </c>
      <c r="O48" s="25"/>
    </row>
    <row r="49" spans="1:15" ht="15.5" x14ac:dyDescent="0.35">
      <c r="A49" s="55">
        <v>146</v>
      </c>
      <c r="B49" s="136" t="s">
        <v>60</v>
      </c>
      <c r="C49" s="124" t="s">
        <v>28</v>
      </c>
      <c r="D49" s="56"/>
      <c r="E49" s="57"/>
      <c r="F49" s="80">
        <f>$D49+$H49</f>
        <v>0</v>
      </c>
      <c r="G49" s="81">
        <f>$E49+$I49</f>
        <v>0</v>
      </c>
      <c r="H49" s="137">
        <f>IFERROR(VLOOKUP($B49,'Свод по возрастам'!$A:$I,5,0),0)</f>
        <v>0</v>
      </c>
      <c r="I49" s="83">
        <f>IFERROR(VLOOKUP($B49,'Свод по возрастам'!$A:$I,8,0),0)</f>
        <v>0</v>
      </c>
      <c r="J49" s="84" t="e">
        <f>VLOOKUP($B49,'Свод по возрастам'!$A:$I,1,0)</f>
        <v>#N/A</v>
      </c>
      <c r="K49" s="45" t="s">
        <v>25</v>
      </c>
      <c r="O49" s="25"/>
    </row>
    <row r="50" spans="1:15" ht="16" thickBot="1" x14ac:dyDescent="0.4">
      <c r="A50" s="59">
        <v>147</v>
      </c>
      <c r="B50" s="135" t="s">
        <v>60</v>
      </c>
      <c r="C50" s="130" t="s">
        <v>30</v>
      </c>
      <c r="D50" s="62"/>
      <c r="E50" s="63"/>
      <c r="F50" s="88">
        <f>$D50+$H50</f>
        <v>0</v>
      </c>
      <c r="G50" s="89">
        <f>$E50+$I50</f>
        <v>0</v>
      </c>
      <c r="H50" s="100">
        <f>IFERROR(VLOOKUP($B50,'Свод по возрастам'!$A:$I,6,0),0)</f>
        <v>0</v>
      </c>
      <c r="I50" s="91">
        <f>IFERROR(VLOOKUP($B50,'Свод по возрастам'!$A:$I,9,0),0)</f>
        <v>0</v>
      </c>
      <c r="J50" s="92" t="e">
        <f>VLOOKUP($B50,'Свод по возрастам'!$A:$I,1,0)</f>
        <v>#N/A</v>
      </c>
      <c r="K50" s="45" t="s">
        <v>25</v>
      </c>
      <c r="O50" s="25"/>
    </row>
    <row r="51" spans="1:15" ht="15.5" x14ac:dyDescent="0.35">
      <c r="A51" s="120">
        <v>148</v>
      </c>
      <c r="B51" s="121" t="s">
        <v>61</v>
      </c>
      <c r="C51" s="122" t="s">
        <v>24</v>
      </c>
      <c r="D51" s="71"/>
      <c r="E51" s="72"/>
      <c r="F51" s="73">
        <f>SUM(F52:F53)</f>
        <v>0</v>
      </c>
      <c r="G51" s="74">
        <f>SUM(G52:G53)</f>
        <v>0</v>
      </c>
      <c r="H51" s="73">
        <f>SUM(H52:H53)</f>
        <v>0</v>
      </c>
      <c r="I51" s="75">
        <f>SUM(I52:I53)</f>
        <v>0</v>
      </c>
      <c r="J51" s="76" t="e">
        <f>VLOOKUP($B51,'Свод по возрастам'!$A:$I,1,0)</f>
        <v>#N/A</v>
      </c>
      <c r="K51" s="45" t="s">
        <v>25</v>
      </c>
      <c r="O51" s="25"/>
    </row>
    <row r="52" spans="1:15" ht="15.5" x14ac:dyDescent="0.35">
      <c r="A52" s="55">
        <v>149</v>
      </c>
      <c r="B52" s="123" t="s">
        <v>62</v>
      </c>
      <c r="C52" s="124" t="s">
        <v>28</v>
      </c>
      <c r="D52" s="56"/>
      <c r="E52" s="57"/>
      <c r="F52" s="80">
        <f>$D52+$H52</f>
        <v>0</v>
      </c>
      <c r="G52" s="81">
        <f>$E52+$I52</f>
        <v>0</v>
      </c>
      <c r="H52" s="94">
        <f>IFERROR(VLOOKUP($B52,'Свод по возрастам'!$A:$I,5,0),0)</f>
        <v>0</v>
      </c>
      <c r="I52" s="106">
        <f>IFERROR(VLOOKUP($B52,'Свод по возрастам'!$A:$I,8,0),0)</f>
        <v>0</v>
      </c>
      <c r="J52" s="96" t="e">
        <f>VLOOKUP($B52,'Свод по возрастам'!$A:$I,1,0)</f>
        <v>#N/A</v>
      </c>
      <c r="K52" s="45" t="s">
        <v>25</v>
      </c>
      <c r="O52" s="25"/>
    </row>
    <row r="53" spans="1:15" ht="16" thickBot="1" x14ac:dyDescent="0.4">
      <c r="A53" s="125">
        <v>150</v>
      </c>
      <c r="B53" s="126" t="s">
        <v>62</v>
      </c>
      <c r="C53" s="127" t="s">
        <v>30</v>
      </c>
      <c r="D53" s="62"/>
      <c r="E53" s="63"/>
      <c r="F53" s="88">
        <f>$D53+$H53</f>
        <v>0</v>
      </c>
      <c r="G53" s="89">
        <f>$E53+$I53</f>
        <v>0</v>
      </c>
      <c r="H53" s="100">
        <f>IFERROR(VLOOKUP($B53,'Свод по возрастам'!$A:$I,6,0),0)</f>
        <v>0</v>
      </c>
      <c r="I53" s="107">
        <f>IFERROR(VLOOKUP($B53,'Свод по возрастам'!$A:$I,9,0),0)</f>
        <v>0</v>
      </c>
      <c r="J53" s="102" t="e">
        <f>VLOOKUP($B53,'Свод по возрастам'!$A:$I,1,0)</f>
        <v>#N/A</v>
      </c>
      <c r="K53" s="45" t="s">
        <v>25</v>
      </c>
      <c r="O53" s="25"/>
    </row>
    <row r="54" spans="1:15" ht="15.5" x14ac:dyDescent="0.35">
      <c r="A54" s="36">
        <v>151</v>
      </c>
      <c r="B54" s="37" t="s">
        <v>63</v>
      </c>
      <c r="C54" s="128" t="s">
        <v>24</v>
      </c>
      <c r="D54" s="71"/>
      <c r="E54" s="72"/>
      <c r="F54" s="73">
        <f>SUM(F55:F56)</f>
        <v>0</v>
      </c>
      <c r="G54" s="74">
        <f>SUM(G55:G56)</f>
        <v>0</v>
      </c>
      <c r="H54" s="73">
        <f>SUM(H55:H56)</f>
        <v>0</v>
      </c>
      <c r="I54" s="75">
        <f>SUM(I55:I56)</f>
        <v>0</v>
      </c>
      <c r="J54" s="76" t="e">
        <f>VLOOKUP($B54,'Свод по возрастам'!$A:$I,1,0)</f>
        <v>#N/A</v>
      </c>
      <c r="K54" s="45" t="s">
        <v>25</v>
      </c>
      <c r="O54" s="25"/>
    </row>
    <row r="55" spans="1:15" ht="15.5" x14ac:dyDescent="0.35">
      <c r="A55" s="55">
        <v>152</v>
      </c>
      <c r="B55" s="123" t="s">
        <v>64</v>
      </c>
      <c r="C55" s="124" t="s">
        <v>28</v>
      </c>
      <c r="D55" s="56"/>
      <c r="E55" s="57"/>
      <c r="F55" s="80">
        <f>$D55+$H55</f>
        <v>0</v>
      </c>
      <c r="G55" s="81">
        <f>$E55+$I55</f>
        <v>0</v>
      </c>
      <c r="H55" s="94">
        <f>IFERROR(VLOOKUP($B55,'Свод по возрастам'!$A:$I,5,0),0)</f>
        <v>0</v>
      </c>
      <c r="I55" s="83">
        <f>IFERROR(VLOOKUP($B55,'Свод по возрастам'!$A:$I,8,0),0)</f>
        <v>0</v>
      </c>
      <c r="J55" s="84" t="e">
        <f>VLOOKUP($B55,'Свод по возрастам'!$A:$I,1,0)</f>
        <v>#N/A</v>
      </c>
      <c r="K55" s="45" t="s">
        <v>25</v>
      </c>
      <c r="O55" s="25"/>
    </row>
    <row r="56" spans="1:15" ht="16" thickBot="1" x14ac:dyDescent="0.4">
      <c r="A56" s="59">
        <v>153</v>
      </c>
      <c r="B56" s="129" t="s">
        <v>64</v>
      </c>
      <c r="C56" s="130" t="s">
        <v>30</v>
      </c>
      <c r="D56" s="62"/>
      <c r="E56" s="63"/>
      <c r="F56" s="88">
        <f>$D56+$H56</f>
        <v>0</v>
      </c>
      <c r="G56" s="89">
        <f>$E56+$I56</f>
        <v>0</v>
      </c>
      <c r="H56" s="100">
        <f>IFERROR(VLOOKUP($B56,'Свод по возрастам'!$A:$I,6,0),0)</f>
        <v>0</v>
      </c>
      <c r="I56" s="91">
        <f>IFERROR(VLOOKUP($B56,'Свод по возрастам'!$A:$I,9,0),0)</f>
        <v>0</v>
      </c>
      <c r="J56" s="92" t="e">
        <f>VLOOKUP($B56,'Свод по возрастам'!$A:$I,1,0)</f>
        <v>#N/A</v>
      </c>
      <c r="K56" s="45" t="s">
        <v>25</v>
      </c>
      <c r="O56" s="25"/>
    </row>
    <row r="57" spans="1:15" ht="15.5" x14ac:dyDescent="0.35">
      <c r="A57" s="120">
        <v>154</v>
      </c>
      <c r="B57" s="121" t="s">
        <v>65</v>
      </c>
      <c r="C57" s="122" t="s">
        <v>24</v>
      </c>
      <c r="D57" s="71"/>
      <c r="E57" s="72"/>
      <c r="F57" s="73">
        <f>SUM(F58:F59)</f>
        <v>0</v>
      </c>
      <c r="G57" s="74">
        <f>SUM(G58:G59)</f>
        <v>0</v>
      </c>
      <c r="H57" s="73">
        <f>SUM(H58:H59)</f>
        <v>0</v>
      </c>
      <c r="I57" s="75">
        <f>SUM(I58:I59)</f>
        <v>0</v>
      </c>
      <c r="J57" s="76" t="e">
        <f>VLOOKUP($B57,'Свод по возрастам'!$A:$I,1,0)</f>
        <v>#N/A</v>
      </c>
      <c r="K57" s="45" t="s">
        <v>25</v>
      </c>
      <c r="O57" s="25"/>
    </row>
    <row r="58" spans="1:15" ht="15.5" x14ac:dyDescent="0.35">
      <c r="A58" s="55">
        <v>155</v>
      </c>
      <c r="B58" s="123" t="s">
        <v>66</v>
      </c>
      <c r="C58" s="124" t="s">
        <v>28</v>
      </c>
      <c r="D58" s="56"/>
      <c r="E58" s="57"/>
      <c r="F58" s="80">
        <f>$D58+$H58</f>
        <v>0</v>
      </c>
      <c r="G58" s="81">
        <f>$E58+$I58</f>
        <v>0</v>
      </c>
      <c r="H58" s="94">
        <f>IFERROR(VLOOKUP($B58,'Свод по возрастам'!$A:$I,5,0),0)</f>
        <v>0</v>
      </c>
      <c r="I58" s="83">
        <f>IFERROR(VLOOKUP($B58,'Свод по возрастам'!$A:$I,8,0),0)</f>
        <v>0</v>
      </c>
      <c r="J58" s="84" t="e">
        <f>VLOOKUP($B58,'Свод по возрастам'!$A:$I,1,0)</f>
        <v>#N/A</v>
      </c>
      <c r="K58" s="45" t="s">
        <v>25</v>
      </c>
      <c r="O58" s="25"/>
    </row>
    <row r="59" spans="1:15" ht="16" thickBot="1" x14ac:dyDescent="0.4">
      <c r="A59" s="125">
        <v>156</v>
      </c>
      <c r="B59" s="126" t="s">
        <v>66</v>
      </c>
      <c r="C59" s="127" t="s">
        <v>30</v>
      </c>
      <c r="D59" s="62"/>
      <c r="E59" s="63"/>
      <c r="F59" s="88">
        <f>$D59+$H59</f>
        <v>0</v>
      </c>
      <c r="G59" s="89">
        <f>$E59+$I59</f>
        <v>0</v>
      </c>
      <c r="H59" s="100">
        <f>IFERROR(VLOOKUP($B59,'Свод по возрастам'!$A:$I,6,0),0)</f>
        <v>0</v>
      </c>
      <c r="I59" s="91">
        <f>IFERROR(VLOOKUP($B59,'Свод по возрастам'!$A:$I,9,0),0)</f>
        <v>0</v>
      </c>
      <c r="J59" s="92" t="e">
        <f>VLOOKUP($B59,'Свод по возрастам'!$A:$I,1,0)</f>
        <v>#N/A</v>
      </c>
      <c r="K59" s="45" t="s">
        <v>25</v>
      </c>
      <c r="O59" s="25"/>
    </row>
    <row r="60" spans="1:15" ht="15.5" x14ac:dyDescent="0.35">
      <c r="A60" s="36">
        <v>157</v>
      </c>
      <c r="B60" s="37" t="s">
        <v>67</v>
      </c>
      <c r="C60" s="128" t="s">
        <v>24</v>
      </c>
      <c r="D60" s="71"/>
      <c r="E60" s="72"/>
      <c r="F60" s="73">
        <f>SUM(F61:F62)</f>
        <v>0</v>
      </c>
      <c r="G60" s="74">
        <f>SUM(G61:G62)</f>
        <v>0</v>
      </c>
      <c r="H60" s="73">
        <f>SUM(H61:H62)</f>
        <v>0</v>
      </c>
      <c r="I60" s="75">
        <f>SUM(I61:I62)</f>
        <v>0</v>
      </c>
      <c r="J60" s="76" t="e">
        <f>VLOOKUP($B60,'Свод по возрастам'!$A:$I,1,0)</f>
        <v>#N/A</v>
      </c>
      <c r="K60" s="45" t="s">
        <v>25</v>
      </c>
      <c r="O60" s="25"/>
    </row>
    <row r="61" spans="1:15" ht="15.5" x14ac:dyDescent="0.35">
      <c r="A61" s="55">
        <v>158</v>
      </c>
      <c r="B61" s="123" t="s">
        <v>68</v>
      </c>
      <c r="C61" s="124" t="s">
        <v>28</v>
      </c>
      <c r="D61" s="56"/>
      <c r="E61" s="57"/>
      <c r="F61" s="80">
        <f>$D61+$H61</f>
        <v>0</v>
      </c>
      <c r="G61" s="81">
        <f>$E61+$I61</f>
        <v>0</v>
      </c>
      <c r="H61" s="94">
        <f>IFERROR(VLOOKUP($B61,'Свод по возрастам'!$A:$I,5,0),0)</f>
        <v>0</v>
      </c>
      <c r="I61" s="83">
        <f>IFERROR(VLOOKUP($B61,'Свод по возрастам'!$A:$I,8,0),0)</f>
        <v>0</v>
      </c>
      <c r="J61" s="84" t="e">
        <f>VLOOKUP($B61,'Свод по возрастам'!$A:$I,1,0)</f>
        <v>#N/A</v>
      </c>
      <c r="K61" s="45" t="s">
        <v>25</v>
      </c>
      <c r="O61" s="25"/>
    </row>
    <row r="62" spans="1:15" ht="16" thickBot="1" x14ac:dyDescent="0.4">
      <c r="A62" s="125">
        <v>159</v>
      </c>
      <c r="B62" s="126" t="s">
        <v>68</v>
      </c>
      <c r="C62" s="127" t="s">
        <v>30</v>
      </c>
      <c r="D62" s="62"/>
      <c r="E62" s="63"/>
      <c r="F62" s="88">
        <f>$D62+$H62</f>
        <v>0</v>
      </c>
      <c r="G62" s="89">
        <f>$E62+$I62</f>
        <v>0</v>
      </c>
      <c r="H62" s="100">
        <f>IFERROR(VLOOKUP($B62,'Свод по возрастам'!$A:$I,6,0),0)</f>
        <v>0</v>
      </c>
      <c r="I62" s="91">
        <f>IFERROR(VLOOKUP($B62,'Свод по возрастам'!$A:$I,9,0),0)</f>
        <v>0</v>
      </c>
      <c r="J62" s="92" t="e">
        <f>VLOOKUP($B62,'Свод по возрастам'!$A:$I,1,0)</f>
        <v>#N/A</v>
      </c>
      <c r="K62" s="45" t="s">
        <v>25</v>
      </c>
      <c r="O62" s="25"/>
    </row>
    <row r="63" spans="1:15" ht="15.5" x14ac:dyDescent="0.35">
      <c r="A63" s="36">
        <v>160</v>
      </c>
      <c r="B63" s="37" t="s">
        <v>69</v>
      </c>
      <c r="C63" s="128" t="s">
        <v>24</v>
      </c>
      <c r="D63" s="71"/>
      <c r="E63" s="72"/>
      <c r="F63" s="73">
        <f>SUM(F64:F64)</f>
        <v>0</v>
      </c>
      <c r="G63" s="74">
        <f>SUM(G64:G64)</f>
        <v>0</v>
      </c>
      <c r="H63" s="73">
        <f>SUM(H64:H64)</f>
        <v>0</v>
      </c>
      <c r="I63" s="75">
        <f>SUM(I64:I64)</f>
        <v>0</v>
      </c>
      <c r="J63" s="76" t="e">
        <f>VLOOKUP($B63,'Свод по возрастам'!$A:$I,1,0)</f>
        <v>#N/A</v>
      </c>
      <c r="K63" s="45" t="s">
        <v>25</v>
      </c>
      <c r="O63" s="25"/>
    </row>
    <row r="64" spans="1:15" ht="16" thickBot="1" x14ac:dyDescent="0.4">
      <c r="A64" s="59">
        <v>161</v>
      </c>
      <c r="B64" s="129" t="s">
        <v>70</v>
      </c>
      <c r="C64" s="130" t="s">
        <v>27</v>
      </c>
      <c r="D64" s="62"/>
      <c r="E64" s="63"/>
      <c r="F64" s="88">
        <f>$D64+$H64</f>
        <v>0</v>
      </c>
      <c r="G64" s="89">
        <f>$E64+$I64</f>
        <v>0</v>
      </c>
      <c r="H64" s="138">
        <f>IFERROR(VLOOKUP($B64,'Свод по возрастам'!$A:$I,5,0),0)</f>
        <v>0</v>
      </c>
      <c r="I64" s="133">
        <f>IFERROR(VLOOKUP($B64,'Свод по возрастам'!$A:$I,8,0),0)</f>
        <v>0</v>
      </c>
      <c r="J64" s="134" t="e">
        <f>VLOOKUP($B64,'Свод по возрастам'!$A:$I,1,0)</f>
        <v>#N/A</v>
      </c>
      <c r="K64" s="45" t="s">
        <v>25</v>
      </c>
      <c r="O64" s="25"/>
    </row>
    <row r="65" spans="1:15" ht="15.5" x14ac:dyDescent="0.35">
      <c r="A65" s="131">
        <v>162</v>
      </c>
      <c r="B65" s="121" t="s">
        <v>71</v>
      </c>
      <c r="C65" s="122" t="s">
        <v>24</v>
      </c>
      <c r="D65" s="71"/>
      <c r="E65" s="72"/>
      <c r="F65" s="73">
        <f>SUM(F66:F67)</f>
        <v>0</v>
      </c>
      <c r="G65" s="74">
        <f>SUM(G66:G67)</f>
        <v>0</v>
      </c>
      <c r="H65" s="73">
        <f>SUM(H66:H67)</f>
        <v>0</v>
      </c>
      <c r="I65" s="75">
        <f>SUM(I66:I67)</f>
        <v>0</v>
      </c>
      <c r="J65" s="76" t="e">
        <f>VLOOKUP($B65,'Свод по возрастам'!$A:$I,1,0)</f>
        <v>#N/A</v>
      </c>
      <c r="K65" s="45" t="s">
        <v>25</v>
      </c>
      <c r="O65" s="25"/>
    </row>
    <row r="66" spans="1:15" ht="15.5" x14ac:dyDescent="0.35">
      <c r="A66" s="55">
        <v>163</v>
      </c>
      <c r="B66" s="123" t="s">
        <v>72</v>
      </c>
      <c r="C66" s="124" t="s">
        <v>28</v>
      </c>
      <c r="D66" s="56"/>
      <c r="E66" s="57"/>
      <c r="F66" s="80">
        <f>$D66+$H66</f>
        <v>0</v>
      </c>
      <c r="G66" s="81">
        <f>$E66+$I66</f>
        <v>0</v>
      </c>
      <c r="H66" s="94">
        <f>IFERROR(VLOOKUP($B66,'Свод по возрастам'!$A:$I,5,0),0)</f>
        <v>0</v>
      </c>
      <c r="I66" s="83">
        <f>IFERROR(VLOOKUP($B66,'Свод по возрастам'!$A:$I,8,0),0)</f>
        <v>0</v>
      </c>
      <c r="J66" s="84" t="e">
        <f>VLOOKUP($B66,'Свод по возрастам'!$A:$I,1,0)</f>
        <v>#N/A</v>
      </c>
      <c r="K66" s="45" t="s">
        <v>25</v>
      </c>
      <c r="O66" s="25"/>
    </row>
    <row r="67" spans="1:15" ht="16" thickBot="1" x14ac:dyDescent="0.4">
      <c r="A67" s="125">
        <v>164</v>
      </c>
      <c r="B67" s="126" t="s">
        <v>72</v>
      </c>
      <c r="C67" s="127" t="s">
        <v>30</v>
      </c>
      <c r="D67" s="62"/>
      <c r="E67" s="63"/>
      <c r="F67" s="88">
        <f>$D67+$H67</f>
        <v>0</v>
      </c>
      <c r="G67" s="89">
        <f>$E67+$I67</f>
        <v>0</v>
      </c>
      <c r="H67" s="100">
        <f>IFERROR(VLOOKUP($B67,'Свод по возрастам'!$A:$I,6,0),0)</f>
        <v>0</v>
      </c>
      <c r="I67" s="91">
        <f>IFERROR(VLOOKUP($B67,'Свод по возрастам'!$A:$I,9,0),0)</f>
        <v>0</v>
      </c>
      <c r="J67" s="92" t="e">
        <f>VLOOKUP($B67,'Свод по возрастам'!$A:$I,1,0)</f>
        <v>#N/A</v>
      </c>
      <c r="K67" s="45" t="s">
        <v>25</v>
      </c>
      <c r="O67" s="25"/>
    </row>
    <row r="68" spans="1:15" ht="15.5" x14ac:dyDescent="0.35">
      <c r="A68" s="36">
        <v>165</v>
      </c>
      <c r="B68" s="37" t="s">
        <v>73</v>
      </c>
      <c r="C68" s="128" t="s">
        <v>24</v>
      </c>
      <c r="D68" s="71"/>
      <c r="E68" s="72"/>
      <c r="F68" s="73">
        <f>SUM(F69:F70)</f>
        <v>0</v>
      </c>
      <c r="G68" s="74">
        <f>SUM(G69:G70)</f>
        <v>0</v>
      </c>
      <c r="H68" s="73">
        <f>SUM(H69:H70)</f>
        <v>0</v>
      </c>
      <c r="I68" s="75">
        <f>SUM(I69:I70)</f>
        <v>0</v>
      </c>
      <c r="J68" s="76" t="e">
        <f>VLOOKUP($B68,'Свод по возрастам'!$A:$I,1,0)</f>
        <v>#N/A</v>
      </c>
      <c r="K68" s="45" t="s">
        <v>25</v>
      </c>
      <c r="O68" s="25"/>
    </row>
    <row r="69" spans="1:15" ht="15.5" x14ac:dyDescent="0.35">
      <c r="A69" s="55">
        <v>166</v>
      </c>
      <c r="B69" s="123" t="s">
        <v>74</v>
      </c>
      <c r="C69" s="124" t="s">
        <v>28</v>
      </c>
      <c r="D69" s="56"/>
      <c r="E69" s="57"/>
      <c r="F69" s="80">
        <f>$D69+$H69</f>
        <v>0</v>
      </c>
      <c r="G69" s="81">
        <f>$E69+$I69</f>
        <v>0</v>
      </c>
      <c r="H69" s="94">
        <f>IFERROR(VLOOKUP($B69,'Свод по возрастам'!$A:$I,5,0),0)</f>
        <v>0</v>
      </c>
      <c r="I69" s="106">
        <f>IFERROR(VLOOKUP($B69,'Свод по возрастам'!$A:$I,8,0),0)</f>
        <v>0</v>
      </c>
      <c r="J69" s="96" t="e">
        <f>VLOOKUP($B69,'Свод по возрастам'!$A:$I,1,0)</f>
        <v>#N/A</v>
      </c>
      <c r="K69" s="45" t="s">
        <v>25</v>
      </c>
      <c r="O69" s="25"/>
    </row>
    <row r="70" spans="1:15" ht="16" thickBot="1" x14ac:dyDescent="0.4">
      <c r="A70" s="59">
        <v>167</v>
      </c>
      <c r="B70" s="129" t="s">
        <v>74</v>
      </c>
      <c r="C70" s="130" t="s">
        <v>30</v>
      </c>
      <c r="D70" s="62"/>
      <c r="E70" s="63"/>
      <c r="F70" s="88">
        <f>$D70+$H70</f>
        <v>0</v>
      </c>
      <c r="G70" s="89">
        <f>$E70+$I70</f>
        <v>0</v>
      </c>
      <c r="H70" s="100">
        <f>IFERROR(VLOOKUP($B70,'Свод по возрастам'!$A:$I,6,0),0)</f>
        <v>0</v>
      </c>
      <c r="I70" s="107">
        <f>IFERROR(VLOOKUP($B70,'Свод по возрастам'!$A:$I,9,0),0)</f>
        <v>0</v>
      </c>
      <c r="J70" s="102" t="e">
        <f>VLOOKUP($B70,'Свод по возрастам'!$A:$I,1,0)</f>
        <v>#N/A</v>
      </c>
      <c r="K70" s="45" t="s">
        <v>25</v>
      </c>
      <c r="O70" s="25"/>
    </row>
    <row r="71" spans="1:15" ht="15.5" x14ac:dyDescent="0.35">
      <c r="A71" s="131">
        <v>168</v>
      </c>
      <c r="B71" s="121" t="s">
        <v>75</v>
      </c>
      <c r="C71" s="122" t="s">
        <v>24</v>
      </c>
      <c r="D71" s="71"/>
      <c r="E71" s="72"/>
      <c r="F71" s="73">
        <f>SUM(F72:F73)</f>
        <v>0</v>
      </c>
      <c r="G71" s="74">
        <f>SUM(G72:G73)</f>
        <v>0</v>
      </c>
      <c r="H71" s="73">
        <f>SUM(H72:H73)</f>
        <v>0</v>
      </c>
      <c r="I71" s="75">
        <f>SUM(I72:I73)</f>
        <v>0</v>
      </c>
      <c r="J71" s="76" t="e">
        <f>VLOOKUP($B71,'Свод по возрастам'!$A:$I,1,0)</f>
        <v>#N/A</v>
      </c>
      <c r="K71" s="45" t="s">
        <v>25</v>
      </c>
      <c r="O71" s="25"/>
    </row>
    <row r="72" spans="1:15" ht="15.5" x14ac:dyDescent="0.35">
      <c r="A72" s="55">
        <v>169</v>
      </c>
      <c r="B72" s="123"/>
      <c r="C72" s="124" t="s">
        <v>28</v>
      </c>
      <c r="D72" s="56"/>
      <c r="E72" s="57"/>
      <c r="F72" s="80">
        <f>$D72+$H72</f>
        <v>0</v>
      </c>
      <c r="G72" s="81">
        <f>$E72+$I72</f>
        <v>0</v>
      </c>
      <c r="H72" s="139">
        <f>IFERROR(VLOOKUP($B72,'Свод по возрастам'!$A:$I,5,0),0)</f>
        <v>0</v>
      </c>
      <c r="I72" s="140">
        <f>IFERROR(VLOOKUP($B72,'Свод по возрастам'!$A:$I,8,0),0)</f>
        <v>0</v>
      </c>
      <c r="J72" s="141" t="e">
        <f>VLOOKUP($B72,'Свод по возрастам'!$A:$I,1,0)</f>
        <v>#N/A</v>
      </c>
      <c r="K72" s="45" t="s">
        <v>25</v>
      </c>
      <c r="O72" s="25"/>
    </row>
    <row r="73" spans="1:15" ht="16" thickBot="1" x14ac:dyDescent="0.4">
      <c r="A73" s="125">
        <v>170</v>
      </c>
      <c r="B73" s="126"/>
      <c r="C73" s="127" t="s">
        <v>30</v>
      </c>
      <c r="D73" s="62"/>
      <c r="E73" s="63"/>
      <c r="F73" s="88">
        <f>$D73+$H73</f>
        <v>0</v>
      </c>
      <c r="G73" s="89">
        <f>$E73+$I73</f>
        <v>0</v>
      </c>
      <c r="H73" s="142">
        <f>IFERROR(VLOOKUP($B73,'Свод по возрастам'!$A:$I,6,0),0)</f>
        <v>0</v>
      </c>
      <c r="I73" s="143">
        <f>IFERROR(VLOOKUP($B73,'Свод по возрастам'!$A:$I,9,0),0)</f>
        <v>0</v>
      </c>
      <c r="J73" s="144" t="e">
        <f>VLOOKUP($B73,'Свод по возрастам'!$A:$I,1,0)</f>
        <v>#N/A</v>
      </c>
      <c r="K73" s="45" t="s">
        <v>25</v>
      </c>
      <c r="O73" s="25"/>
    </row>
    <row r="74" spans="1:15" ht="15.5" x14ac:dyDescent="0.35">
      <c r="A74" s="36">
        <v>171</v>
      </c>
      <c r="B74" s="37" t="s">
        <v>76</v>
      </c>
      <c r="C74" s="128" t="s">
        <v>24</v>
      </c>
      <c r="D74" s="71"/>
      <c r="E74" s="72"/>
      <c r="F74" s="73">
        <f>D74+H74</f>
        <v>0</v>
      </c>
      <c r="G74" s="74">
        <f>E74+I74</f>
        <v>0</v>
      </c>
      <c r="H74" s="73">
        <f>SUM(H75:H76)</f>
        <v>0</v>
      </c>
      <c r="I74" s="75">
        <f>SUM(I75:I76)</f>
        <v>0</v>
      </c>
      <c r="J74" s="76" t="e">
        <f>VLOOKUP($B74,'Свод по возрастам'!$A:$I,1,0)</f>
        <v>#N/A</v>
      </c>
      <c r="K74" s="45" t="s">
        <v>25</v>
      </c>
      <c r="O74" s="25"/>
    </row>
    <row r="75" spans="1:15" ht="15.5" x14ac:dyDescent="0.35">
      <c r="A75" s="55">
        <v>172</v>
      </c>
      <c r="B75" s="123"/>
      <c r="C75" s="124" t="s">
        <v>28</v>
      </c>
      <c r="D75" s="56"/>
      <c r="E75" s="57"/>
      <c r="F75" s="80">
        <f>$D75+$H75</f>
        <v>0</v>
      </c>
      <c r="G75" s="81">
        <f>$E75+$I75</f>
        <v>0</v>
      </c>
      <c r="H75" s="145">
        <f>IFERROR(VLOOKUP($B75,'Свод по возрастам'!$A:$I,5,0),0)</f>
        <v>0</v>
      </c>
      <c r="I75" s="114">
        <f>IFERROR(VLOOKUP($B75,'Свод по возрастам'!$A:$I,8,0),0)</f>
        <v>0</v>
      </c>
      <c r="J75" s="115" t="e">
        <f>VLOOKUP($B75,'Свод по возрастам'!$A:$I,1,0)</f>
        <v>#N/A</v>
      </c>
      <c r="K75" s="45" t="s">
        <v>25</v>
      </c>
      <c r="O75" s="25"/>
    </row>
    <row r="76" spans="1:15" ht="16" thickBot="1" x14ac:dyDescent="0.4">
      <c r="A76" s="59">
        <v>173</v>
      </c>
      <c r="B76" s="129"/>
      <c r="C76" s="130" t="s">
        <v>30</v>
      </c>
      <c r="D76" s="62"/>
      <c r="E76" s="63"/>
      <c r="F76" s="88">
        <f>$D76+$H76</f>
        <v>0</v>
      </c>
      <c r="G76" s="89">
        <f>$E76+$I76</f>
        <v>0</v>
      </c>
      <c r="H76" s="132">
        <f>IFERROR(VLOOKUP($B76,'Свод по возрастам'!$A:$I,6,0),0)</f>
        <v>0</v>
      </c>
      <c r="I76" s="143">
        <f>IFERROR(VLOOKUP($B76,'Свод по возрастам'!$A:$I,9,0),0)</f>
        <v>0</v>
      </c>
      <c r="J76" s="144" t="e">
        <f>VLOOKUP($B76,'Свод по возрастам'!$A:$I,1,0)</f>
        <v>#N/A</v>
      </c>
      <c r="K76" s="45" t="s">
        <v>25</v>
      </c>
      <c r="O76" s="25"/>
    </row>
    <row r="77" spans="1:15" ht="16" thickBot="1" x14ac:dyDescent="0.4">
      <c r="A77" s="249">
        <v>174</v>
      </c>
      <c r="B77" s="146" t="s">
        <v>77</v>
      </c>
      <c r="C77" s="147" t="s">
        <v>24</v>
      </c>
      <c r="D77" s="148"/>
      <c r="E77" s="149"/>
      <c r="F77" s="150">
        <f t="shared" ref="F77:G79" si="2">D77+H77</f>
        <v>0</v>
      </c>
      <c r="G77" s="151">
        <f t="shared" si="2"/>
        <v>0</v>
      </c>
      <c r="H77" s="152">
        <v>0</v>
      </c>
      <c r="I77" s="153">
        <v>0</v>
      </c>
      <c r="J77" s="154" t="e">
        <f>VLOOKUP($B77,'Свод по возрастам'!$A:$I,1,0)</f>
        <v>#N/A</v>
      </c>
      <c r="K77" s="110" t="s">
        <v>25</v>
      </c>
      <c r="O77" s="25"/>
    </row>
    <row r="78" spans="1:15" ht="16" thickBot="1" x14ac:dyDescent="0.4">
      <c r="A78" s="250">
        <v>175</v>
      </c>
      <c r="B78" s="156" t="s">
        <v>78</v>
      </c>
      <c r="C78" s="157" t="s">
        <v>24</v>
      </c>
      <c r="D78" s="39"/>
      <c r="E78" s="40"/>
      <c r="F78" s="41">
        <f t="shared" si="2"/>
        <v>0</v>
      </c>
      <c r="G78" s="42">
        <f t="shared" si="2"/>
        <v>0</v>
      </c>
      <c r="H78" s="158">
        <v>0</v>
      </c>
      <c r="I78" s="159">
        <v>0</v>
      </c>
      <c r="J78" s="160" t="e">
        <f>VLOOKUP($B78,'Свод по возрастам'!$A:$I,1,0)</f>
        <v>#N/A</v>
      </c>
      <c r="K78" s="45" t="s">
        <v>25</v>
      </c>
      <c r="O78" s="25"/>
    </row>
    <row r="79" spans="1:15" ht="16" thickBot="1" x14ac:dyDescent="0.4">
      <c r="A79" s="251">
        <v>176</v>
      </c>
      <c r="B79" s="161" t="s">
        <v>79</v>
      </c>
      <c r="C79" s="162" t="s">
        <v>24</v>
      </c>
      <c r="D79" s="148"/>
      <c r="E79" s="149"/>
      <c r="F79" s="163">
        <f t="shared" si="2"/>
        <v>0</v>
      </c>
      <c r="G79" s="164">
        <f t="shared" si="2"/>
        <v>0</v>
      </c>
      <c r="H79" s="32">
        <v>0</v>
      </c>
      <c r="I79" s="165">
        <v>0</v>
      </c>
      <c r="J79" s="166" t="e">
        <f>VLOOKUP($B79,'Свод по возрастам'!$A:$I,1,0)</f>
        <v>#N/A</v>
      </c>
      <c r="K79" s="110" t="s">
        <v>25</v>
      </c>
      <c r="O79" s="25"/>
    </row>
    <row r="80" spans="1:15" ht="15.5" x14ac:dyDescent="0.35">
      <c r="A80" s="36">
        <v>177</v>
      </c>
      <c r="B80" s="37" t="s">
        <v>80</v>
      </c>
      <c r="C80" s="128" t="s">
        <v>24</v>
      </c>
      <c r="D80" s="71"/>
      <c r="E80" s="72"/>
      <c r="F80" s="73">
        <f>SUM(F81:F82)</f>
        <v>0</v>
      </c>
      <c r="G80" s="74">
        <f>SUM(G81:G82)</f>
        <v>0</v>
      </c>
      <c r="H80" s="73">
        <f>SUM(H81:H82)</f>
        <v>0</v>
      </c>
      <c r="I80" s="75">
        <f>SUM(I81:I82)</f>
        <v>0</v>
      </c>
      <c r="J80" s="109" t="e">
        <f>VLOOKUP($B80,'Свод по возрастам'!$A:$I,1,0)</f>
        <v>#N/A</v>
      </c>
      <c r="K80" s="110" t="s">
        <v>25</v>
      </c>
      <c r="O80" s="25"/>
    </row>
    <row r="81" spans="1:15" ht="15.5" x14ac:dyDescent="0.35">
      <c r="A81" s="55">
        <v>178</v>
      </c>
      <c r="B81" s="136" t="s">
        <v>102</v>
      </c>
      <c r="C81" s="124" t="s">
        <v>28</v>
      </c>
      <c r="D81" s="56"/>
      <c r="E81" s="57"/>
      <c r="F81" s="80">
        <f>$D81+$H81</f>
        <v>0</v>
      </c>
      <c r="G81" s="81">
        <f>$E81+$I81</f>
        <v>0</v>
      </c>
      <c r="H81" s="82">
        <f>IFERROR(VLOOKUP($B81,'Свод по возрастам'!$A:$I,5,0),0)</f>
        <v>0</v>
      </c>
      <c r="I81" s="106">
        <f>IFERROR(VLOOKUP($B81,'Свод по возрастам'!$A:$I,8,0),0)</f>
        <v>0</v>
      </c>
      <c r="J81" s="111" t="e">
        <f>VLOOKUP($B81,'Свод по возрастам'!$A:$I,1,0)</f>
        <v>#N/A</v>
      </c>
      <c r="K81" s="110" t="s">
        <v>25</v>
      </c>
      <c r="O81" s="25"/>
    </row>
    <row r="82" spans="1:15" ht="16" thickBot="1" x14ac:dyDescent="0.4">
      <c r="A82" s="59">
        <v>179</v>
      </c>
      <c r="B82" s="135" t="s">
        <v>102</v>
      </c>
      <c r="C82" s="130" t="s">
        <v>30</v>
      </c>
      <c r="D82" s="62"/>
      <c r="E82" s="63"/>
      <c r="F82" s="88">
        <f>$D82+$H82</f>
        <v>0</v>
      </c>
      <c r="G82" s="89">
        <f>$E82+$I82</f>
        <v>0</v>
      </c>
      <c r="H82" s="90">
        <f>IFERROR(VLOOKUP($B82,'Свод по возрастам'!$A:$I,6,0),0)</f>
        <v>0</v>
      </c>
      <c r="I82" s="107">
        <f>IFERROR(VLOOKUP($B82,'Свод по возрастам'!$A:$I,9,0),0)</f>
        <v>0</v>
      </c>
      <c r="J82" s="112" t="e">
        <f>VLOOKUP($B82,'Свод по возрастам'!$A:$I,1,0)</f>
        <v>#N/A</v>
      </c>
      <c r="K82" s="110" t="s">
        <v>25</v>
      </c>
      <c r="O82" s="25"/>
    </row>
    <row r="83" spans="1:15" ht="15.5" x14ac:dyDescent="0.35">
      <c r="A83" s="131">
        <v>180</v>
      </c>
      <c r="B83" s="121" t="s">
        <v>81</v>
      </c>
      <c r="C83" s="122" t="s">
        <v>24</v>
      </c>
      <c r="D83" s="167"/>
      <c r="E83" s="168"/>
      <c r="F83" s="163">
        <f>SUM(F84:F85)</f>
        <v>0</v>
      </c>
      <c r="G83" s="164">
        <f>SUM(G84:G85)</f>
        <v>0</v>
      </c>
      <c r="H83" s="163">
        <f>SUM(H84:H85)</f>
        <v>0</v>
      </c>
      <c r="I83" s="169">
        <f>SUM(I84:I85)</f>
        <v>0</v>
      </c>
      <c r="J83" s="170" t="e">
        <f>VLOOKUP($B83,'Свод по возрастам'!$A:$I,1,0)</f>
        <v>#N/A</v>
      </c>
      <c r="K83" s="110" t="s">
        <v>25</v>
      </c>
      <c r="O83" s="25"/>
    </row>
    <row r="84" spans="1:15" ht="15.5" x14ac:dyDescent="0.35">
      <c r="A84" s="55">
        <v>181</v>
      </c>
      <c r="B84" s="123" t="s">
        <v>82</v>
      </c>
      <c r="C84" s="124" t="s">
        <v>28</v>
      </c>
      <c r="D84" s="56"/>
      <c r="E84" s="57"/>
      <c r="F84" s="80">
        <f>$D84+$H84</f>
        <v>0</v>
      </c>
      <c r="G84" s="81">
        <f>$E84+$I84</f>
        <v>0</v>
      </c>
      <c r="H84" s="82">
        <f>IFERROR(VLOOKUP($B84,'Свод по возрастам'!$A:$I,5,0),0)</f>
        <v>0</v>
      </c>
      <c r="I84" s="83">
        <f>IFERROR(VLOOKUP($B84,'Свод по возрастам'!$A:$I,8,0),0)</f>
        <v>0</v>
      </c>
      <c r="J84" s="171" t="e">
        <f>VLOOKUP($B84,'Свод по возрастам'!$A:$I,1,0)</f>
        <v>#N/A</v>
      </c>
      <c r="K84" s="110" t="s">
        <v>25</v>
      </c>
      <c r="O84" s="25"/>
    </row>
    <row r="85" spans="1:15" ht="16" thickBot="1" x14ac:dyDescent="0.4">
      <c r="A85" s="59">
        <v>182</v>
      </c>
      <c r="B85" s="129" t="s">
        <v>82</v>
      </c>
      <c r="C85" s="130" t="s">
        <v>30</v>
      </c>
      <c r="D85" s="172"/>
      <c r="E85" s="173"/>
      <c r="F85" s="174">
        <f>$D85+$H85</f>
        <v>0</v>
      </c>
      <c r="G85" s="175">
        <f>$E85+$I85</f>
        <v>0</v>
      </c>
      <c r="H85" s="176">
        <f>IFERROR(VLOOKUP($B85,'Свод по возрастам'!$A:$I,6,0),0)</f>
        <v>0</v>
      </c>
      <c r="I85" s="177">
        <f>IFERROR(VLOOKUP($B85,'Свод по возрастам'!$A:$I,9,0),0)</f>
        <v>0</v>
      </c>
      <c r="J85" s="178" t="e">
        <f>VLOOKUP($B85,'Свод по возрастам'!$A:$I,1,0)</f>
        <v>#N/A</v>
      </c>
      <c r="K85" s="110" t="s">
        <v>25</v>
      </c>
      <c r="O85" s="25"/>
    </row>
    <row r="86" spans="1:15" ht="15.5" x14ac:dyDescent="0.35">
      <c r="A86" s="120">
        <v>183</v>
      </c>
      <c r="B86" s="121" t="s">
        <v>83</v>
      </c>
      <c r="C86" s="122" t="s">
        <v>24</v>
      </c>
      <c r="D86" s="71"/>
      <c r="E86" s="72"/>
      <c r="F86" s="73">
        <f>SUM(F87:F88)</f>
        <v>0</v>
      </c>
      <c r="G86" s="74">
        <f>SUM(G87:G88)</f>
        <v>0</v>
      </c>
      <c r="H86" s="73">
        <f>SUM(H87:H88)</f>
        <v>0</v>
      </c>
      <c r="I86" s="75">
        <f>SUM(I87:I88)</f>
        <v>0</v>
      </c>
      <c r="J86" s="76" t="e">
        <f>VLOOKUP($B86,'Свод по возрастам'!$A:$I,1,0)</f>
        <v>#N/A</v>
      </c>
      <c r="K86" s="45" t="s">
        <v>25</v>
      </c>
      <c r="O86" s="25"/>
    </row>
    <row r="87" spans="1:15" ht="15.5" x14ac:dyDescent="0.35">
      <c r="A87" s="55">
        <v>184</v>
      </c>
      <c r="B87" s="123" t="s">
        <v>84</v>
      </c>
      <c r="C87" s="124" t="s">
        <v>28</v>
      </c>
      <c r="D87" s="56"/>
      <c r="E87" s="57"/>
      <c r="F87" s="80">
        <f>$D87+$H87</f>
        <v>0</v>
      </c>
      <c r="G87" s="81">
        <f>$E87+$I87</f>
        <v>0</v>
      </c>
      <c r="H87" s="82">
        <f>IFERROR(VLOOKUP($B87,'Свод по возрастам'!$A:$I,5,0),0)</f>
        <v>0</v>
      </c>
      <c r="I87" s="106">
        <f>IFERROR(VLOOKUP($B87,'Свод по возрастам'!$A:$I,8,0),0)</f>
        <v>0</v>
      </c>
      <c r="J87" s="96" t="e">
        <f>VLOOKUP($B87,'Свод по возрастам'!$A:$I,1,0)</f>
        <v>#N/A</v>
      </c>
      <c r="K87" s="45" t="s">
        <v>25</v>
      </c>
      <c r="O87" s="25"/>
    </row>
    <row r="88" spans="1:15" ht="16" thickBot="1" x14ac:dyDescent="0.4">
      <c r="A88" s="125">
        <v>185</v>
      </c>
      <c r="B88" s="126" t="s">
        <v>84</v>
      </c>
      <c r="C88" s="127" t="s">
        <v>30</v>
      </c>
      <c r="D88" s="62"/>
      <c r="E88" s="63"/>
      <c r="F88" s="88">
        <f>$D88+$H88</f>
        <v>0</v>
      </c>
      <c r="G88" s="89">
        <f>$E88+$I88</f>
        <v>0</v>
      </c>
      <c r="H88" s="90">
        <f>IFERROR(VLOOKUP($B88,'Свод по возрастам'!$A:$I,6,0),0)</f>
        <v>0</v>
      </c>
      <c r="I88" s="107">
        <f>IFERROR(VLOOKUP($B88,'Свод по возрастам'!$A:$I,9,0),0)</f>
        <v>0</v>
      </c>
      <c r="J88" s="102" t="e">
        <f>VLOOKUP($B88,'Свод по возрастам'!$A:$I,1,0)</f>
        <v>#N/A</v>
      </c>
      <c r="K88" s="45" t="s">
        <v>25</v>
      </c>
      <c r="O88" s="25"/>
    </row>
    <row r="89" spans="1:15" ht="15.5" x14ac:dyDescent="0.35">
      <c r="A89" s="36">
        <v>186</v>
      </c>
      <c r="B89" s="37" t="s">
        <v>85</v>
      </c>
      <c r="C89" s="128" t="s">
        <v>24</v>
      </c>
      <c r="D89" s="167"/>
      <c r="E89" s="168"/>
      <c r="F89" s="163">
        <f>SUM(F90:F91)</f>
        <v>0</v>
      </c>
      <c r="G89" s="164">
        <f>SUM(G90:G91)</f>
        <v>0</v>
      </c>
      <c r="H89" s="163">
        <f>SUM(H90:H91)</f>
        <v>0</v>
      </c>
      <c r="I89" s="169">
        <f>SUM(I90:I91)</f>
        <v>0</v>
      </c>
      <c r="J89" s="170" t="e">
        <f>VLOOKUP($B89,'Свод по возрастам'!$A:$I,1,0)</f>
        <v>#N/A</v>
      </c>
      <c r="K89" s="110" t="s">
        <v>25</v>
      </c>
      <c r="O89" s="25"/>
    </row>
    <row r="90" spans="1:15" ht="15.5" x14ac:dyDescent="0.35">
      <c r="A90" s="55">
        <v>187</v>
      </c>
      <c r="B90" s="123" t="s">
        <v>86</v>
      </c>
      <c r="C90" s="124" t="s">
        <v>28</v>
      </c>
      <c r="D90" s="56"/>
      <c r="E90" s="57"/>
      <c r="F90" s="80">
        <f>$D90+$H90</f>
        <v>0</v>
      </c>
      <c r="G90" s="81">
        <f>$E90+$I90</f>
        <v>0</v>
      </c>
      <c r="H90" s="82">
        <f>IFERROR(VLOOKUP($B90,'Свод по возрастам'!$A:$I,5,0),0)</f>
        <v>0</v>
      </c>
      <c r="I90" s="83">
        <f>IFERROR(VLOOKUP($B90,'Свод по возрастам'!$A:$I,8,0),0)</f>
        <v>0</v>
      </c>
      <c r="J90" s="171" t="e">
        <f>VLOOKUP($B90,'Свод по возрастам'!$A:$I,1,0)</f>
        <v>#N/A</v>
      </c>
      <c r="K90" s="110" t="s">
        <v>25</v>
      </c>
      <c r="O90" s="25"/>
    </row>
    <row r="91" spans="1:15" ht="16" thickBot="1" x14ac:dyDescent="0.4">
      <c r="A91" s="59">
        <v>188</v>
      </c>
      <c r="B91" s="129" t="s">
        <v>86</v>
      </c>
      <c r="C91" s="130" t="s">
        <v>30</v>
      </c>
      <c r="D91" s="172"/>
      <c r="E91" s="173"/>
      <c r="F91" s="174">
        <f>$D91+$H91</f>
        <v>0</v>
      </c>
      <c r="G91" s="175">
        <f>$E91+$I91</f>
        <v>0</v>
      </c>
      <c r="H91" s="176">
        <f>IFERROR(VLOOKUP($B91,'Свод по возрастам'!$A:$I,6,0),0)</f>
        <v>0</v>
      </c>
      <c r="I91" s="177">
        <f>IFERROR(VLOOKUP($B91,'Свод по возрастам'!$A:$I,9,0),0)</f>
        <v>0</v>
      </c>
      <c r="J91" s="178" t="e">
        <f>VLOOKUP($B91,'Свод по возрастам'!$A:$I,1,0)</f>
        <v>#N/A</v>
      </c>
      <c r="K91" s="110" t="s">
        <v>25</v>
      </c>
      <c r="O91" s="25"/>
    </row>
    <row r="92" spans="1:15" ht="15.5" x14ac:dyDescent="0.35">
      <c r="A92" s="120">
        <v>189</v>
      </c>
      <c r="B92" s="121" t="s">
        <v>87</v>
      </c>
      <c r="C92" s="122" t="s">
        <v>24</v>
      </c>
      <c r="D92" s="71"/>
      <c r="E92" s="72"/>
      <c r="F92" s="73">
        <f>SUM(F93:F94)</f>
        <v>0</v>
      </c>
      <c r="G92" s="74">
        <f>SUM(G93:G94)</f>
        <v>0</v>
      </c>
      <c r="H92" s="73">
        <f>SUM(H93:H94)</f>
        <v>0</v>
      </c>
      <c r="I92" s="179">
        <f>SUM(I93:I94)</f>
        <v>0</v>
      </c>
      <c r="J92" s="180" t="e">
        <f>VLOOKUP($B92,'Свод по возрастам'!$A:$I,1,0)</f>
        <v>#N/A</v>
      </c>
      <c r="K92" s="45" t="s">
        <v>25</v>
      </c>
      <c r="O92" s="25"/>
    </row>
    <row r="93" spans="1:15" ht="15.5" x14ac:dyDescent="0.35">
      <c r="A93" s="55">
        <v>190</v>
      </c>
      <c r="B93" s="123" t="s">
        <v>88</v>
      </c>
      <c r="C93" s="124" t="s">
        <v>28</v>
      </c>
      <c r="D93" s="56"/>
      <c r="E93" s="57"/>
      <c r="F93" s="80">
        <f>$D93+$H93</f>
        <v>0</v>
      </c>
      <c r="G93" s="81">
        <f>$E93+$I93</f>
        <v>0</v>
      </c>
      <c r="H93" s="82">
        <f>IFERROR(VLOOKUP($B93,'Свод по возрастам'!$A:$I,5,0),0)</f>
        <v>0</v>
      </c>
      <c r="I93" s="83">
        <f>IFERROR(VLOOKUP($B93,'Свод по возрастам'!$A:$I,8,0),0)</f>
        <v>0</v>
      </c>
      <c r="J93" s="84" t="e">
        <f>VLOOKUP($B93,'Свод по возрастам'!$A:$I,1,0)</f>
        <v>#N/A</v>
      </c>
      <c r="K93" s="45" t="s">
        <v>25</v>
      </c>
      <c r="O93" s="25"/>
    </row>
    <row r="94" spans="1:15" ht="16" thickBot="1" x14ac:dyDescent="0.4">
      <c r="A94" s="125">
        <v>191</v>
      </c>
      <c r="B94" s="126" t="s">
        <v>88</v>
      </c>
      <c r="C94" s="127" t="s">
        <v>30</v>
      </c>
      <c r="D94" s="62"/>
      <c r="E94" s="63"/>
      <c r="F94" s="88">
        <f>$D94+$H94</f>
        <v>0</v>
      </c>
      <c r="G94" s="89">
        <f>$E94+$I94</f>
        <v>0</v>
      </c>
      <c r="H94" s="90">
        <f>IFERROR(VLOOKUP($B94,'Свод по возрастам'!$A:$I,6,0),0)</f>
        <v>0</v>
      </c>
      <c r="I94" s="91">
        <f>IFERROR(VLOOKUP($B94,'Свод по возрастам'!$A:$I,9,0),0)</f>
        <v>0</v>
      </c>
      <c r="J94" s="92" t="e">
        <f>VLOOKUP($B94,'Свод по возрастам'!$A:$I,1,0)</f>
        <v>#N/A</v>
      </c>
      <c r="K94" s="45" t="s">
        <v>25</v>
      </c>
      <c r="O94" s="25"/>
    </row>
    <row r="95" spans="1:15" ht="15.5" x14ac:dyDescent="0.35">
      <c r="A95" s="36">
        <v>192</v>
      </c>
      <c r="B95" s="37" t="s">
        <v>89</v>
      </c>
      <c r="C95" s="128" t="s">
        <v>24</v>
      </c>
      <c r="D95" s="167"/>
      <c r="E95" s="168"/>
      <c r="F95" s="163">
        <f>SUM(F96:F97)</f>
        <v>0</v>
      </c>
      <c r="G95" s="164">
        <f>SUM(G96:G97)</f>
        <v>0</v>
      </c>
      <c r="H95" s="163">
        <f>SUM(H96:H97)</f>
        <v>0</v>
      </c>
      <c r="I95" s="169">
        <f>SUM(I96:I97)</f>
        <v>0</v>
      </c>
      <c r="J95" s="170" t="e">
        <f>VLOOKUP($B95,'Свод по возрастам'!$A:$I,1,0)</f>
        <v>#N/A</v>
      </c>
      <c r="K95" s="110" t="s">
        <v>25</v>
      </c>
      <c r="O95" s="25"/>
    </row>
    <row r="96" spans="1:15" ht="15.5" x14ac:dyDescent="0.35">
      <c r="A96" s="55">
        <v>193</v>
      </c>
      <c r="B96" s="123" t="s">
        <v>90</v>
      </c>
      <c r="C96" s="124" t="s">
        <v>28</v>
      </c>
      <c r="D96" s="56"/>
      <c r="E96" s="57"/>
      <c r="F96" s="80">
        <f>$D96+$H96</f>
        <v>0</v>
      </c>
      <c r="G96" s="81">
        <f>$E96+$I96</f>
        <v>0</v>
      </c>
      <c r="H96" s="82">
        <f>IFERROR(VLOOKUP($B96,'Свод по возрастам'!$A:$I,5,0),0)</f>
        <v>0</v>
      </c>
      <c r="I96" s="83">
        <f>IFERROR(VLOOKUP($B96,'Свод по возрастам'!$A:$I,8,0),0)</f>
        <v>0</v>
      </c>
      <c r="J96" s="171" t="e">
        <f>VLOOKUP($B96,'Свод по возрастам'!$A:$I,1,0)</f>
        <v>#N/A</v>
      </c>
      <c r="K96" s="110" t="s">
        <v>25</v>
      </c>
      <c r="O96" s="25"/>
    </row>
    <row r="97" spans="1:15" ht="16" thickBot="1" x14ac:dyDescent="0.4">
      <c r="A97" s="59">
        <v>194</v>
      </c>
      <c r="B97" s="129" t="s">
        <v>90</v>
      </c>
      <c r="C97" s="130" t="s">
        <v>30</v>
      </c>
      <c r="D97" s="172"/>
      <c r="E97" s="173"/>
      <c r="F97" s="174">
        <f>$D97+$H97</f>
        <v>0</v>
      </c>
      <c r="G97" s="175">
        <f>$E97+$I97</f>
        <v>0</v>
      </c>
      <c r="H97" s="176">
        <f>IFERROR(VLOOKUP($B97,'Свод по возрастам'!$A:$I,6,0),0)</f>
        <v>0</v>
      </c>
      <c r="I97" s="177">
        <f>IFERROR(VLOOKUP($B97,'Свод по возрастам'!$A:$I,9,0),0)</f>
        <v>0</v>
      </c>
      <c r="J97" s="178" t="e">
        <f>VLOOKUP($B97,'Свод по возрастам'!$A:$I,1,0)</f>
        <v>#N/A</v>
      </c>
      <c r="K97" s="110" t="s">
        <v>25</v>
      </c>
      <c r="O97" s="25"/>
    </row>
    <row r="98" spans="1:15" ht="15.5" x14ac:dyDescent="0.35">
      <c r="A98" s="120">
        <v>195</v>
      </c>
      <c r="B98" s="121" t="s">
        <v>91</v>
      </c>
      <c r="C98" s="122" t="s">
        <v>24</v>
      </c>
      <c r="D98" s="71"/>
      <c r="E98" s="72"/>
      <c r="F98" s="73">
        <f>SUM(F99:F100)</f>
        <v>0</v>
      </c>
      <c r="G98" s="74">
        <f>SUM(G99:G100)</f>
        <v>0</v>
      </c>
      <c r="H98" s="181">
        <f>SUM(H99:H100)</f>
        <v>0</v>
      </c>
      <c r="I98" s="179">
        <f>SUM(I99:I100)</f>
        <v>0</v>
      </c>
      <c r="J98" s="180" t="e">
        <f>VLOOKUP($B98,'Свод по возрастам'!$A:$I,1,0)</f>
        <v>#N/A</v>
      </c>
      <c r="K98" s="45" t="s">
        <v>25</v>
      </c>
      <c r="O98" s="25"/>
    </row>
    <row r="99" spans="1:15" ht="15.5" x14ac:dyDescent="0.35">
      <c r="A99" s="55">
        <v>196</v>
      </c>
      <c r="B99" s="123" t="s">
        <v>92</v>
      </c>
      <c r="C99" s="124" t="s">
        <v>28</v>
      </c>
      <c r="D99" s="56"/>
      <c r="E99" s="57"/>
      <c r="F99" s="80">
        <f>$D99+$H99</f>
        <v>0</v>
      </c>
      <c r="G99" s="81">
        <f>$E99+$I99</f>
        <v>0</v>
      </c>
      <c r="H99" s="182">
        <f>IFERROR(VLOOKUP($B99,'Свод по возрастам'!$A:$I,5,0),0)</f>
        <v>0</v>
      </c>
      <c r="I99" s="140">
        <f>IFERROR(VLOOKUP($B99,'Свод по возрастам'!$A:$I,8,0),0)</f>
        <v>0</v>
      </c>
      <c r="J99" s="141" t="e">
        <f>VLOOKUP($B99,'Свод по возрастам'!$A:$I,1,0)</f>
        <v>#N/A</v>
      </c>
      <c r="K99" s="45" t="s">
        <v>25</v>
      </c>
      <c r="O99" s="25"/>
    </row>
    <row r="100" spans="1:15" ht="16" thickBot="1" x14ac:dyDescent="0.4">
      <c r="A100" s="125">
        <v>197</v>
      </c>
      <c r="B100" s="126" t="s">
        <v>92</v>
      </c>
      <c r="C100" s="127" t="s">
        <v>30</v>
      </c>
      <c r="D100" s="62"/>
      <c r="E100" s="63"/>
      <c r="F100" s="88">
        <f>$D100+$H100</f>
        <v>0</v>
      </c>
      <c r="G100" s="89">
        <f>$E100+$I100</f>
        <v>0</v>
      </c>
      <c r="H100" s="183">
        <f>IFERROR(VLOOKUP($B100,'Свод по возрастам'!$A:$I,6,0),0)</f>
        <v>0</v>
      </c>
      <c r="I100" s="143">
        <f>IFERROR(VLOOKUP($B100,'Свод по возрастам'!$A:$I,9,0),0)</f>
        <v>0</v>
      </c>
      <c r="J100" s="144" t="e">
        <f>VLOOKUP($B100,'Свод по возрастам'!$A:$I,1,0)</f>
        <v>#N/A</v>
      </c>
      <c r="K100" s="45" t="s">
        <v>25</v>
      </c>
      <c r="O100" s="25"/>
    </row>
    <row r="101" spans="1:15" ht="15.5" x14ac:dyDescent="0.35">
      <c r="A101" s="36">
        <v>198</v>
      </c>
      <c r="B101" s="37" t="s">
        <v>93</v>
      </c>
      <c r="C101" s="128" t="s">
        <v>24</v>
      </c>
      <c r="D101" s="167"/>
      <c r="E101" s="168"/>
      <c r="F101" s="163">
        <f>SUM(F102:F103)</f>
        <v>0</v>
      </c>
      <c r="G101" s="164">
        <f>SUM(G102:G103)</f>
        <v>0</v>
      </c>
      <c r="H101" s="163">
        <f>SUM(H102:H103)</f>
        <v>0</v>
      </c>
      <c r="I101" s="169">
        <f>SUM(I102:I103)</f>
        <v>0</v>
      </c>
      <c r="J101" s="170" t="e">
        <f>VLOOKUP($B101,'Свод по возрастам'!$A:$I,1,0)</f>
        <v>#N/A</v>
      </c>
      <c r="K101" s="110" t="s">
        <v>25</v>
      </c>
      <c r="O101" s="25"/>
    </row>
    <row r="102" spans="1:15" ht="31" x14ac:dyDescent="0.35">
      <c r="A102" s="55">
        <v>199</v>
      </c>
      <c r="B102" s="123" t="s">
        <v>94</v>
      </c>
      <c r="C102" s="124" t="s">
        <v>28</v>
      </c>
      <c r="D102" s="56"/>
      <c r="E102" s="57"/>
      <c r="F102" s="80">
        <f>$D102+$H102</f>
        <v>0</v>
      </c>
      <c r="G102" s="81">
        <f>$E102+$I102</f>
        <v>0</v>
      </c>
      <c r="H102" s="145">
        <f>IFERROR(VLOOKUP($B102,'Свод по возрастам'!$A:$I,5,0),0)</f>
        <v>0</v>
      </c>
      <c r="I102" s="140">
        <f>IFERROR(VLOOKUP($B102,'Свод по возрастам'!$A:$I,8,0),0)</f>
        <v>0</v>
      </c>
      <c r="J102" s="184" t="e">
        <f>VLOOKUP($B102,'Свод по возрастам'!$A:$I,1,0)</f>
        <v>#N/A</v>
      </c>
      <c r="K102" s="110" t="s">
        <v>25</v>
      </c>
      <c r="O102" s="25"/>
    </row>
    <row r="103" spans="1:15" ht="31.5" thickBot="1" x14ac:dyDescent="0.4">
      <c r="A103" s="59">
        <v>200</v>
      </c>
      <c r="B103" s="129" t="s">
        <v>94</v>
      </c>
      <c r="C103" s="130" t="s">
        <v>30</v>
      </c>
      <c r="D103" s="172"/>
      <c r="E103" s="173"/>
      <c r="F103" s="174">
        <f>$D103+$H103</f>
        <v>0</v>
      </c>
      <c r="G103" s="175">
        <f>$E103+$I103</f>
        <v>0</v>
      </c>
      <c r="H103" s="185">
        <f>IFERROR(VLOOKUP($B103,'Свод по возрастам'!$A:$I,6,0),0)</f>
        <v>0</v>
      </c>
      <c r="I103" s="186">
        <f>IFERROR(VLOOKUP($B103,'Свод по возрастам'!$A:$I,9,0),0)</f>
        <v>0</v>
      </c>
      <c r="J103" s="187" t="e">
        <f>VLOOKUP($B103,'Свод по возрастам'!$A:$I,1,0)</f>
        <v>#N/A</v>
      </c>
      <c r="K103" s="110" t="s">
        <v>25</v>
      </c>
      <c r="O103" s="25"/>
    </row>
    <row r="104" spans="1:15" ht="15.5" x14ac:dyDescent="0.35">
      <c r="A104" s="247">
        <v>201</v>
      </c>
      <c r="B104" s="121" t="s">
        <v>95</v>
      </c>
      <c r="C104" s="122" t="s">
        <v>24</v>
      </c>
      <c r="D104" s="71"/>
      <c r="E104" s="72"/>
      <c r="F104" s="73">
        <f>SUM(F105:F106)</f>
        <v>0</v>
      </c>
      <c r="G104" s="74">
        <f>SUM(G105:G106)</f>
        <v>0</v>
      </c>
      <c r="H104" s="73">
        <f>SUM(H105:H106)</f>
        <v>0</v>
      </c>
      <c r="I104" s="179">
        <f>SUM(I105:I106)</f>
        <v>0</v>
      </c>
      <c r="J104" s="180" t="e">
        <f>VLOOKUP($B104,'Свод по возрастам'!$A:$I,1,0)</f>
        <v>#N/A</v>
      </c>
      <c r="K104" s="45" t="s">
        <v>25</v>
      </c>
      <c r="O104" s="25"/>
    </row>
    <row r="105" spans="1:15" ht="15.5" x14ac:dyDescent="0.35">
      <c r="A105" s="245">
        <v>202</v>
      </c>
      <c r="B105" s="123"/>
      <c r="C105" s="124" t="s">
        <v>28</v>
      </c>
      <c r="D105" s="56"/>
      <c r="E105" s="57"/>
      <c r="F105" s="80">
        <f>$D105+$H105</f>
        <v>0</v>
      </c>
      <c r="G105" s="81">
        <f>$E105+$I105</f>
        <v>0</v>
      </c>
      <c r="H105" s="82">
        <f>IFERROR(VLOOKUP($B105,'Свод по возрастам'!$A:$I,5,0),0)</f>
        <v>0</v>
      </c>
      <c r="I105" s="140">
        <f>IFERROR(VLOOKUP($B105,'Свод по возрастам'!$A:$I,8,0),0)</f>
        <v>0</v>
      </c>
      <c r="J105" s="141" t="e">
        <f>VLOOKUP($B105,'Свод по возрастам'!$A:$I,1,0)</f>
        <v>#N/A</v>
      </c>
      <c r="K105" s="45" t="s">
        <v>25</v>
      </c>
      <c r="O105" s="25"/>
    </row>
    <row r="106" spans="1:15" ht="16" thickBot="1" x14ac:dyDescent="0.4">
      <c r="A106" s="248">
        <v>203</v>
      </c>
      <c r="B106" s="126"/>
      <c r="C106" s="127" t="s">
        <v>30</v>
      </c>
      <c r="D106" s="62"/>
      <c r="E106" s="63"/>
      <c r="F106" s="88">
        <f>$D106+$H106</f>
        <v>0</v>
      </c>
      <c r="G106" s="89">
        <f>$E106+$I106</f>
        <v>0</v>
      </c>
      <c r="H106" s="132">
        <f>IFERROR(VLOOKUP($B106,'Свод по возрастам'!$A:$I,6,0),0)</f>
        <v>0</v>
      </c>
      <c r="I106" s="143">
        <f>IFERROR(VLOOKUP($B106,'Свод по возрастам'!$A:$I,9,0),0)</f>
        <v>0</v>
      </c>
      <c r="J106" s="144" t="e">
        <f>VLOOKUP($B106,'Свод по возрастам'!$A:$I,1,0)</f>
        <v>#N/A</v>
      </c>
      <c r="K106" s="45" t="s">
        <v>25</v>
      </c>
      <c r="O106" s="25"/>
    </row>
    <row r="107" spans="1:15" ht="15.5" x14ac:dyDescent="0.35">
      <c r="A107" s="244">
        <v>204</v>
      </c>
      <c r="B107" s="37" t="s">
        <v>96</v>
      </c>
      <c r="C107" s="128" t="s">
        <v>24</v>
      </c>
      <c r="D107" s="167"/>
      <c r="E107" s="168"/>
      <c r="F107" s="163">
        <f>SUM(F108:F109)</f>
        <v>0</v>
      </c>
      <c r="G107" s="164">
        <f>SUM(G108:G109)</f>
        <v>0</v>
      </c>
      <c r="H107" s="163">
        <f>SUM(H108:H109)</f>
        <v>0</v>
      </c>
      <c r="I107" s="169">
        <f>SUM(I108:I109)</f>
        <v>0</v>
      </c>
      <c r="J107" s="170" t="e">
        <f>VLOOKUP($B107,'Свод по возрастам'!$A:$I,1,0)</f>
        <v>#N/A</v>
      </c>
      <c r="K107" s="110" t="s">
        <v>25</v>
      </c>
      <c r="O107" s="25"/>
    </row>
    <row r="108" spans="1:15" ht="15.5" x14ac:dyDescent="0.35">
      <c r="A108" s="245">
        <v>205</v>
      </c>
      <c r="B108" s="123"/>
      <c r="C108" s="124" t="s">
        <v>28</v>
      </c>
      <c r="D108" s="56"/>
      <c r="E108" s="57"/>
      <c r="F108" s="80">
        <f>$D108+$H108</f>
        <v>0</v>
      </c>
      <c r="G108" s="81">
        <f>$E108+$I108</f>
        <v>0</v>
      </c>
      <c r="H108" s="182">
        <f>IFERROR(VLOOKUP($B108,'Свод по возрастам'!$A:$I,5,0),0)</f>
        <v>0</v>
      </c>
      <c r="I108" s="140">
        <f>IFERROR(VLOOKUP($B108,'Свод по возрастам'!$A:$I,8,0),0)</f>
        <v>0</v>
      </c>
      <c r="J108" s="184" t="e">
        <f>VLOOKUP($B108,'Свод по возрастам'!$A:$I,1,0)</f>
        <v>#N/A</v>
      </c>
      <c r="K108" s="110" t="s">
        <v>25</v>
      </c>
      <c r="O108" s="25"/>
    </row>
    <row r="109" spans="1:15" ht="16" thickBot="1" x14ac:dyDescent="0.4">
      <c r="A109" s="248">
        <v>206</v>
      </c>
      <c r="B109" s="126"/>
      <c r="C109" s="127" t="s">
        <v>30</v>
      </c>
      <c r="D109" s="172"/>
      <c r="E109" s="173"/>
      <c r="F109" s="174">
        <f>$D109+$H109</f>
        <v>0</v>
      </c>
      <c r="G109" s="175">
        <f>$E109+$I109</f>
        <v>0</v>
      </c>
      <c r="H109" s="185">
        <f>IFERROR(VLOOKUP($B109,'Свод по возрастам'!$A:$I,6,0),0)</f>
        <v>0</v>
      </c>
      <c r="I109" s="186">
        <f>IFERROR(VLOOKUP($B109,'Свод по возрастам'!$A:$I,9,0),0)</f>
        <v>0</v>
      </c>
      <c r="J109" s="187" t="e">
        <f>VLOOKUP($B109,'Свод по возрастам'!$A:$I,1,0)</f>
        <v>#N/A</v>
      </c>
      <c r="K109" s="110" t="s">
        <v>25</v>
      </c>
      <c r="O109" s="25"/>
    </row>
    <row r="110" spans="1:15" ht="15.5" x14ac:dyDescent="0.35">
      <c r="A110" s="244">
        <v>207</v>
      </c>
      <c r="B110" s="37" t="s">
        <v>97</v>
      </c>
      <c r="C110" s="128" t="s">
        <v>24</v>
      </c>
      <c r="D110" s="71"/>
      <c r="E110" s="72"/>
      <c r="F110" s="73">
        <f>SUM(F111:F112)</f>
        <v>0</v>
      </c>
      <c r="G110" s="74">
        <f>SUM(G111:G112)</f>
        <v>0</v>
      </c>
      <c r="H110" s="181">
        <f>SUM(H111:H112)</f>
        <v>0</v>
      </c>
      <c r="I110" s="179">
        <f>SUM(I111:I112)</f>
        <v>0</v>
      </c>
      <c r="J110" s="188" t="e">
        <f>VLOOKUP($B110,'Свод по возрастам'!$A:$I,1,0)</f>
        <v>#N/A</v>
      </c>
      <c r="K110" s="110" t="s">
        <v>25</v>
      </c>
      <c r="O110" s="25"/>
    </row>
    <row r="111" spans="1:15" ht="15.5" x14ac:dyDescent="0.35">
      <c r="A111" s="245">
        <v>208</v>
      </c>
      <c r="B111" s="123"/>
      <c r="C111" s="124" t="s">
        <v>28</v>
      </c>
      <c r="D111" s="56"/>
      <c r="E111" s="57"/>
      <c r="F111" s="80">
        <f>$D111+$H111</f>
        <v>0</v>
      </c>
      <c r="G111" s="81">
        <f>$E111+$I111</f>
        <v>0</v>
      </c>
      <c r="H111" s="189">
        <f>IFERROR(VLOOKUP($B111,'Свод по возрастам'!$A:$I,5,0),0)</f>
        <v>0</v>
      </c>
      <c r="I111" s="83">
        <f>IFERROR(VLOOKUP($B111,'Свод по возрастам'!$A:$I,8,0),0)</f>
        <v>0</v>
      </c>
      <c r="J111" s="171" t="e">
        <f>VLOOKUP($B111,'Свод по возрастам'!$A:$I,1,0)</f>
        <v>#N/A</v>
      </c>
      <c r="K111" s="110" t="s">
        <v>25</v>
      </c>
      <c r="O111" s="25"/>
    </row>
    <row r="112" spans="1:15" ht="16" thickBot="1" x14ac:dyDescent="0.4">
      <c r="A112" s="246">
        <v>209</v>
      </c>
      <c r="B112" s="129"/>
      <c r="C112" s="130" t="s">
        <v>30</v>
      </c>
      <c r="D112" s="62"/>
      <c r="E112" s="63"/>
      <c r="F112" s="88">
        <f>$D112+$H112</f>
        <v>0</v>
      </c>
      <c r="G112" s="89">
        <f>$E112+$I112</f>
        <v>0</v>
      </c>
      <c r="H112" s="183">
        <f>IFERROR(VLOOKUP($B112,'Свод по возрастам'!$A:$I,6,0),0)</f>
        <v>0</v>
      </c>
      <c r="I112" s="143">
        <f>IFERROR(VLOOKUP($B112,'Свод по возрастам'!$A:$I,9,0),0)</f>
        <v>0</v>
      </c>
      <c r="J112" s="190" t="e">
        <f>VLOOKUP($B112,'Свод по возрастам'!$A:$I,1,0)</f>
        <v>#N/A</v>
      </c>
      <c r="K112" s="110" t="s">
        <v>25</v>
      </c>
      <c r="O112" s="25"/>
    </row>
    <row r="113" spans="1:15" ht="16" thickBot="1" x14ac:dyDescent="0.4">
      <c r="A113" s="155">
        <v>210</v>
      </c>
      <c r="B113" s="156" t="s">
        <v>103</v>
      </c>
      <c r="C113" s="157" t="s">
        <v>24</v>
      </c>
      <c r="D113" s="148"/>
      <c r="E113" s="149"/>
      <c r="F113" s="191">
        <f>D113+H113</f>
        <v>0</v>
      </c>
      <c r="G113" s="192">
        <f>E113+I113</f>
        <v>0</v>
      </c>
      <c r="H113" s="191">
        <f>IFERROR(VLOOKUP($B113,'Свод по возрастам'!$A:$I,6,0),0)+IFERROR(VLOOKUP($B113,'Свод по возрастам'!$A:$I,5,0),0)</f>
        <v>0</v>
      </c>
      <c r="I113" s="191">
        <f>IFERROR(VLOOKUP($B113,'Свод по возрастам'!$A:$I,8,0),0)+IFERROR(VLOOKUP($B113,'Свод по возрастам'!$A:$I,9,0),0)</f>
        <v>0</v>
      </c>
      <c r="J113" s="166" t="e">
        <f>VLOOKUP($B113,'Свод по возрастам'!$A:$I,1,0)</f>
        <v>#N/A</v>
      </c>
      <c r="K113" s="110" t="s">
        <v>25</v>
      </c>
      <c r="O113" s="25"/>
    </row>
    <row r="114" spans="1:15" ht="15.5" x14ac:dyDescent="0.35">
      <c r="A114" s="193">
        <v>211</v>
      </c>
      <c r="B114" s="194" t="s">
        <v>98</v>
      </c>
      <c r="C114" s="195" t="s">
        <v>24</v>
      </c>
      <c r="D114" s="196"/>
      <c r="E114" s="197"/>
      <c r="F114" s="198">
        <f>SUM(F115:F116)</f>
        <v>0</v>
      </c>
      <c r="G114" s="199">
        <f>SUM(G115:G116)</f>
        <v>0</v>
      </c>
      <c r="H114" s="200">
        <f>SUM(H115:H116)</f>
        <v>0</v>
      </c>
      <c r="I114" s="201">
        <f>SUM(I115:I116)</f>
        <v>0</v>
      </c>
      <c r="J114" s="202" t="e">
        <f>VLOOKUP($B114,'Свод по возрастам'!$A:$I,1,0)</f>
        <v>#N/A</v>
      </c>
      <c r="K114" s="110" t="s">
        <v>25</v>
      </c>
      <c r="O114" s="25"/>
    </row>
    <row r="115" spans="1:15" ht="15.5" x14ac:dyDescent="0.35">
      <c r="A115" s="203">
        <v>212</v>
      </c>
      <c r="B115" s="204" t="s">
        <v>99</v>
      </c>
      <c r="C115" s="205" t="s">
        <v>100</v>
      </c>
      <c r="D115" s="206"/>
      <c r="E115" s="207"/>
      <c r="F115" s="208">
        <f>$D115+$H115</f>
        <v>0</v>
      </c>
      <c r="G115" s="208">
        <f>$E115+$I115</f>
        <v>0</v>
      </c>
      <c r="H115" s="209">
        <f>IFERROR(VLOOKUP($B115,'Свод по возрастам'!$A:$I,5,0),0)</f>
        <v>0</v>
      </c>
      <c r="I115" s="210">
        <f>IFERROR(VLOOKUP($B115,'Свод по возрастам'!$A:$I,8,0),0)</f>
        <v>0</v>
      </c>
      <c r="J115" s="211" t="e">
        <f>VLOOKUP($B115,'Свод по возрастам'!$A:$I,1,0)</f>
        <v>#N/A</v>
      </c>
      <c r="K115" s="110" t="s">
        <v>25</v>
      </c>
      <c r="O115" s="25"/>
    </row>
    <row r="116" spans="1:15" ht="16" thickBot="1" x14ac:dyDescent="0.4">
      <c r="A116" s="212">
        <v>213</v>
      </c>
      <c r="B116" s="213" t="s">
        <v>99</v>
      </c>
      <c r="C116" s="214" t="s">
        <v>30</v>
      </c>
      <c r="D116" s="215"/>
      <c r="E116" s="216"/>
      <c r="F116" s="217">
        <f>$D116+$H116</f>
        <v>0</v>
      </c>
      <c r="G116" s="218">
        <f>$E116+$I116</f>
        <v>0</v>
      </c>
      <c r="H116" s="219">
        <f>IFERROR(VLOOKUP($B116,'Свод по возрастам'!$A:$I,6,0),0)</f>
        <v>0</v>
      </c>
      <c r="I116" s="220">
        <f>IFERROR(VLOOKUP($B116,'Свод по возрастам'!$A:$I,9,0),0)</f>
        <v>0</v>
      </c>
      <c r="J116" s="221" t="e">
        <f>VLOOKUP($B116,'Свод по возрастам'!$A:$I,1,0)</f>
        <v>#N/A</v>
      </c>
      <c r="K116" s="110" t="s">
        <v>25</v>
      </c>
      <c r="O116" s="25"/>
    </row>
    <row r="117" spans="1:15" ht="15.5" x14ac:dyDescent="0.35">
      <c r="A117" s="120">
        <v>214</v>
      </c>
      <c r="B117" s="194" t="s">
        <v>104</v>
      </c>
      <c r="C117" s="128" t="s">
        <v>24</v>
      </c>
      <c r="D117" s="71"/>
      <c r="E117" s="72"/>
      <c r="F117" s="73">
        <f>SUM(F118:F118)</f>
        <v>0</v>
      </c>
      <c r="G117" s="74">
        <f>SUM(G118:G118)</f>
        <v>0</v>
      </c>
      <c r="H117" s="73">
        <f>SUM(H118:H118)</f>
        <v>0</v>
      </c>
      <c r="I117" s="75">
        <f>SUM(I118:I118)</f>
        <v>0</v>
      </c>
      <c r="J117" s="76" t="e">
        <f>VLOOKUP($B117,'Свод по возрастам'!$A:$I,1,0)</f>
        <v>#N/A</v>
      </c>
      <c r="K117" s="45"/>
      <c r="O117" s="25"/>
    </row>
    <row r="118" spans="1:15" ht="16" thickBot="1" x14ac:dyDescent="0.4">
      <c r="A118" s="274">
        <v>215</v>
      </c>
      <c r="B118" s="213" t="s">
        <v>104</v>
      </c>
      <c r="C118" s="130" t="s">
        <v>27</v>
      </c>
      <c r="D118" s="62"/>
      <c r="E118" s="63"/>
      <c r="F118" s="88">
        <f>$D118+$H118</f>
        <v>0</v>
      </c>
      <c r="G118" s="89">
        <f>$E118+$I118</f>
        <v>0</v>
      </c>
      <c r="H118" s="138">
        <f>IFERROR(VLOOKUP($B118,'Свод по возрастам'!$A:$I,5,0),0)</f>
        <v>0</v>
      </c>
      <c r="I118" s="133">
        <f>IFERROR(VLOOKUP($B118,'Свод по возрастам'!$A:$I,8,0),0)</f>
        <v>0</v>
      </c>
      <c r="J118" s="134" t="e">
        <f>VLOOKUP($B118,'Свод по возрастам'!$A:$I,1,0)</f>
        <v>#N/A</v>
      </c>
      <c r="K118" s="45"/>
      <c r="O118" s="25"/>
    </row>
    <row r="119" spans="1:15" ht="15.5" x14ac:dyDescent="0.35">
      <c r="A119" s="241">
        <v>217</v>
      </c>
      <c r="B119" s="222" t="s">
        <v>101</v>
      </c>
      <c r="C119" s="223" t="s">
        <v>24</v>
      </c>
      <c r="D119" s="71"/>
      <c r="E119" s="72"/>
      <c r="F119" s="200">
        <f>SUM(F120:F121)</f>
        <v>0</v>
      </c>
      <c r="G119" s="224">
        <f>SUM(G120:G121)</f>
        <v>0</v>
      </c>
      <c r="H119" s="200">
        <f>SUM(H120:H121)</f>
        <v>0</v>
      </c>
      <c r="I119" s="201">
        <f>SUM(I120:I121)</f>
        <v>0</v>
      </c>
      <c r="J119" s="225" t="e">
        <f>VLOOKUP($B119,'Свод по возрастам'!$A:$I,1,0)</f>
        <v>#N/A</v>
      </c>
      <c r="K119" s="45" t="s">
        <v>25</v>
      </c>
      <c r="O119" s="25"/>
    </row>
    <row r="120" spans="1:15" ht="15.5" x14ac:dyDescent="0.35">
      <c r="A120" s="242">
        <v>218</v>
      </c>
      <c r="B120" s="226"/>
      <c r="C120" s="227" t="s">
        <v>100</v>
      </c>
      <c r="D120" s="228"/>
      <c r="E120" s="229"/>
      <c r="F120" s="209">
        <f>$D120+$H120</f>
        <v>0</v>
      </c>
      <c r="G120" s="230">
        <f>$E120+$I120</f>
        <v>0</v>
      </c>
      <c r="H120" s="209">
        <f>IFERROR(VLOOKUP($B120,'Свод по возрастам'!$A:$I,5,0),0)</f>
        <v>0</v>
      </c>
      <c r="I120" s="210">
        <f>IFERROR(VLOOKUP($B120,'Свод по возрастам'!$A:$I,8,0),0)</f>
        <v>0</v>
      </c>
      <c r="J120" s="231" t="e">
        <f>VLOOKUP($B120,'Свод по возрастам'!$A:$I,1,0)</f>
        <v>#N/A</v>
      </c>
      <c r="K120" s="45" t="s">
        <v>25</v>
      </c>
      <c r="O120" s="25"/>
    </row>
    <row r="121" spans="1:15" ht="16" thickBot="1" x14ac:dyDescent="0.4">
      <c r="A121" s="243">
        <v>219</v>
      </c>
      <c r="B121" s="232"/>
      <c r="C121" s="233" t="s">
        <v>30</v>
      </c>
      <c r="D121" s="234"/>
      <c r="E121" s="235"/>
      <c r="F121" s="219">
        <f>$D121+$H121</f>
        <v>0</v>
      </c>
      <c r="G121" s="236">
        <f>$E121+$I121</f>
        <v>0</v>
      </c>
      <c r="H121" s="219">
        <f>IFERROR(VLOOKUP($B121,'Свод по возрастам'!$A:$I,6,0),0)</f>
        <v>0</v>
      </c>
      <c r="I121" s="220">
        <f>IFERROR(VLOOKUP($B121,'Свод по возрастам'!$A:$I,9,0),0)</f>
        <v>0</v>
      </c>
      <c r="J121" s="237" t="e">
        <f>VLOOKUP($B121,'Свод по возрастам'!$A:$I,1,0)</f>
        <v>#N/A</v>
      </c>
      <c r="K121" s="45" t="s">
        <v>25</v>
      </c>
      <c r="O121" s="25"/>
    </row>
    <row r="122" spans="1:15" x14ac:dyDescent="0.35">
      <c r="J122" s="238"/>
      <c r="K122" s="22"/>
      <c r="O122" s="25"/>
    </row>
    <row r="123" spans="1:15" x14ac:dyDescent="0.35">
      <c r="J123" s="238"/>
      <c r="K123" s="22"/>
      <c r="O123" s="25"/>
    </row>
    <row r="124" spans="1:15" x14ac:dyDescent="0.35">
      <c r="J124" s="238"/>
      <c r="K124" s="22"/>
      <c r="O124" s="25"/>
    </row>
    <row r="125" spans="1:15" x14ac:dyDescent="0.35">
      <c r="J125" s="238"/>
      <c r="K125" s="22"/>
      <c r="O125" s="25"/>
    </row>
  </sheetData>
  <mergeCells count="10">
    <mergeCell ref="B4:C4"/>
    <mergeCell ref="O2:O7"/>
    <mergeCell ref="A1:A3"/>
    <mergeCell ref="B1:B3"/>
    <mergeCell ref="C1:C3"/>
    <mergeCell ref="D1:E2"/>
    <mergeCell ref="F1:I1"/>
    <mergeCell ref="J1:J3"/>
    <mergeCell ref="F2:G2"/>
    <mergeCell ref="H2:I2"/>
  </mergeCells>
  <conditionalFormatting sqref="F93:I94 F81:I82 F87:I88 F96:I97 F111:I112 F108:I109 F105:I106 F102:I103 F99:I100 F90:I91 F120:I121 F115:I116">
    <cfRule type="cellIs" dxfId="9" priority="9" operator="equal">
      <formula>0</formula>
    </cfRule>
  </conditionalFormatting>
  <conditionalFormatting sqref="F28:I29 F22:I23 F16:I17 F10:I11 F13:I14 F19:I20 F25:I26 F31:I32 F40:I41 F43:I43 F45:I45 F47:I47 F49:I50 F52:I53 F55:I56 F58:I59 F61:I62 F64:I64 F66:I67 F72:I73 F75:I76 F69:I70 F37:I38 F34:I35 F84:I85 F6:I8">
    <cfRule type="cellIs" dxfId="8" priority="10" operator="equal">
      <formula>0</formula>
    </cfRule>
  </conditionalFormatting>
  <conditionalFormatting sqref="D6:E8 D28:E29 D22:E23 D16:E17 D10:E11 D13:E14 D19:E20 D25:E26 D31:E32 D40:E41 D43:E43 D45:E45 D47:E47 D49:E50 D52:E53 D55:E56 D58:E59 D61:E62 D64:E64 D66:E67 D72:E73 D75:E76 D69:E70 D37:E38 D34:E35 D93:E94 D81:E82 D87:E88 D96:E97 D115:E116 D111:E112 D108:E109 D105:E106 D102:E103 D99:E100 D90:E91 D84:E85 D120:E121">
    <cfRule type="cellIs" dxfId="7" priority="8" operator="equal">
      <formula>0</formula>
    </cfRule>
  </conditionalFormatting>
  <conditionalFormatting sqref="M2">
    <cfRule type="cellIs" dxfId="6" priority="4" operator="equal">
      <formula>$M$1</formula>
    </cfRule>
    <cfRule type="cellIs" dxfId="5" priority="7" operator="notEqual">
      <formula>$M$1</formula>
    </cfRule>
  </conditionalFormatting>
  <conditionalFormatting sqref="J93:J94 J81:J82 J87:J88 J96:J97 J115:J116 J111:J112 J108:J109 J105:J106 J102:J103 J99:J100 J90:J91 J120:J121">
    <cfRule type="cellIs" dxfId="4" priority="5" operator="equal">
      <formula>0</formula>
    </cfRule>
  </conditionalFormatting>
  <conditionalFormatting sqref="J28:J29 J22:J23 J16:J17 J10:J11 J13:J14 J19:J20 J25:J26 J31:J32 J40:J41 J43 J45 J47 J49:J50 J52:J53 J55:J56 J58:J59 J61:J62 J64 J66:J67 J72:J73 J75:J76 J69:J70 J37:J38 J34:J35 J84:J85 J6:J8">
    <cfRule type="cellIs" dxfId="3" priority="6" operator="equal">
      <formula>0</formula>
    </cfRule>
  </conditionalFormatting>
  <conditionalFormatting sqref="F118:I118">
    <cfRule type="cellIs" dxfId="2" priority="3" operator="equal">
      <formula>0</formula>
    </cfRule>
  </conditionalFormatting>
  <conditionalFormatting sqref="D118:E118">
    <cfRule type="cellIs" dxfId="1" priority="2" operator="equal">
      <formula>0</formula>
    </cfRule>
  </conditionalFormatting>
  <conditionalFormatting sqref="J118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Перевернутый свод</vt:lpstr>
      <vt:lpstr>Свод по возрастам</vt:lpstr>
      <vt:lpstr>Свод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2022-02-03T10:24:57Z</dcterms:modified>
</cp:coreProperties>
</file>