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630" windowHeight="12885" tabRatio="600" firstSheet="0" activeTab="0" autoFilterDateGrouping="1"/>
  </bookViews>
  <sheets>
    <sheet xmlns:r="http://schemas.openxmlformats.org/officeDocument/2006/relationships" name="Свод" sheetId="1" state="visible" r:id="rId1"/>
    <sheet xmlns:r="http://schemas.openxmlformats.org/officeDocument/2006/relationships" name="Для заполнения" sheetId="2" state="visible" r:id="rId2"/>
    <sheet xmlns:r="http://schemas.openxmlformats.org/officeDocument/2006/relationships" name="Должники" sheetId="3" state="visible" r:id="rId3"/>
    <sheet xmlns:r="http://schemas.openxmlformats.org/officeDocument/2006/relationships" name="Пред.отч" sheetId="4" state="visible" r:id="rId4"/>
    <sheet xmlns:r="http://schemas.openxmlformats.org/officeDocument/2006/relationships" name="Эталон" sheetId="5" state="visible" r:id="rId5"/>
  </sheets>
  <definedNames>
    <definedName name="_xlnm._FilterDatabase" localSheetId="1" hidden="1">'Для заполнения'!$A$3:$AB$43</definedName>
    <definedName name="_xlnm._FilterDatabase" localSheetId="2" hidden="1">'Должники'!$A$1:$B$100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31">
    <font>
      <name val="Calibri"/>
      <color rgb="FF000000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  <u val="single"/>
    </font>
    <font>
      <name val="Calibri"/>
      <charset val="204"/>
      <family val="2"/>
      <b val="1"/>
      <color rgb="FF000000"/>
      <sz val="12"/>
      <u val="single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2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8"/>
    </font>
    <font>
      <name val="Calibri"/>
      <charset val="204"/>
      <family val="2"/>
      <sz val="11"/>
    </font>
    <font>
      <name val="Calibri"/>
      <charset val="204"/>
      <family val="2"/>
      <sz val="11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b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18"/>
    </font>
    <font>
      <name val="Times New Roman"/>
      <charset val="204"/>
      <family val="1"/>
      <color rgb="FF000000"/>
      <sz val="20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indexed="8"/>
      <sz val="16"/>
    </font>
    <font>
      <name val="Times New Roman"/>
      <charset val="204"/>
      <family val="1"/>
      <b val="1"/>
      <color indexed="8"/>
      <sz val="14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sz val="18"/>
    </font>
    <font>
      <name val="Calibri"/>
      <charset val="204"/>
      <family val="2"/>
      <color rgb="FF000000"/>
      <sz val="18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b val="1"/>
      <color rgb="FF000000"/>
      <sz val="15"/>
    </font>
    <font>
      <name val="Times New Roman"/>
      <charset val="204"/>
      <family val="1"/>
      <color rgb="FF000000"/>
      <sz val="15"/>
    </font>
    <font>
      <name val="Times New Roman"/>
      <charset val="204"/>
      <family val="1"/>
      <b val="1"/>
      <color indexed="8"/>
      <sz val="15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theme="1"/>
      <sz val="12"/>
    </font>
  </fonts>
  <fills count="1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2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14" fontId="4" fillId="0" borderId="0" pivotButton="0" quotePrefix="0" xfId="0"/>
    <xf numFmtId="14" fontId="5" fillId="2" borderId="1" pivotButton="0" quotePrefix="0" xfId="0"/>
    <xf numFmtId="0" fontId="7" fillId="0" borderId="2" pivotButton="0" quotePrefix="0" xfId="0"/>
    <xf numFmtId="0" fontId="0" fillId="0" borderId="2" pivotButton="0" quotePrefix="0" xfId="0"/>
    <xf numFmtId="0" fontId="0" fillId="2" borderId="1" pivotButton="0" quotePrefix="0" xfId="0"/>
    <xf numFmtId="0" fontId="11" fillId="0" borderId="0" pivotButton="0" quotePrefix="0" xfId="0"/>
    <xf numFmtId="0" fontId="0" fillId="0" borderId="0" pivotButton="0" quotePrefix="0" xfId="0"/>
    <xf numFmtId="3" fontId="7" fillId="5" borderId="6" applyAlignment="1" pivotButton="0" quotePrefix="0" xfId="0">
      <alignment horizontal="center" vertical="center"/>
    </xf>
    <xf numFmtId="3" fontId="16" fillId="4" borderId="6" applyAlignment="1" pivotButton="0" quotePrefix="0" xfId="0">
      <alignment horizontal="center" vertical="center" wrapText="1"/>
    </xf>
    <xf numFmtId="3" fontId="7" fillId="12" borderId="6" applyAlignment="1" pivotButton="0" quotePrefix="0" xfId="0">
      <alignment horizontal="center" vertical="center"/>
    </xf>
    <xf numFmtId="3" fontId="16" fillId="2" borderId="6" applyAlignment="1" pivotButton="0" quotePrefix="0" xfId="0">
      <alignment horizontal="center" vertical="center"/>
    </xf>
    <xf numFmtId="3" fontId="7" fillId="7" borderId="6" applyAlignment="1" pivotButton="0" quotePrefix="0" xfId="0">
      <alignment horizontal="center" vertical="center"/>
    </xf>
    <xf numFmtId="3" fontId="16" fillId="3" borderId="6" applyAlignment="1" pivotButton="0" quotePrefix="0" xfId="0">
      <alignment horizontal="center" vertical="center" wrapText="1"/>
    </xf>
    <xf numFmtId="3" fontId="16" fillId="11" borderId="6" applyAlignment="1" pivotButton="0" quotePrefix="0" xfId="0">
      <alignment horizontal="center" vertical="center"/>
    </xf>
    <xf numFmtId="0" fontId="0" fillId="0" borderId="6" applyAlignment="1" pivotButton="0" quotePrefix="0" xfId="0">
      <alignment wrapText="1"/>
    </xf>
    <xf numFmtId="0" fontId="0" fillId="14" borderId="6" pivotButton="0" quotePrefix="0" xfId="0"/>
    <xf numFmtId="0" fontId="1" fillId="14" borderId="6" pivotButton="0" quotePrefix="0" xfId="8"/>
    <xf numFmtId="0" fontId="1" fillId="14" borderId="6" applyAlignment="1" pivotButton="0" quotePrefix="0" xfId="8">
      <alignment wrapText="1"/>
    </xf>
    <xf numFmtId="0" fontId="0" fillId="14" borderId="6" applyAlignment="1" pivotButton="0" quotePrefix="0" xfId="0">
      <alignment wrapText="1"/>
    </xf>
    <xf numFmtId="0" fontId="6" fillId="0" borderId="2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3" fontId="14" fillId="5" borderId="7" applyAlignment="1" pivotButton="0" quotePrefix="0" xfId="0">
      <alignment horizontal="center" vertical="center" wrapText="1"/>
    </xf>
    <xf numFmtId="0" fontId="11" fillId="4" borderId="12" pivotButton="0" quotePrefix="0" xfId="0"/>
    <xf numFmtId="0" fontId="9" fillId="4" borderId="14" applyAlignment="1" pivotButton="0" quotePrefix="0" xfId="0">
      <alignment horizontal="center" vertical="center" textRotation="90" wrapText="1"/>
    </xf>
    <xf numFmtId="0" fontId="13" fillId="2" borderId="17" applyAlignment="1" pivotButton="0" quotePrefix="0" xfId="0">
      <alignment horizontal="center" vertical="center" textRotation="90" wrapText="1"/>
    </xf>
    <xf numFmtId="0" fontId="9" fillId="5" borderId="17" applyAlignment="1" pivotButton="0" quotePrefix="0" xfId="0">
      <alignment horizontal="center" vertical="center" textRotation="90" wrapText="1"/>
    </xf>
    <xf numFmtId="0" fontId="9" fillId="6" borderId="17" applyAlignment="1" pivotButton="0" quotePrefix="0" xfId="0">
      <alignment horizontal="center" vertical="center" textRotation="90" wrapText="1"/>
    </xf>
    <xf numFmtId="0" fontId="9" fillId="7" borderId="17" applyAlignment="1" pivotButton="0" quotePrefix="0" xfId="0">
      <alignment horizontal="center" vertical="center" textRotation="90" wrapText="1"/>
    </xf>
    <xf numFmtId="3" fontId="16" fillId="2" borderId="5" applyAlignment="1" pivotButton="0" quotePrefix="0" xfId="0">
      <alignment horizontal="center" vertical="center"/>
    </xf>
    <xf numFmtId="3" fontId="16" fillId="3" borderId="5" applyAlignment="1" pivotButton="0" quotePrefix="0" xfId="0">
      <alignment horizontal="center" vertical="center" wrapText="1"/>
    </xf>
    <xf numFmtId="3" fontId="16" fillId="11" borderId="5" applyAlignment="1" pivotButton="0" quotePrefix="0" xfId="0">
      <alignment horizontal="center" vertical="center"/>
    </xf>
    <xf numFmtId="3" fontId="16" fillId="4" borderId="5" applyAlignment="1" pivotButton="0" quotePrefix="0" xfId="0">
      <alignment horizontal="center" vertical="center" wrapText="1"/>
    </xf>
    <xf numFmtId="3" fontId="7" fillId="5" borderId="5" applyAlignment="1" pivotButton="0" quotePrefix="0" xfId="0">
      <alignment horizontal="center" vertical="center"/>
    </xf>
    <xf numFmtId="3" fontId="7" fillId="12" borderId="5" applyAlignment="1" pivotButton="0" quotePrefix="0" xfId="0">
      <alignment horizontal="center" vertical="center"/>
    </xf>
    <xf numFmtId="3" fontId="7" fillId="7" borderId="5" applyAlignment="1" pivotButton="0" quotePrefix="0" xfId="0">
      <alignment horizontal="center" vertical="center"/>
    </xf>
    <xf numFmtId="3" fontId="16" fillId="2" borderId="20" applyAlignment="1" pivotButton="0" quotePrefix="0" xfId="0">
      <alignment horizontal="center" vertical="center"/>
    </xf>
    <xf numFmtId="3" fontId="16" fillId="3" borderId="20" applyAlignment="1" pivotButton="0" quotePrefix="0" xfId="0">
      <alignment horizontal="center" vertical="center" wrapText="1"/>
    </xf>
    <xf numFmtId="3" fontId="16" fillId="11" borderId="20" applyAlignment="1" pivotButton="0" quotePrefix="0" xfId="0">
      <alignment horizontal="center" vertical="center"/>
    </xf>
    <xf numFmtId="3" fontId="16" fillId="4" borderId="20" applyAlignment="1" pivotButton="0" quotePrefix="0" xfId="0">
      <alignment horizontal="center" vertical="center" wrapText="1"/>
    </xf>
    <xf numFmtId="3" fontId="7" fillId="5" borderId="20" applyAlignment="1" pivotButton="0" quotePrefix="0" xfId="0">
      <alignment horizontal="center" vertical="center"/>
    </xf>
    <xf numFmtId="3" fontId="7" fillId="12" borderId="20" applyAlignment="1" pivotButton="0" quotePrefix="0" xfId="0">
      <alignment horizontal="center" vertical="center"/>
    </xf>
    <xf numFmtId="3" fontId="7" fillId="7" borderId="20" applyAlignment="1" pivotButton="0" quotePrefix="0" xfId="0">
      <alignment horizontal="center" vertical="center"/>
    </xf>
    <xf numFmtId="3" fontId="7" fillId="5" borderId="21" applyAlignment="1" pivotButton="0" quotePrefix="0" xfId="0">
      <alignment horizontal="center" vertical="center"/>
    </xf>
    <xf numFmtId="3" fontId="7" fillId="5" borderId="22" applyAlignment="1" pivotButton="0" quotePrefix="0" xfId="0">
      <alignment horizontal="center" vertical="center"/>
    </xf>
    <xf numFmtId="3" fontId="16" fillId="2" borderId="23" applyAlignment="1" pivotButton="0" quotePrefix="0" xfId="0">
      <alignment horizontal="center" vertical="center"/>
    </xf>
    <xf numFmtId="3" fontId="16" fillId="3" borderId="23" applyAlignment="1" pivotButton="0" quotePrefix="0" xfId="0">
      <alignment horizontal="center" vertical="center" wrapText="1"/>
    </xf>
    <xf numFmtId="3" fontId="16" fillId="11" borderId="23" applyAlignment="1" pivotButton="0" quotePrefix="0" xfId="0">
      <alignment horizontal="center" vertical="center"/>
    </xf>
    <xf numFmtId="3" fontId="16" fillId="4" borderId="23" applyAlignment="1" pivotButton="0" quotePrefix="0" xfId="0">
      <alignment horizontal="center" vertical="center" wrapText="1"/>
    </xf>
    <xf numFmtId="3" fontId="7" fillId="5" borderId="23" applyAlignment="1" pivotButton="0" quotePrefix="0" xfId="0">
      <alignment horizontal="center" vertical="center"/>
    </xf>
    <xf numFmtId="3" fontId="7" fillId="12" borderId="23" applyAlignment="1" pivotButton="0" quotePrefix="0" xfId="0">
      <alignment horizontal="center" vertical="center"/>
    </xf>
    <xf numFmtId="3" fontId="7" fillId="7" borderId="23" applyAlignment="1" pivotButton="0" quotePrefix="0" xfId="0">
      <alignment horizontal="center" vertical="center"/>
    </xf>
    <xf numFmtId="3" fontId="7" fillId="5" borderId="24" applyAlignment="1" pivotButton="0" quotePrefix="0" xfId="0">
      <alignment horizontal="center" vertical="center"/>
    </xf>
    <xf numFmtId="3" fontId="16" fillId="2" borderId="7" applyAlignment="1" pivotButton="0" quotePrefix="0" xfId="0">
      <alignment horizontal="center" vertical="center"/>
    </xf>
    <xf numFmtId="3" fontId="16" fillId="3" borderId="7" applyAlignment="1" pivotButton="0" quotePrefix="0" xfId="0">
      <alignment horizontal="center" vertical="center" wrapText="1"/>
    </xf>
    <xf numFmtId="3" fontId="16" fillId="11" borderId="7" applyAlignment="1" pivotButton="0" quotePrefix="0" xfId="0">
      <alignment horizontal="center" vertical="center"/>
    </xf>
    <xf numFmtId="3" fontId="16" fillId="4" borderId="7" applyAlignment="1" pivotButton="0" quotePrefix="0" xfId="0">
      <alignment horizontal="center" vertical="center" wrapText="1"/>
    </xf>
    <xf numFmtId="3" fontId="7" fillId="5" borderId="7" applyAlignment="1" pivotButton="0" quotePrefix="0" xfId="0">
      <alignment horizontal="center" vertical="center"/>
    </xf>
    <xf numFmtId="3" fontId="7" fillId="12" borderId="7" applyAlignment="1" pivotButton="0" quotePrefix="0" xfId="0">
      <alignment horizontal="center" vertical="center"/>
    </xf>
    <xf numFmtId="3" fontId="7" fillId="7" borderId="7" applyAlignment="1" pivotButton="0" quotePrefix="0" xfId="0">
      <alignment horizontal="center" vertical="center"/>
    </xf>
    <xf numFmtId="3" fontId="14" fillId="10" borderId="26" applyAlignment="1" pivotButton="0" quotePrefix="0" xfId="0">
      <alignment horizontal="center" vertical="center" wrapText="1"/>
    </xf>
    <xf numFmtId="164" fontId="14" fillId="10" borderId="26" applyAlignment="1" pivotButton="0" quotePrefix="0" xfId="0">
      <alignment horizontal="center" vertical="center" wrapText="1"/>
    </xf>
    <xf numFmtId="164" fontId="14" fillId="10" borderId="27" applyAlignment="1" pivotButton="0" quotePrefix="0" xfId="0">
      <alignment horizontal="center" vertical="center" wrapText="1"/>
    </xf>
    <xf numFmtId="0" fontId="10" fillId="0" borderId="3" pivotButton="0" quotePrefix="0" xfId="0"/>
    <xf numFmtId="3" fontId="14" fillId="9" borderId="5" applyAlignment="1" pivotButton="0" quotePrefix="0" xfId="0">
      <alignment horizontal="center" vertical="center" wrapText="1"/>
    </xf>
    <xf numFmtId="0" fontId="0" fillId="0" borderId="28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3" fontId="14" fillId="6" borderId="26" applyAlignment="1" pivotButton="0" quotePrefix="0" xfId="0">
      <alignment horizontal="center" vertical="center" wrapText="1"/>
    </xf>
    <xf numFmtId="0" fontId="15" fillId="8" borderId="7" applyAlignment="1" pivotButton="0" quotePrefix="0" xfId="0">
      <alignment horizontal="center" vertical="center" wrapText="1"/>
    </xf>
    <xf numFmtId="0" fontId="15" fillId="8" borderId="28" applyAlignment="1" pivotButton="0" quotePrefix="0" xfId="0">
      <alignment horizontal="center" vertical="center" wrapText="1"/>
    </xf>
    <xf numFmtId="0" fontId="15" fillId="8" borderId="26" applyAlignment="1" pivotButton="0" quotePrefix="0" xfId="0">
      <alignment horizontal="center" vertical="center" wrapText="1"/>
    </xf>
    <xf numFmtId="0" fontId="15" fillId="8" borderId="29" applyAlignment="1" pivotButton="0" quotePrefix="0" xfId="0">
      <alignment horizontal="center" vertical="center" wrapText="1"/>
    </xf>
    <xf numFmtId="0" fontId="15" fillId="8" borderId="20" applyAlignment="1" pivotButton="0" quotePrefix="0" xfId="0">
      <alignment horizontal="center" vertical="center" wrapText="1"/>
    </xf>
    <xf numFmtId="0" fontId="15" fillId="8" borderId="30" applyAlignment="1" pivotButton="0" quotePrefix="0" xfId="0">
      <alignment horizontal="center" vertical="center" wrapText="1"/>
    </xf>
    <xf numFmtId="3" fontId="7" fillId="5" borderId="31" applyAlignment="1" pivotButton="0" quotePrefix="0" xfId="0">
      <alignment horizontal="center" vertical="center"/>
    </xf>
    <xf numFmtId="0" fontId="15" fillId="8" borderId="32" applyAlignment="1" pivotButton="0" quotePrefix="0" xfId="0">
      <alignment horizontal="center" vertical="center" wrapText="1"/>
    </xf>
    <xf numFmtId="3" fontId="7" fillId="5" borderId="33" applyAlignment="1" pivotButton="0" quotePrefix="0" xfId="0">
      <alignment horizontal="center" vertical="center"/>
    </xf>
    <xf numFmtId="0" fontId="15" fillId="8" borderId="34" applyAlignment="1" pivotButton="0" quotePrefix="0" xfId="0">
      <alignment horizontal="center" vertical="center" wrapText="1"/>
    </xf>
    <xf numFmtId="0" fontId="15" fillId="8" borderId="35" applyAlignment="1" pivotButton="0" quotePrefix="0" xfId="0">
      <alignment horizontal="center" vertical="center" wrapText="1"/>
    </xf>
    <xf numFmtId="3" fontId="14" fillId="5" borderId="36" applyAlignment="1" pivotButton="0" quotePrefix="0" xfId="0">
      <alignment horizontal="center" vertical="center" wrapText="1"/>
    </xf>
    <xf numFmtId="3" fontId="14" fillId="9" borderId="37" applyAlignment="1" pivotButton="0" quotePrefix="0" xfId="0">
      <alignment horizontal="center" vertical="center" wrapText="1"/>
    </xf>
    <xf numFmtId="3" fontId="14" fillId="10" borderId="38" applyAlignment="1" pivotButton="0" quotePrefix="0" xfId="0">
      <alignment horizontal="center" vertical="center" wrapText="1"/>
    </xf>
    <xf numFmtId="3" fontId="16" fillId="2" borderId="39" applyAlignment="1" pivotButton="0" quotePrefix="0" xfId="0">
      <alignment horizontal="center" vertical="center"/>
    </xf>
    <xf numFmtId="3" fontId="16" fillId="2" borderId="37" applyAlignment="1" pivotButton="0" quotePrefix="0" xfId="0">
      <alignment horizontal="center" vertical="center"/>
    </xf>
    <xf numFmtId="3" fontId="16" fillId="2" borderId="36" applyAlignment="1" pivotButton="0" quotePrefix="0" xfId="0">
      <alignment horizontal="center" vertical="center"/>
    </xf>
    <xf numFmtId="0" fontId="11" fillId="0" borderId="29" pivotButton="0" quotePrefix="0" xfId="0"/>
    <xf numFmtId="0" fontId="10" fillId="0" borderId="19" pivotButton="0" quotePrefix="0" xfId="0"/>
    <xf numFmtId="0" fontId="13" fillId="5" borderId="21" applyAlignment="1" pivotButton="0" quotePrefix="0" xfId="0">
      <alignment horizontal="center" vertical="center" wrapText="1"/>
    </xf>
    <xf numFmtId="0" fontId="11" fillId="0" borderId="30" pivotButton="0" quotePrefix="0" xfId="0"/>
    <xf numFmtId="0" fontId="13" fillId="8" borderId="31" applyAlignment="1" pivotButton="0" quotePrefix="0" xfId="0">
      <alignment horizontal="center" vertical="center" wrapText="1"/>
    </xf>
    <xf numFmtId="0" fontId="12" fillId="10" borderId="27" applyAlignment="1" pivotButton="0" quotePrefix="0" xfId="0">
      <alignment horizontal="center" vertical="center" wrapText="1"/>
    </xf>
    <xf numFmtId="0" fontId="15" fillId="8" borderId="21" applyAlignment="1" pivotButton="0" quotePrefix="0" xfId="0">
      <alignment horizontal="center" vertical="center" wrapText="1"/>
    </xf>
    <xf numFmtId="0" fontId="15" fillId="8" borderId="31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0" fontId="15" fillId="8" borderId="33" applyAlignment="1" pivotButton="0" quotePrefix="0" xfId="0">
      <alignment horizontal="center" vertical="center" wrapText="1"/>
    </xf>
    <xf numFmtId="0" fontId="15" fillId="8" borderId="22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0" fillId="14" borderId="1" pivotButton="0" quotePrefix="0" xfId="0"/>
    <xf numFmtId="0" fontId="9" fillId="4" borderId="6" applyAlignment="1" pivotButton="0" quotePrefix="0" xfId="6">
      <alignment horizontal="center" vertical="center" textRotation="90" wrapText="1"/>
    </xf>
    <xf numFmtId="0" fontId="18" fillId="13" borderId="6" applyAlignment="1" pivotButton="0" quotePrefix="0" xfId="7">
      <alignment horizontal="center" vertical="center" textRotation="90" wrapText="1"/>
    </xf>
    <xf numFmtId="0" fontId="9" fillId="5" borderId="6" applyAlignment="1" pivotButton="0" quotePrefix="0" xfId="6">
      <alignment horizontal="center" vertical="center" textRotation="90" wrapText="1"/>
    </xf>
    <xf numFmtId="0" fontId="9" fillId="6" borderId="6" applyAlignment="1" pivotButton="0" quotePrefix="0" xfId="6">
      <alignment horizontal="center" vertical="center" textRotation="90" wrapText="1"/>
    </xf>
    <xf numFmtId="0" fontId="13" fillId="5" borderId="6" applyAlignment="1" pivotButton="0" quotePrefix="0" xfId="8">
      <alignment horizontal="center" vertical="center" wrapText="1"/>
    </xf>
    <xf numFmtId="0" fontId="14" fillId="5" borderId="6" applyAlignment="1" pivotButton="0" quotePrefix="0" xfId="8">
      <alignment horizontal="center" vertical="center" wrapText="1"/>
    </xf>
    <xf numFmtId="0" fontId="0" fillId="0" borderId="6" pivotButton="0" quotePrefix="0" xfId="0"/>
    <xf numFmtId="0" fontId="9" fillId="7" borderId="6" applyAlignment="1" pivotButton="0" quotePrefix="0" xfId="6">
      <alignment horizontal="center" vertical="center" textRotation="90" wrapText="1"/>
    </xf>
    <xf numFmtId="0" fontId="23" fillId="0" borderId="6" applyAlignment="1" pivotButton="0" quotePrefix="0" xfId="0">
      <alignment horizontal="center" vertical="center"/>
    </xf>
    <xf numFmtId="0" fontId="17" fillId="0" borderId="1" pivotButton="0" quotePrefix="0" xfId="1"/>
    <xf numFmtId="0" fontId="17" fillId="0" borderId="1" applyAlignment="1" pivotButton="0" quotePrefix="0" xfId="1">
      <alignment horizontal="center" vertical="center"/>
    </xf>
    <xf numFmtId="0" fontId="23" fillId="0" borderId="6" applyAlignment="1" pivotButton="0" quotePrefix="0" xfId="1">
      <alignment horizontal="center" vertical="center"/>
    </xf>
    <xf numFmtId="0" fontId="17" fillId="0" borderId="6" pivotButton="0" quotePrefix="0" xfId="1"/>
    <xf numFmtId="0" fontId="23" fillId="15" borderId="1" applyAlignment="1" pivotButton="0" quotePrefix="0" xfId="1">
      <alignment horizontal="center" vertical="center"/>
    </xf>
    <xf numFmtId="0" fontId="17" fillId="15" borderId="1" pivotButton="0" quotePrefix="0" xfId="1"/>
    <xf numFmtId="0" fontId="23" fillId="0" borderId="6" applyAlignment="1" pivotButton="0" quotePrefix="0" xfId="1">
      <alignment horizontal="left" vertical="center"/>
    </xf>
    <xf numFmtId="0" fontId="17" fillId="0" borderId="1" applyAlignment="1" pivotButton="0" quotePrefix="0" xfId="1">
      <alignment horizontal="left" vertical="center"/>
    </xf>
    <xf numFmtId="0" fontId="15" fillId="8" borderId="6" applyAlignment="1" pivotButton="0" quotePrefix="0" xfId="0">
      <alignment horizontal="center" vertical="center" wrapText="1"/>
    </xf>
    <xf numFmtId="0" fontId="0" fillId="15" borderId="1" pivotButton="0" quotePrefix="0" xfId="0"/>
    <xf numFmtId="0" fontId="24" fillId="0" borderId="6" applyAlignment="1" pivotButton="0" quotePrefix="0" xfId="0">
      <alignment horizontal="center" vertical="center" wrapText="1"/>
    </xf>
    <xf numFmtId="0" fontId="26" fillId="13" borderId="6" applyAlignment="1" pivotButton="0" quotePrefix="0" xfId="7">
      <alignment horizontal="center" vertical="center" textRotation="90" wrapText="1"/>
    </xf>
    <xf numFmtId="0" fontId="24" fillId="5" borderId="6" applyAlignment="1" pivotButton="0" quotePrefix="0" xfId="6">
      <alignment horizontal="center" vertical="center" textRotation="90" wrapText="1"/>
    </xf>
    <xf numFmtId="0" fontId="24" fillId="6" borderId="6" applyAlignment="1" pivotButton="0" quotePrefix="0" xfId="6">
      <alignment horizontal="center" vertical="center" textRotation="90" wrapText="1"/>
    </xf>
    <xf numFmtId="0" fontId="24" fillId="7" borderId="6" applyAlignment="1" pivotButton="0" quotePrefix="0" xfId="6">
      <alignment horizontal="center" vertical="center" textRotation="90" wrapText="1"/>
    </xf>
    <xf numFmtId="0" fontId="25" fillId="15" borderId="6" pivotButton="0" quotePrefix="0" xfId="0"/>
    <xf numFmtId="0" fontId="25" fillId="15" borderId="1" pivotButton="0" quotePrefix="0" xfId="0"/>
    <xf numFmtId="0" fontId="25" fillId="0" borderId="6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4" fillId="5" borderId="6" applyAlignment="1" pivotButton="0" quotePrefix="0" xfId="6">
      <alignment horizontal="center" vertical="center" wrapText="1"/>
    </xf>
    <xf numFmtId="0" fontId="24" fillId="7" borderId="6" applyAlignment="1" pivotButton="0" quotePrefix="0" xfId="6">
      <alignment vertical="center" wrapText="1"/>
    </xf>
    <xf numFmtId="0" fontId="24" fillId="0" borderId="6" applyAlignment="1" pivotButton="0" quotePrefix="0" xfId="8">
      <alignment horizontal="center" vertical="center" wrapText="1"/>
    </xf>
    <xf numFmtId="0" fontId="25" fillId="0" borderId="6" applyAlignment="1" pivotButton="0" quotePrefix="0" xfId="8">
      <alignment horizontal="center" vertical="center" wrapText="1"/>
    </xf>
    <xf numFmtId="0" fontId="25" fillId="0" borderId="6" applyAlignment="1" pivotButton="0" quotePrefix="0" xfId="0">
      <alignment horizontal="center" vertical="center"/>
    </xf>
    <xf numFmtId="0" fontId="8" fillId="4" borderId="6" applyAlignment="1" pivotButton="0" quotePrefix="0" xfId="6">
      <alignment horizontal="center" vertical="center" textRotation="90" wrapText="1"/>
    </xf>
    <xf numFmtId="0" fontId="29" fillId="13" borderId="6" applyAlignment="1" pivotButton="0" quotePrefix="0" xfId="7">
      <alignment horizontal="center" vertical="center" textRotation="90" wrapText="1"/>
    </xf>
    <xf numFmtId="0" fontId="8" fillId="5" borderId="6" applyAlignment="1" pivotButton="0" quotePrefix="0" xfId="6">
      <alignment horizontal="center" vertical="center" textRotation="90" wrapText="1"/>
    </xf>
    <xf numFmtId="0" fontId="8" fillId="6" borderId="6" applyAlignment="1" pivotButton="0" quotePrefix="0" xfId="6">
      <alignment horizontal="center" vertical="center" textRotation="90" wrapText="1"/>
    </xf>
    <xf numFmtId="0" fontId="8" fillId="7" borderId="6" applyAlignment="1" pivotButton="0" quotePrefix="0" xfId="6">
      <alignment horizontal="center" vertical="center" textRotation="90" wrapText="1"/>
    </xf>
    <xf numFmtId="0" fontId="8" fillId="5" borderId="6" applyAlignment="1" pivotButton="0" quotePrefix="0" xfId="8">
      <alignment horizontal="center" vertical="center" wrapText="1"/>
    </xf>
    <xf numFmtId="0" fontId="6" fillId="0" borderId="6" pivotButton="0" quotePrefix="0" xfId="0"/>
    <xf numFmtId="0" fontId="6" fillId="8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wrapText="1"/>
    </xf>
    <xf numFmtId="0" fontId="6" fillId="14" borderId="6" applyAlignment="1" pivotButton="0" quotePrefix="0" xfId="0">
      <alignment wrapText="1"/>
    </xf>
    <xf numFmtId="0" fontId="6" fillId="14" borderId="6" pivotButton="0" quotePrefix="0" xfId="0"/>
    <xf numFmtId="0" fontId="30" fillId="14" borderId="6" applyAlignment="1" pivotButton="0" quotePrefix="0" xfId="8">
      <alignment wrapText="1"/>
    </xf>
    <xf numFmtId="0" fontId="30" fillId="14" borderId="6" pivotButton="0" quotePrefix="0" xfId="8"/>
    <xf numFmtId="0" fontId="0" fillId="0" borderId="6" pivotButton="0" quotePrefix="0" xfId="0"/>
    <xf numFmtId="0" fontId="15" fillId="8" borderId="44" applyAlignment="1" pivotButton="0" quotePrefix="0" xfId="0">
      <alignment horizontal="center" vertical="center" wrapText="1"/>
    </xf>
    <xf numFmtId="0" fontId="15" fillId="8" borderId="23" applyAlignment="1" pivotButton="0" quotePrefix="0" xfId="0">
      <alignment horizontal="center" vertical="center" wrapText="1"/>
    </xf>
    <xf numFmtId="0" fontId="0" fillId="0" borderId="6" pivotButton="0" quotePrefix="0" xfId="0"/>
    <xf numFmtId="0" fontId="15" fillId="8" borderId="46" applyAlignment="1" pivotButton="0" quotePrefix="0" xfId="0">
      <alignment horizontal="center" vertical="center" wrapText="1"/>
    </xf>
    <xf numFmtId="0" fontId="15" fillId="8" borderId="47" applyAlignment="1" pivotButton="0" quotePrefix="0" xfId="0">
      <alignment horizontal="center" vertical="center" wrapText="1"/>
    </xf>
    <xf numFmtId="0" fontId="15" fillId="8" borderId="52" applyAlignment="1" pivotButton="0" quotePrefix="0" xfId="0">
      <alignment horizontal="center" vertical="center" wrapText="1"/>
    </xf>
    <xf numFmtId="0" fontId="15" fillId="8" borderId="53" applyAlignment="1" pivotButton="0" quotePrefix="0" xfId="0">
      <alignment horizontal="center" vertical="center" wrapText="1"/>
    </xf>
    <xf numFmtId="0" fontId="15" fillId="8" borderId="54" applyAlignment="1" pivotButton="0" quotePrefix="0" xfId="0">
      <alignment horizontal="center" vertical="center" wrapText="1"/>
    </xf>
    <xf numFmtId="3" fontId="16" fillId="2" borderId="50" applyAlignment="1" pivotButton="0" quotePrefix="0" xfId="0">
      <alignment horizontal="center" vertical="center"/>
    </xf>
    <xf numFmtId="3" fontId="16" fillId="2" borderId="51" applyAlignment="1" pivotButton="0" quotePrefix="0" xfId="0">
      <alignment horizontal="center" vertical="center"/>
    </xf>
    <xf numFmtId="0" fontId="15" fillId="8" borderId="24" applyAlignment="1" pivotButton="0" quotePrefix="0" xfId="0">
      <alignment horizontal="center" vertical="center" wrapText="1"/>
    </xf>
    <xf numFmtId="0" fontId="13" fillId="10" borderId="48" applyAlignment="1" pivotButton="0" quotePrefix="0" xfId="0">
      <alignment horizontal="center" vertical="center" wrapText="1"/>
    </xf>
    <xf numFmtId="0" fontId="9" fillId="10" borderId="49" applyAlignment="1" pivotButton="0" quotePrefix="0" xfId="0">
      <alignment horizontal="center" vertical="center" shrinkToFit="1"/>
    </xf>
    <xf numFmtId="0" fontId="15" fillId="8" borderId="55" applyAlignment="1" pivotButton="0" quotePrefix="0" xfId="0">
      <alignment horizontal="center" vertical="center" wrapText="1"/>
    </xf>
    <xf numFmtId="0" fontId="15" fillId="8" borderId="56" applyAlignment="1" pivotButton="0" quotePrefix="0" xfId="0">
      <alignment horizontal="center" vertical="center" wrapText="1"/>
    </xf>
    <xf numFmtId="0" fontId="15" fillId="8" borderId="57" applyAlignment="1" pivotButton="0" quotePrefix="0" xfId="0">
      <alignment horizontal="center" vertical="center" wrapText="1"/>
    </xf>
    <xf numFmtId="3" fontId="14" fillId="10" borderId="45" applyAlignment="1" pivotButton="0" quotePrefix="0" xfId="0">
      <alignment horizontal="center" vertical="center" shrinkToFit="1"/>
    </xf>
    <xf numFmtId="3" fontId="14" fillId="10" borderId="44" applyAlignment="1" pivotButton="0" quotePrefix="0" xfId="0">
      <alignment horizontal="center" vertical="center" shrinkToFit="1"/>
    </xf>
    <xf numFmtId="164" fontId="14" fillId="10" borderId="44" applyAlignment="1" pivotButton="0" quotePrefix="0" xfId="0">
      <alignment horizontal="center" vertical="center" shrinkToFit="1"/>
    </xf>
    <xf numFmtId="3" fontId="14" fillId="10" borderId="47" applyAlignment="1" pivotButton="0" quotePrefix="0" xfId="0">
      <alignment horizontal="center" vertical="center" wrapText="1"/>
    </xf>
    <xf numFmtId="164" fontId="14" fillId="10" borderId="49" applyAlignment="1" pivotButton="0" quotePrefix="0" xfId="0">
      <alignment horizontal="center" vertical="center" shrinkToFit="1"/>
    </xf>
    <xf numFmtId="0" fontId="9" fillId="0" borderId="25" applyAlignment="1" pivotButton="0" quotePrefix="0" xfId="0">
      <alignment horizontal="center" vertical="center" wrapText="1"/>
    </xf>
    <xf numFmtId="0" fontId="0" fillId="0" borderId="14" pivotButton="0" quotePrefix="0" xfId="0"/>
    <xf numFmtId="0" fontId="21" fillId="0" borderId="40" applyAlignment="1" pivotButton="0" quotePrefix="0" xfId="0">
      <alignment horizontal="center" vertical="center" textRotation="90"/>
    </xf>
    <xf numFmtId="0" fontId="0" fillId="0" borderId="13" pivotButton="0" quotePrefix="0" xfId="0"/>
    <xf numFmtId="0" fontId="9" fillId="2" borderId="25" applyAlignment="1" pivotButton="0" quotePrefix="0" xfId="0">
      <alignment horizontal="center" vertical="center" wrapText="1"/>
    </xf>
    <xf numFmtId="0" fontId="8" fillId="3" borderId="41" applyAlignment="1" pivotButton="0" quotePrefix="0" xfId="0">
      <alignment horizontal="center" vertical="center" wrapText="1"/>
    </xf>
    <xf numFmtId="0" fontId="0" fillId="0" borderId="15" pivotButton="0" quotePrefix="0" xfId="0"/>
    <xf numFmtId="0" fontId="12" fillId="2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12" fillId="2" borderId="42" applyAlignment="1" pivotButton="0" quotePrefix="0" xfId="0">
      <alignment horizontal="center" vertical="center" wrapText="1"/>
    </xf>
    <xf numFmtId="0" fontId="0" fillId="0" borderId="16" pivotButton="0" quotePrefix="0" xfId="0"/>
    <xf numFmtId="0" fontId="12" fillId="2" borderId="25" applyAlignment="1" pivotButton="0" quotePrefix="0" xfId="0">
      <alignment horizontal="center" vertical="center" wrapText="1"/>
    </xf>
    <xf numFmtId="0" fontId="21" fillId="0" borderId="25" applyAlignment="1" pivotButton="0" quotePrefix="0" xfId="0">
      <alignment horizontal="center" vertical="center"/>
    </xf>
    <xf numFmtId="0" fontId="12" fillId="5" borderId="43" applyAlignment="1" pivotButton="0" quotePrefix="0" xfId="0">
      <alignment horizontal="center" vertical="center" wrapText="1"/>
    </xf>
    <xf numFmtId="0" fontId="0" fillId="0" borderId="18" pivotButton="0" quotePrefix="0" xfId="0"/>
    <xf numFmtId="0" fontId="8" fillId="4" borderId="42" applyAlignment="1" pivotButton="0" quotePrefix="0" xfId="0">
      <alignment horizontal="center" vertical="center" wrapText="1"/>
    </xf>
    <xf numFmtId="0" fontId="13" fillId="6" borderId="8" applyAlignment="1" pivotButton="0" quotePrefix="0" xfId="0">
      <alignment horizontal="center" vertical="center" wrapText="1"/>
    </xf>
    <xf numFmtId="0" fontId="13" fillId="5" borderId="8" applyAlignment="1" pivotButton="0" quotePrefix="0" xfId="0">
      <alignment horizontal="center" vertical="center" wrapText="1"/>
    </xf>
    <xf numFmtId="0" fontId="12" fillId="5" borderId="25" applyAlignment="1" pivotButton="0" quotePrefix="0" xfId="0">
      <alignment horizontal="center" vertical="center" wrapText="1"/>
    </xf>
    <xf numFmtId="0" fontId="13" fillId="7" borderId="8" applyAlignment="1" pivotButton="0" quotePrefix="0" xfId="0">
      <alignment horizontal="center" vertical="center" wrapText="1"/>
    </xf>
    <xf numFmtId="0" fontId="9" fillId="4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22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8" fillId="0" borderId="6" applyAlignment="1" pivotButton="0" quotePrefix="0" xfId="6">
      <alignment horizontal="center" vertical="center" wrapText="1"/>
    </xf>
    <xf numFmtId="0" fontId="9" fillId="2" borderId="6" applyAlignment="1" pivotButton="0" quotePrefix="0" xfId="6">
      <alignment horizontal="center" vertical="center" wrapText="1"/>
    </xf>
    <xf numFmtId="0" fontId="8" fillId="3" borderId="6" applyAlignment="1" pivotButton="0" quotePrefix="0" xfId="6">
      <alignment horizontal="center" vertical="center" wrapText="1"/>
    </xf>
    <xf numFmtId="0" fontId="8" fillId="4" borderId="6" applyAlignment="1" pivotButton="0" quotePrefix="0" xfId="6">
      <alignment horizontal="center" vertical="center" wrapText="1"/>
    </xf>
    <xf numFmtId="0" fontId="24" fillId="0" borderId="6" applyAlignment="1" pivotButton="0" quotePrefix="0" xfId="0">
      <alignment horizontal="center" vertical="center" wrapText="1"/>
    </xf>
    <xf numFmtId="0" fontId="24" fillId="2" borderId="6" applyAlignment="1" pivotButton="0" quotePrefix="0" xfId="6">
      <alignment horizontal="center" vertical="center" wrapText="1"/>
    </xf>
    <xf numFmtId="0" fontId="24" fillId="3" borderId="6" applyAlignment="1" pivotButton="0" quotePrefix="0" xfId="6">
      <alignment horizontal="center" vertical="center" wrapText="1"/>
    </xf>
    <xf numFmtId="0" fontId="25" fillId="0" borderId="6" applyAlignment="1" pivotButton="0" quotePrefix="0" xfId="0">
      <alignment horizontal="center" vertical="center"/>
    </xf>
    <xf numFmtId="0" fontId="9" fillId="4" borderId="6" applyAlignment="1" pivotButton="0" quotePrefix="0" xfId="6">
      <alignment horizontal="center" vertical="center" wrapText="1"/>
    </xf>
    <xf numFmtId="0" fontId="19" fillId="13" borderId="6" applyAlignment="1" pivotButton="0" quotePrefix="0" xfId="1">
      <alignment horizontal="center" vertical="center" wrapText="1"/>
    </xf>
    <xf numFmtId="0" fontId="9" fillId="7" borderId="6" applyAlignment="1" pivotButton="0" quotePrefix="0" xfId="6">
      <alignment horizontal="center" vertical="center" textRotation="90" wrapText="1"/>
    </xf>
    <xf numFmtId="0" fontId="13" fillId="5" borderId="6" applyAlignment="1" pivotButton="0" quotePrefix="0" xfId="6">
      <alignment horizontal="center" vertical="center" wrapText="1"/>
    </xf>
    <xf numFmtId="0" fontId="13" fillId="6" borderId="6" applyAlignment="1" pivotButton="0" quotePrefix="0" xfId="6">
      <alignment horizontal="center" vertical="center" wrapText="1"/>
    </xf>
    <xf numFmtId="0" fontId="13" fillId="7" borderId="6" applyAlignment="1" pivotButton="0" quotePrefix="0" xfId="6">
      <alignment horizontal="center" vertical="center" wrapText="1"/>
    </xf>
    <xf numFmtId="0" fontId="24" fillId="15" borderId="5" applyAlignment="1" pivotButton="0" quotePrefix="0" xfId="0">
      <alignment horizontal="center" vertical="center"/>
    </xf>
    <xf numFmtId="0" fontId="24" fillId="15" borderId="44" applyAlignment="1" pivotButton="0" quotePrefix="0" xfId="0">
      <alignment horizontal="center" vertical="center"/>
    </xf>
    <xf numFmtId="0" fontId="24" fillId="15" borderId="7" applyAlignment="1" pivotButton="0" quotePrefix="0" xfId="0">
      <alignment horizontal="center" vertical="center"/>
    </xf>
    <xf numFmtId="0" fontId="24" fillId="15" borderId="6" applyAlignment="1" pivotButton="0" quotePrefix="0" xfId="0">
      <alignment horizontal="center" vertical="center" wrapText="1"/>
    </xf>
    <xf numFmtId="0" fontId="24" fillId="4" borderId="6" applyAlignment="1" pivotButton="0" quotePrefix="0" xfId="6">
      <alignment horizontal="center" vertical="center" wrapText="1"/>
    </xf>
    <xf numFmtId="0" fontId="26" fillId="13" borderId="6" applyAlignment="1" pivotButton="0" quotePrefix="0" xfId="1">
      <alignment horizontal="center" vertical="center" wrapText="1"/>
    </xf>
    <xf numFmtId="0" fontId="24" fillId="6" borderId="6" applyAlignment="1" pivotButton="0" quotePrefix="0" xfId="6">
      <alignment horizontal="center" vertical="center" wrapText="1"/>
    </xf>
    <xf numFmtId="0" fontId="6" fillId="0" borderId="6" pivotButton="0" quotePrefix="0" xfId="0"/>
    <xf numFmtId="0" fontId="6" fillId="0" borderId="6" applyAlignment="1" pivotButton="0" quotePrefix="0" xfId="0">
      <alignment horizontal="center" vertical="center"/>
    </xf>
    <xf numFmtId="0" fontId="8" fillId="2" borderId="6" applyAlignment="1" pivotButton="0" quotePrefix="0" xfId="6">
      <alignment horizontal="center" vertical="center" wrapText="1"/>
    </xf>
    <xf numFmtId="0" fontId="8" fillId="7" borderId="6" applyAlignment="1" pivotButton="0" quotePrefix="0" xfId="6">
      <alignment horizontal="center" vertical="center" textRotation="90" wrapText="1"/>
    </xf>
    <xf numFmtId="0" fontId="29" fillId="13" borderId="6" applyAlignment="1" pivotButton="0" quotePrefix="0" xfId="1">
      <alignment horizontal="center" vertical="center" wrapText="1"/>
    </xf>
    <xf numFmtId="0" fontId="8" fillId="5" borderId="6" applyAlignment="1" pivotButton="0" quotePrefix="0" xfId="6">
      <alignment horizontal="center" vertical="center" wrapText="1"/>
    </xf>
    <xf numFmtId="0" fontId="8" fillId="6" borderId="6" applyAlignment="1" pivotButton="0" quotePrefix="0" xfId="6">
      <alignment horizontal="center" vertical="center" wrapText="1"/>
    </xf>
    <xf numFmtId="0" fontId="8" fillId="7" borderId="6" applyAlignment="1" pivotButton="0" quotePrefix="0" xfId="6">
      <alignment horizontal="center" vertical="center" wrapText="1"/>
    </xf>
    <xf numFmtId="0" fontId="0" fillId="0" borderId="67" pivotButton="0" quotePrefix="0" xfId="0"/>
    <xf numFmtId="0" fontId="0" fillId="0" borderId="50" pivotButton="0" quotePrefix="0" xfId="0"/>
    <xf numFmtId="0" fontId="24" fillId="15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4" pivotButton="0" quotePrefix="0" xfId="0"/>
  </cellXfs>
  <cellStyles count="12">
    <cellStyle name="Обычный" xfId="0" builtinId="0"/>
    <cellStyle name="Обычный 10" xfId="1"/>
    <cellStyle name="Обычный 4" xfId="2"/>
    <cellStyle name="Обычный 3" xfId="3"/>
    <cellStyle name="Обычный 2" xfId="4"/>
    <cellStyle name="Обычный 4 2" xfId="5"/>
    <cellStyle name="Обычный 5" xfId="6"/>
    <cellStyle name="Обычный 4 3" xfId="7"/>
    <cellStyle name="Обычный 6" xfId="8"/>
    <cellStyle name="Обычный 4 4" xfId="9"/>
    <cellStyle name="Обычный 7" xfId="10"/>
    <cellStyle name="Обычный 4 5" xfId="11"/>
  </cellStyles>
  <dxfs count="4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t>Давлечин Андрей Анатольевич:
1. Кол-во находок не может быть меньше, чем кол-во подтверждённых;
2. Кол-во находок м.б. не более чем на 5 больше, чем  подтверждённых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C69"/>
  <sheetViews>
    <sheetView tabSelected="1" zoomScale="40" zoomScaleNormal="4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C51" sqref="C51"/>
    </sheetView>
  </sheetViews>
  <sheetFormatPr baseColWidth="8" defaultColWidth="14.42578125" defaultRowHeight="15" customHeight="1"/>
  <cols>
    <col width="7.28515625" bestFit="1" customWidth="1" style="8" min="1" max="1"/>
    <col width="17" bestFit="1" customWidth="1" style="8" min="2" max="2"/>
    <col width="55.28515625" customWidth="1" style="8" min="3" max="3"/>
    <col width="32" customWidth="1" style="8" min="4" max="4"/>
    <col width="25.42578125" customWidth="1" style="8" min="5" max="10"/>
    <col width="25.140625" customWidth="1" style="8" min="11" max="15"/>
    <col width="21.85546875" customWidth="1" style="8" min="16" max="19"/>
    <col width="24" customWidth="1" style="8" min="20" max="27"/>
    <col width="22.85546875" customWidth="1" style="8" min="28" max="29"/>
    <col width="14.42578125" customWidth="1" style="8" min="30" max="33"/>
  </cols>
  <sheetData>
    <row r="1" ht="15.75" customHeight="1" s="8">
      <c r="M1" s="1" t="n"/>
      <c r="N1" s="1" t="n"/>
      <c r="O1" s="1" t="n"/>
      <c r="U1" s="2" t="n"/>
      <c r="V1" s="3" t="n"/>
      <c r="W1" s="3" t="n"/>
      <c r="X1" s="3" t="n"/>
      <c r="Y1" s="3" t="n"/>
      <c r="Z1" s="3" t="n"/>
    </row>
    <row r="2" ht="27" customHeight="1" s="8" thickBot="1">
      <c r="A2" s="22" t="n"/>
      <c r="B2" s="21" t="n"/>
      <c r="C2" s="4" t="inlineStr">
        <is>
          <t>Отчет о результатах проведенных исследований материала на COVID-19 на 23/05/2021 г</t>
        </is>
      </c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6" t="n"/>
      <c r="W2" s="6" t="n"/>
      <c r="X2" s="6" t="n"/>
      <c r="Y2" s="6" t="n"/>
      <c r="Z2" s="6" t="n"/>
      <c r="AA2" s="98" t="n"/>
      <c r="AB2" s="98" t="n"/>
    </row>
    <row r="3" ht="84" customHeight="1" s="8">
      <c r="A3" s="171" t="inlineStr">
        <is>
          <t>№ п/п</t>
        </is>
      </c>
      <c r="B3" s="181" t="inlineStr">
        <is>
          <t>ID MO</t>
        </is>
      </c>
      <c r="C3" s="169" t="inlineStr">
        <is>
          <t>Лаборатория</t>
        </is>
      </c>
      <c r="D3" s="173" t="inlineStr">
        <is>
          <t>Мощность лаборатории (тестов в день)</t>
        </is>
      </c>
      <c r="E3" s="174" t="inlineStr">
        <is>
          <t>Количество поступивших проб биологического материала
с нарастающим итогом
ВСЕГО</t>
        </is>
      </c>
      <c r="F3" s="184" t="inlineStr">
        <is>
          <t>Количество поступивших проб биологического материала
за  сутки на 17:00 текущей даты</t>
        </is>
      </c>
      <c r="G3" s="189" t="inlineStr">
        <is>
          <t>из них за сутки:</t>
        </is>
      </c>
      <c r="H3" s="190" t="n"/>
      <c r="I3" s="190" t="n"/>
      <c r="J3" s="190" t="n"/>
      <c r="K3" s="190" t="n"/>
      <c r="L3" s="190" t="n"/>
      <c r="M3" s="190" t="n"/>
      <c r="N3" s="190" t="n"/>
      <c r="O3" s="190" t="n"/>
      <c r="P3" s="25" t="n"/>
      <c r="Q3" s="178" t="inlineStr">
        <is>
          <t xml:space="preserve"> Текущий запас комплектов пробирок для проведения ПЦР-тестов на короновирусную инфекцию (шт.)
</t>
        </is>
      </c>
      <c r="R3" s="180" t="inlineStr">
        <is>
          <t xml:space="preserve"> Текущий запас комплектов реагентов для проведения ПЦР-тестов на короновирусную инфекцию (шт.)
</t>
        </is>
      </c>
      <c r="S3" s="176" t="inlineStr">
        <is>
          <t>Численность (уникальных) лиц, прошедших лабораторное обследование на новую коронавирусную инфекцию</t>
        </is>
      </c>
      <c r="T3" s="177" t="n"/>
      <c r="U3" s="186" t="inlineStr">
        <is>
          <t>Количество выполненных тестов</t>
        </is>
      </c>
      <c r="V3" s="177" t="n"/>
      <c r="W3" s="185" t="inlineStr">
        <is>
          <t>Предварительное количество находок</t>
        </is>
      </c>
      <c r="X3" s="177" t="n"/>
      <c r="Y3" s="188" t="inlineStr">
        <is>
          <t xml:space="preserve">из них подтвержденных у жителей СПб
</t>
        </is>
      </c>
      <c r="Z3" s="177" t="n"/>
      <c r="AA3" s="187" t="inlineStr">
        <is>
          <t>Средний срок выполнения лабораторных исследований с момента поступления биоматериала в лабораторию (в часах)</t>
        </is>
      </c>
      <c r="AB3" s="182" t="inlineStr">
        <is>
          <t>Средний срок передачи результата лабораторных исследований в медицинскую организацию (в часах)</t>
        </is>
      </c>
    </row>
    <row r="4" ht="152.25" customHeight="1" s="8" thickBot="1">
      <c r="A4" s="172" t="n"/>
      <c r="B4" s="170" t="n"/>
      <c r="C4" s="170" t="n"/>
      <c r="D4" s="170" t="n"/>
      <c r="E4" s="175" t="n"/>
      <c r="F4" s="179" t="n"/>
      <c r="G4" s="26" t="inlineStr">
        <is>
          <t>Больные</t>
        </is>
      </c>
      <c r="H4" s="26" t="inlineStr">
        <is>
          <t>Контактные</t>
        </is>
      </c>
      <c r="I4" s="26" t="inlineStr">
        <is>
          <t>Пневмонии</t>
        </is>
      </c>
      <c r="J4" s="26" t="inlineStr">
        <is>
          <t>Мед работники</t>
        </is>
      </c>
      <c r="K4" s="26" t="inlineStr">
        <is>
          <t>Лица старше 65 лет</t>
        </is>
      </c>
      <c r="L4" s="26" t="inlineStr">
        <is>
          <t>Иные лица, с признаками ОРВИ</t>
        </is>
      </c>
      <c r="M4" s="26" t="inlineStr">
        <is>
          <t>Лица вернувшиеся на территорию РФ с признаками ОРВИ</t>
        </is>
      </c>
      <c r="N4" s="26" t="inlineStr">
        <is>
          <t>Лица вернувшиеся на территорию РФ</t>
        </is>
      </c>
      <c r="O4" s="26" t="inlineStr">
        <is>
          <t>Направлены на госпитализацию</t>
        </is>
      </c>
      <c r="P4" s="26" t="inlineStr">
        <is>
          <t>Добровольцы 
* только для коммерческих лабораторий</t>
        </is>
      </c>
      <c r="Q4" s="179" t="n"/>
      <c r="R4" s="170" t="n"/>
      <c r="S4" s="27" t="inlineStr">
        <is>
          <t>с нарастающим итогом</t>
        </is>
      </c>
      <c r="T4" s="27" t="inlineStr">
        <is>
          <t xml:space="preserve">за  сутки на 17:00 текущей даты
</t>
        </is>
      </c>
      <c r="U4" s="28" t="inlineStr">
        <is>
          <t>с нарастающим итогом</t>
        </is>
      </c>
      <c r="V4" s="28" t="inlineStr">
        <is>
          <t>за  сутки на 17:00 текущей даты</t>
        </is>
      </c>
      <c r="W4" s="29" t="inlineStr">
        <is>
          <t>с нарастающим итогом</t>
        </is>
      </c>
      <c r="X4" s="29" t="inlineStr">
        <is>
          <t>за  сутки на 17:00 текущей даты</t>
        </is>
      </c>
      <c r="Y4" s="30" t="inlineStr">
        <is>
          <t>с нарастающим итогом</t>
        </is>
      </c>
      <c r="Z4" s="30" t="inlineStr">
        <is>
          <t>за  сутки на 17:00 текущей даты</t>
        </is>
      </c>
      <c r="AA4" s="170" t="n"/>
      <c r="AB4" s="183" t="n"/>
    </row>
    <row r="5" ht="41.25" customHeight="1" s="8">
      <c r="A5" s="87" t="n"/>
      <c r="B5" s="88" t="n"/>
      <c r="C5" s="89" t="inlineStr">
        <is>
          <t>ИТОГО</t>
        </is>
      </c>
      <c r="D5" s="81">
        <f>D6+D51</f>
        <v/>
      </c>
      <c r="E5" s="24">
        <f>E6+E51</f>
        <v/>
      </c>
      <c r="F5" s="24">
        <f>F6+F51</f>
        <v/>
      </c>
      <c r="G5" s="24">
        <f>G6+G51</f>
        <v/>
      </c>
      <c r="H5" s="24">
        <f>H6+H51</f>
        <v/>
      </c>
      <c r="I5" s="24">
        <f>I6+I51</f>
        <v/>
      </c>
      <c r="J5" s="24">
        <f>J6+J51</f>
        <v/>
      </c>
      <c r="K5" s="24">
        <f>K6+K51</f>
        <v/>
      </c>
      <c r="L5" s="24">
        <f>L6+L51</f>
        <v/>
      </c>
      <c r="M5" s="24">
        <f>M6+M51</f>
        <v/>
      </c>
      <c r="N5" s="24">
        <f>N6+N51</f>
        <v/>
      </c>
      <c r="O5" s="24">
        <f>O6+O51</f>
        <v/>
      </c>
      <c r="P5" s="24">
        <f>P6+P51</f>
        <v/>
      </c>
      <c r="Q5" s="24">
        <f>Q6+Q51</f>
        <v/>
      </c>
      <c r="R5" s="24">
        <f>R6+R51</f>
        <v/>
      </c>
      <c r="S5" s="24">
        <f>S6+S51</f>
        <v/>
      </c>
      <c r="T5" s="24">
        <f>T6+T51</f>
        <v/>
      </c>
      <c r="U5" s="24">
        <f>U6+U51</f>
        <v/>
      </c>
      <c r="V5" s="24">
        <f>V6+V51</f>
        <v/>
      </c>
      <c r="W5" s="24">
        <f>W6+W51</f>
        <v/>
      </c>
      <c r="X5" s="24">
        <f>X6+X51</f>
        <v/>
      </c>
      <c r="Y5" s="24">
        <f>Y6+Y51</f>
        <v/>
      </c>
      <c r="Z5" s="24">
        <f>Z6+Z51</f>
        <v/>
      </c>
      <c r="AA5" s="24">
        <f>AVERAGE(AA6,AA51)</f>
        <v/>
      </c>
      <c r="AB5" s="24">
        <f>AVERAGE(AB6,AB51)</f>
        <v/>
      </c>
    </row>
    <row r="6" ht="45" customHeight="1" s="8" thickBot="1">
      <c r="A6" s="90" t="n"/>
      <c r="B6" s="65" t="n"/>
      <c r="C6" s="91" t="inlineStr">
        <is>
          <t>ВСЕГО государственные лаборатории</t>
        </is>
      </c>
      <c r="D6" s="82">
        <f>SUM(D7,D10,D37)</f>
        <v/>
      </c>
      <c r="E6" s="66">
        <f>SUM(E7,E10,E37)</f>
        <v/>
      </c>
      <c r="F6" s="66">
        <f>SUM(F7,F10,F37)</f>
        <v/>
      </c>
      <c r="G6" s="66">
        <f>G7+G10+G37</f>
        <v/>
      </c>
      <c r="H6" s="66">
        <f>H7+H10+H37</f>
        <v/>
      </c>
      <c r="I6" s="66">
        <f>I7+I10+I37</f>
        <v/>
      </c>
      <c r="J6" s="66">
        <f>J7+J10+J37</f>
        <v/>
      </c>
      <c r="K6" s="66">
        <f>K7+K10+K37</f>
        <v/>
      </c>
      <c r="L6" s="66">
        <f>L7+L10+L37</f>
        <v/>
      </c>
      <c r="M6" s="66">
        <f>M7+M10+M37</f>
        <v/>
      </c>
      <c r="N6" s="66">
        <f>N7+N10+N37</f>
        <v/>
      </c>
      <c r="O6" s="66">
        <f>O7+O10+O37</f>
        <v/>
      </c>
      <c r="P6" s="66">
        <f>P7+P10+P37</f>
        <v/>
      </c>
      <c r="Q6" s="66">
        <f>Q7+Q10+Q37</f>
        <v/>
      </c>
      <c r="R6" s="66">
        <f>R7+R10+R37</f>
        <v/>
      </c>
      <c r="S6" s="66">
        <f>S7+S10+S37</f>
        <v/>
      </c>
      <c r="T6" s="66">
        <f>T7+T10+T37</f>
        <v/>
      </c>
      <c r="U6" s="66">
        <f>U7+U10+U37</f>
        <v/>
      </c>
      <c r="V6" s="66">
        <f>V7+V10+V37</f>
        <v/>
      </c>
      <c r="W6" s="66">
        <f>W7+W10+W37</f>
        <v/>
      </c>
      <c r="X6" s="66">
        <f>X7+X10+X37</f>
        <v/>
      </c>
      <c r="Y6" s="66">
        <f>Y7+Y10+Y37</f>
        <v/>
      </c>
      <c r="Z6" s="66">
        <f>Z7+Z10+Z37</f>
        <v/>
      </c>
      <c r="AA6" s="66">
        <f>AVERAGE(AA37,AA7,AA37)</f>
        <v/>
      </c>
      <c r="AB6" s="66">
        <f>AVERAGE(AB37,AB7,AB37)</f>
        <v/>
      </c>
    </row>
    <row r="7" ht="26.25" customHeight="1" s="8" thickBot="1">
      <c r="A7" s="67" t="n"/>
      <c r="B7" s="68" t="n"/>
      <c r="C7" s="92" t="inlineStr">
        <is>
          <t>ВСЕГО  (тесты системы РПН)</t>
        </is>
      </c>
      <c r="D7" s="83">
        <f>SUM(D8:D9)</f>
        <v/>
      </c>
      <c r="E7" s="69">
        <f>SUM(E8:E9)</f>
        <v/>
      </c>
      <c r="F7" s="62">
        <f>SUM(F8:F9)</f>
        <v/>
      </c>
      <c r="G7" s="62">
        <f>SUM(G8:G9)</f>
        <v/>
      </c>
      <c r="H7" s="62">
        <f>SUM(H8:H9)</f>
        <v/>
      </c>
      <c r="I7" s="62">
        <f>SUM(I8:I9)</f>
        <v/>
      </c>
      <c r="J7" s="62">
        <f>SUM(J8:J9)</f>
        <v/>
      </c>
      <c r="K7" s="62">
        <f>SUM(K8:K9)</f>
        <v/>
      </c>
      <c r="L7" s="62">
        <f>SUM(L8:L9)</f>
        <v/>
      </c>
      <c r="M7" s="62">
        <f>SUM(M8:M9)</f>
        <v/>
      </c>
      <c r="N7" s="62">
        <f>SUM(N8:N9)</f>
        <v/>
      </c>
      <c r="O7" s="62">
        <f>SUM(O8:O9)</f>
        <v/>
      </c>
      <c r="P7" s="62">
        <f>SUM(P8:P9)</f>
        <v/>
      </c>
      <c r="Q7" s="62">
        <f>SUM(Q8:Q9)</f>
        <v/>
      </c>
      <c r="R7" s="62">
        <f>SUM(R8:R9)</f>
        <v/>
      </c>
      <c r="S7" s="62">
        <f>SUM(S8:S9)</f>
        <v/>
      </c>
      <c r="T7" s="62">
        <f>SUM(T8:T9)</f>
        <v/>
      </c>
      <c r="U7" s="62">
        <f>SUM(U8:U9)</f>
        <v/>
      </c>
      <c r="V7" s="62">
        <f>SUM(V8:V9)</f>
        <v/>
      </c>
      <c r="W7" s="62">
        <f>SUM(W8:W9)</f>
        <v/>
      </c>
      <c r="X7" s="62">
        <f>SUM(X8:X9)</f>
        <v/>
      </c>
      <c r="Y7" s="62">
        <f>SUM(Y8:Y9)</f>
        <v/>
      </c>
      <c r="Z7" s="62">
        <f>SUM(Z8:Z9)</f>
        <v/>
      </c>
      <c r="AA7" s="63">
        <f>AVERAGE(AA8:AA9)</f>
        <v/>
      </c>
      <c r="AB7" s="64">
        <f>AVERAGE(AB8:AB9)</f>
        <v/>
      </c>
    </row>
    <row r="8" ht="93.59999999999999" customHeight="1" s="8" thickBot="1">
      <c r="A8" s="73" t="n">
        <v>1</v>
      </c>
      <c r="B8" s="74">
        <f>VLOOKUP($C8,'Для заполнения'!$A$3:$AA$100,2,0)</f>
        <v/>
      </c>
      <c r="C8" s="93" t="inlineStr">
        <is>
          <t>ФБУЗ ЦГиЭ</t>
        </is>
      </c>
      <c r="D8" s="85">
        <f>VLOOKUP($C8,'Для заполнения'!$A$3:$AA$100,COLUMN()-1,0)</f>
        <v/>
      </c>
      <c r="E8" s="39">
        <f>VLOOKUP($C8,'Для заполнения'!$A$3:$AA$100,COLUMN()-1,0)</f>
        <v/>
      </c>
      <c r="F8" s="40">
        <f>VLOOKUP($C8,'Для заполнения'!$A$3:$AA$100,COLUMN()-1,0)</f>
        <v/>
      </c>
      <c r="G8" s="41">
        <f>VLOOKUP($C8,'Для заполнения'!$A$3:$AA$100,COLUMN()-1,0)</f>
        <v/>
      </c>
      <c r="H8" s="41">
        <f>VLOOKUP($C8,'Для заполнения'!$A$3:$AA$100,COLUMN()-1,0)</f>
        <v/>
      </c>
      <c r="I8" s="41">
        <f>VLOOKUP($C8,'Для заполнения'!$A$3:$AA$100,COLUMN()-1,0)</f>
        <v/>
      </c>
      <c r="J8" s="41">
        <f>VLOOKUP($C8,'Для заполнения'!$A$3:$AA$100,COLUMN()-1,0)</f>
        <v/>
      </c>
      <c r="K8" s="41">
        <f>VLOOKUP($C8,'Для заполнения'!$A$3:$AA$100,COLUMN()-1,0)</f>
        <v/>
      </c>
      <c r="L8" s="41">
        <f>VLOOKUP($C8,'Для заполнения'!$A$3:$AA$100,COLUMN()-1,0)</f>
        <v/>
      </c>
      <c r="M8" s="41">
        <f>VLOOKUP($C8,'Для заполнения'!$A$3:$AA$100,COLUMN()-1,0)</f>
        <v/>
      </c>
      <c r="N8" s="41">
        <f>VLOOKUP($C8,'Для заполнения'!$A$3:$AA$100,COLUMN()-1,0)</f>
        <v/>
      </c>
      <c r="O8" s="41">
        <f>VLOOKUP($C8,'Для заполнения'!$A$3:$AA$100,COLUMN()-1,0)</f>
        <v/>
      </c>
      <c r="P8" s="41">
        <f>VLOOKUP($C8,'Для заполнения'!$A$3:$AA$100,COLUMN()-1,0)</f>
        <v/>
      </c>
      <c r="Q8" s="38">
        <f>VLOOKUP($C8,'Для заполнения'!$A$3:$AA$100,COLUMN()-1,0)</f>
        <v/>
      </c>
      <c r="R8" s="38">
        <f>VLOOKUP($C8,'Для заполнения'!$A$3:$AA$100,COLUMN()-1,0)</f>
        <v/>
      </c>
      <c r="S8" s="38">
        <f>VLOOKUP($C8,'Для заполнения'!$A$3:$AA$100,COLUMN()-1,0)</f>
        <v/>
      </c>
      <c r="T8" s="38">
        <f>VLOOKUP($C8,'Для заполнения'!$A$3:$AA$100,COLUMN()-1,0)</f>
        <v/>
      </c>
      <c r="U8" s="42">
        <f>VLOOKUP($C8,'Для заполнения'!$A$3:$AA$100,COLUMN()-1,0)</f>
        <v/>
      </c>
      <c r="V8" s="42">
        <f>VLOOKUP($C8,'Для заполнения'!$A$3:$AA$100,COLUMN()-1,0)</f>
        <v/>
      </c>
      <c r="W8" s="43">
        <f>VLOOKUP($C8,'Для заполнения'!$A$3:$AA$100,COLUMN()-1,0)</f>
        <v/>
      </c>
      <c r="X8" s="43">
        <f>VLOOKUP($C8,'Для заполнения'!$A$3:$AA$100,COLUMN()-1,0)</f>
        <v/>
      </c>
      <c r="Y8" s="44">
        <f>VLOOKUP($C8,'Для заполнения'!$A$3:$AA$100,COLUMN()-1,0)</f>
        <v/>
      </c>
      <c r="Z8" s="44">
        <f>VLOOKUP($C8,'Для заполнения'!$A$3:$AA$100,COLUMN()-1,0)</f>
        <v/>
      </c>
      <c r="AA8" s="42">
        <f>VLOOKUP($C8,'Для заполнения'!$A$3:$AA$100,COLUMN()-1,0)</f>
        <v/>
      </c>
      <c r="AB8" s="45">
        <f>VLOOKUP($C8,'Для заполнения'!$A$3:$AA$100,COLUMN()-1,0)</f>
        <v/>
      </c>
    </row>
    <row r="9" ht="67.15000000000001" customHeight="1" s="8" thickBot="1">
      <c r="A9" s="75" t="n">
        <v>2</v>
      </c>
      <c r="B9" s="74">
        <f>VLOOKUP($C9,'Для заполнения'!$A$3:$AA$100,2,0)</f>
        <v/>
      </c>
      <c r="C9" s="94" t="inlineStr">
        <is>
          <t>ФБУН НИИ эпидемиологии и микробиологии имени Пастера</t>
        </is>
      </c>
      <c r="D9" s="85">
        <f>VLOOKUP($C9,'Для заполнения'!$A$3:$AA$100,COLUMN()-1,0)</f>
        <v/>
      </c>
      <c r="E9" s="32">
        <f>VLOOKUP($C9,'Для заполнения'!$A$3:$AA$100,COLUMN()-1,0)</f>
        <v/>
      </c>
      <c r="F9" s="33">
        <f>VLOOKUP($C9,'Для заполнения'!$A$3:$AA$100,COLUMN()-1,0)</f>
        <v/>
      </c>
      <c r="G9" s="34">
        <f>VLOOKUP($C9,'Для заполнения'!$A$3:$AA$100,COLUMN()-1,0)</f>
        <v/>
      </c>
      <c r="H9" s="34">
        <f>VLOOKUP($C9,'Для заполнения'!$A$3:$AA$100,COLUMN()-1,0)</f>
        <v/>
      </c>
      <c r="I9" s="34">
        <f>VLOOKUP($C9,'Для заполнения'!$A$3:$AA$100,COLUMN()-1,0)</f>
        <v/>
      </c>
      <c r="J9" s="34">
        <f>VLOOKUP($C9,'Для заполнения'!$A$3:$AA$100,COLUMN()-1,0)</f>
        <v/>
      </c>
      <c r="K9" s="34">
        <f>VLOOKUP($C9,'Для заполнения'!$A$3:$AA$100,COLUMN()-1,0)</f>
        <v/>
      </c>
      <c r="L9" s="34">
        <f>VLOOKUP($C9,'Для заполнения'!$A$3:$AA$100,COLUMN()-1,0)</f>
        <v/>
      </c>
      <c r="M9" s="34">
        <f>VLOOKUP($C9,'Для заполнения'!$A$3:$AA$100,COLUMN()-1,0)</f>
        <v/>
      </c>
      <c r="N9" s="34">
        <f>VLOOKUP($C9,'Для заполнения'!$A$3:$AA$100,COLUMN()-1,0)</f>
        <v/>
      </c>
      <c r="O9" s="34">
        <f>VLOOKUP($C9,'Для заполнения'!$A$3:$AA$100,COLUMN()-1,0)</f>
        <v/>
      </c>
      <c r="P9" s="34">
        <f>VLOOKUP($C9,'Для заполнения'!$A$3:$AA$100,COLUMN()-1,0)</f>
        <v/>
      </c>
      <c r="Q9" s="31">
        <f>VLOOKUP($C9,'Для заполнения'!$A$3:$AA$100,COLUMN()-1,0)</f>
        <v/>
      </c>
      <c r="R9" s="31">
        <f>VLOOKUP($C9,'Для заполнения'!$A$3:$AA$100,COLUMN()-1,0)</f>
        <v/>
      </c>
      <c r="S9" s="31">
        <f>VLOOKUP($C9,'Для заполнения'!$A$3:$AA$100,COLUMN()-1,0)</f>
        <v/>
      </c>
      <c r="T9" s="31">
        <f>VLOOKUP($C9,'Для заполнения'!$A$3:$AA$100,COLUMN()-1,0)</f>
        <v/>
      </c>
      <c r="U9" s="35">
        <f>VLOOKUP($C9,'Для заполнения'!$A$3:$AA$100,COLUMN()-1,0)</f>
        <v/>
      </c>
      <c r="V9" s="35">
        <f>VLOOKUP($C9,'Для заполнения'!$A$3:$AA$100,COLUMN()-1,0)</f>
        <v/>
      </c>
      <c r="W9" s="36">
        <f>VLOOKUP($C9,'Для заполнения'!$A$3:$AA$100,COLUMN()-1,0)</f>
        <v/>
      </c>
      <c r="X9" s="36">
        <f>VLOOKUP($C9,'Для заполнения'!$A$3:$AA$100,COLUMN()-1,0)</f>
        <v/>
      </c>
      <c r="Y9" s="37">
        <f>VLOOKUP($C9,'Для заполнения'!$A$3:$AA$100,COLUMN()-1,0)</f>
        <v/>
      </c>
      <c r="Z9" s="37">
        <f>VLOOKUP($C9,'Для заполнения'!$A$3:$AA$100,COLUMN()-1,0)</f>
        <v/>
      </c>
      <c r="AA9" s="35">
        <f>VLOOKUP($C9,'Для заполнения'!$A$3:$AA$100,COLUMN()-1,0)</f>
        <v/>
      </c>
      <c r="AB9" s="76">
        <f>VLOOKUP($C9,'Для заполнения'!$A$3:$AA$100,COLUMN()-1,0)</f>
        <v/>
      </c>
    </row>
    <row r="10" ht="26.25" customHeight="1" s="8" thickBot="1">
      <c r="A10" s="71" t="n"/>
      <c r="B10" s="72" t="n"/>
      <c r="C10" s="95" t="inlineStr">
        <is>
          <t>ВСЕГО учреждения спб</t>
        </is>
      </c>
      <c r="D10" s="83">
        <f>SUM(D11:D36)</f>
        <v/>
      </c>
      <c r="E10" s="62">
        <f>SUM(E11:E36)</f>
        <v/>
      </c>
      <c r="F10" s="62">
        <f>SUM(F11:F36)</f>
        <v/>
      </c>
      <c r="G10" s="62">
        <f>SUM(G11:G36)</f>
        <v/>
      </c>
      <c r="H10" s="62">
        <f>SUM(H11:H36)</f>
        <v/>
      </c>
      <c r="I10" s="62">
        <f>SUM(I11:I36)</f>
        <v/>
      </c>
      <c r="J10" s="62">
        <f>SUM(J11:J36)</f>
        <v/>
      </c>
      <c r="K10" s="62">
        <f>SUM(K11:K36)</f>
        <v/>
      </c>
      <c r="L10" s="62">
        <f>SUM(L11:L36)</f>
        <v/>
      </c>
      <c r="M10" s="62">
        <f>SUM(M11:M36)</f>
        <v/>
      </c>
      <c r="N10" s="62">
        <f>SUM(N11:N36)</f>
        <v/>
      </c>
      <c r="O10" s="62">
        <f>SUM(O11:O36)</f>
        <v/>
      </c>
      <c r="P10" s="62">
        <f>SUM(P11:P36)</f>
        <v/>
      </c>
      <c r="Q10" s="62">
        <f>SUM(Q11:Q36)</f>
        <v/>
      </c>
      <c r="R10" s="62">
        <f>SUM(R11:R36)</f>
        <v/>
      </c>
      <c r="S10" s="62">
        <f>SUM(S11:S36)</f>
        <v/>
      </c>
      <c r="T10" s="62">
        <f>SUM(T11:T36)</f>
        <v/>
      </c>
      <c r="U10" s="62">
        <f>SUM(U11:U36)</f>
        <v/>
      </c>
      <c r="V10" s="62">
        <f>SUM(V11:V36)</f>
        <v/>
      </c>
      <c r="W10" s="62">
        <f>SUM(W11:W36)</f>
        <v/>
      </c>
      <c r="X10" s="62">
        <f>SUM(X11:X36)</f>
        <v/>
      </c>
      <c r="Y10" s="62">
        <f>SUM(Y11:Y36)</f>
        <v/>
      </c>
      <c r="Z10" s="62">
        <f>SUM(Z11:Z36)</f>
        <v/>
      </c>
      <c r="AA10" s="63">
        <f>AVERAGE(AA11:AA36)</f>
        <v/>
      </c>
      <c r="AB10" s="64">
        <f>AVERAGE(AB11:AB36)</f>
        <v/>
      </c>
    </row>
    <row r="11" ht="69.75" customHeight="1" s="8">
      <c r="A11" s="77" t="n">
        <v>3</v>
      </c>
      <c r="B11" s="70">
        <f>VLOOKUP($C11,'Для заполнения'!$A$3:$AA$100,2,0)</f>
        <v/>
      </c>
      <c r="C11" s="96" t="inlineStr">
        <is>
          <t>СПб ГБУЗ "Клиническая инфекционная больница им. С.П. Боткина"</t>
        </is>
      </c>
      <c r="D11" s="86">
        <f>VLOOKUP($C11,'Для заполнения'!$A$3:$AA$100,COLUMN()-1,0)</f>
        <v/>
      </c>
      <c r="E11" s="56">
        <f>VLOOKUP($C11,'Для заполнения'!$A$3:$AA$100,COLUMN()-1,0)</f>
        <v/>
      </c>
      <c r="F11" s="57">
        <f>VLOOKUP($C11,'Для заполнения'!$A$3:$AA$100,COLUMN()-1,0)</f>
        <v/>
      </c>
      <c r="G11" s="58">
        <f>VLOOKUP($C11,'Для заполнения'!$A$3:$AA$100,COLUMN()-1,0)</f>
        <v/>
      </c>
      <c r="H11" s="58">
        <f>VLOOKUP($C11,'Для заполнения'!$A$3:$AA$100,COLUMN()-1,0)</f>
        <v/>
      </c>
      <c r="I11" s="58">
        <f>VLOOKUP($C11,'Для заполнения'!$A$3:$AA$100,COLUMN()-1,0)</f>
        <v/>
      </c>
      <c r="J11" s="58">
        <f>VLOOKUP($C11,'Для заполнения'!$A$3:$AA$100,COLUMN()-1,0)</f>
        <v/>
      </c>
      <c r="K11" s="58">
        <f>VLOOKUP($C11,'Для заполнения'!$A$3:$AA$100,COLUMN()-1,0)</f>
        <v/>
      </c>
      <c r="L11" s="58">
        <f>VLOOKUP($C11,'Для заполнения'!$A$3:$AA$100,COLUMN()-1,0)</f>
        <v/>
      </c>
      <c r="M11" s="58">
        <f>VLOOKUP($C11,'Для заполнения'!$A$3:$AA$100,COLUMN()-1,0)</f>
        <v/>
      </c>
      <c r="N11" s="58">
        <f>VLOOKUP($C11,'Для заполнения'!$A$3:$AA$100,COLUMN()-1,0)</f>
        <v/>
      </c>
      <c r="O11" s="58">
        <f>VLOOKUP($C11,'Для заполнения'!$A$3:$AA$100,COLUMN()-1,0)</f>
        <v/>
      </c>
      <c r="P11" s="58">
        <f>VLOOKUP($C11,'Для заполнения'!$A$3:$AA$100,COLUMN()-1,0)</f>
        <v/>
      </c>
      <c r="Q11" s="55">
        <f>VLOOKUP($C11,'Для заполнения'!$A$3:$AA$100,COLUMN()-1,0)</f>
        <v/>
      </c>
      <c r="R11" s="55">
        <f>VLOOKUP($C11,'Для заполнения'!$A$3:$AA$100,COLUMN()-1,0)</f>
        <v/>
      </c>
      <c r="S11" s="55">
        <f>VLOOKUP($C11,'Для заполнения'!$A$3:$AA$100,COLUMN()-1,0)</f>
        <v/>
      </c>
      <c r="T11" s="55">
        <f>VLOOKUP($C11,'Для заполнения'!$A$3:$AA$100,COLUMN()-1,0)</f>
        <v/>
      </c>
      <c r="U11" s="59">
        <f>VLOOKUP($C11,'Для заполнения'!$A$3:$AA$100,COLUMN()-1,0)</f>
        <v/>
      </c>
      <c r="V11" s="59">
        <f>VLOOKUP($C11,'Для заполнения'!$A$3:$AA$100,COLUMN()-1,0)</f>
        <v/>
      </c>
      <c r="W11" s="60">
        <f>VLOOKUP($C11,'Для заполнения'!$A$3:$AA$100,COLUMN()-1,0)</f>
        <v/>
      </c>
      <c r="X11" s="60">
        <f>VLOOKUP($C11,'Для заполнения'!$A$3:$AA$100,COLUMN()-1,0)</f>
        <v/>
      </c>
      <c r="Y11" s="61">
        <f>VLOOKUP($C11,'Для заполнения'!$A$3:$AA$100,COLUMN()-1,0)</f>
        <v/>
      </c>
      <c r="Z11" s="61">
        <f>VLOOKUP($C11,'Для заполнения'!$A$3:$AA$100,COLUMN()-1,0)</f>
        <v/>
      </c>
      <c r="AA11" s="59">
        <f>VLOOKUP($C11,'Для заполнения'!$A$3:$AA$100,COLUMN()-1,0)</f>
        <v/>
      </c>
      <c r="AB11" s="78">
        <f>VLOOKUP($C11,'Для заполнения'!$A$3:$AA$100,COLUMN()-1,0)</f>
        <v/>
      </c>
    </row>
    <row r="12" ht="46.5" customHeight="1" s="8">
      <c r="A12" s="79" t="n">
        <v>4</v>
      </c>
      <c r="B12" s="70">
        <f>VLOOKUP($C12,'Для заполнения'!$A$3:$AA$100,2,0)</f>
        <v/>
      </c>
      <c r="C12" s="97" t="inlineStr">
        <is>
          <t>СПб ГБУЗ "Городская поликлиника №107"</t>
        </is>
      </c>
      <c r="D12" s="86">
        <f>VLOOKUP($C12,'Для заполнения'!$A$3:$AA$100,COLUMN()-1,0)</f>
        <v/>
      </c>
      <c r="E12" s="14">
        <f>VLOOKUP($C12,'Для заполнения'!$A$3:$AA$100,COLUMN()-1,0)</f>
        <v/>
      </c>
      <c r="F12" s="15">
        <f>VLOOKUP($C12,'Для заполнения'!$A$3:$AA$100,COLUMN()-1,0)</f>
        <v/>
      </c>
      <c r="G12" s="10">
        <f>VLOOKUP($C12,'Для заполнения'!$A$3:$AA$100,COLUMN()-1,0)</f>
        <v/>
      </c>
      <c r="H12" s="10">
        <f>VLOOKUP($C12,'Для заполнения'!$A$3:$AA$100,COLUMN()-1,0)</f>
        <v/>
      </c>
      <c r="I12" s="10">
        <f>VLOOKUP($C12,'Для заполнения'!$A$3:$AA$100,COLUMN()-1,0)</f>
        <v/>
      </c>
      <c r="J12" s="10">
        <f>VLOOKUP($C12,'Для заполнения'!$A$3:$AA$100,COLUMN()-1,0)</f>
        <v/>
      </c>
      <c r="K12" s="10">
        <f>VLOOKUP($C12,'Для заполнения'!$A$3:$AA$100,COLUMN()-1,0)</f>
        <v/>
      </c>
      <c r="L12" s="10">
        <f>VLOOKUP($C12,'Для заполнения'!$A$3:$AA$100,COLUMN()-1,0)</f>
        <v/>
      </c>
      <c r="M12" s="10">
        <f>VLOOKUP($C12,'Для заполнения'!$A$3:$AA$100,COLUMN()-1,0)</f>
        <v/>
      </c>
      <c r="N12" s="10">
        <f>VLOOKUP($C12,'Для заполнения'!$A$3:$AA$100,COLUMN()-1,0)</f>
        <v/>
      </c>
      <c r="O12" s="10">
        <f>VLOOKUP($C12,'Для заполнения'!$A$3:$AA$100,COLUMN()-1,0)</f>
        <v/>
      </c>
      <c r="P12" s="10">
        <f>VLOOKUP($C12,'Для заполнения'!$A$3:$AA$100,COLUMN()-1,0)</f>
        <v/>
      </c>
      <c r="Q12" s="12">
        <f>VLOOKUP($C12,'Для заполнения'!$A$3:$AA$100,COLUMN()-1,0)</f>
        <v/>
      </c>
      <c r="R12" s="12">
        <f>VLOOKUP($C12,'Для заполнения'!$A$3:$AA$100,COLUMN()-1,0)</f>
        <v/>
      </c>
      <c r="S12" s="12">
        <f>VLOOKUP($C12,'Для заполнения'!$A$3:$AA$100,COLUMN()-1,0)</f>
        <v/>
      </c>
      <c r="T12" s="12">
        <f>VLOOKUP($C12,'Для заполнения'!$A$3:$AA$100,COLUMN()-1,0)</f>
        <v/>
      </c>
      <c r="U12" s="9">
        <f>VLOOKUP($C12,'Для заполнения'!$A$3:$AA$100,COLUMN()-1,0)</f>
        <v/>
      </c>
      <c r="V12" s="9">
        <f>VLOOKUP($C12,'Для заполнения'!$A$3:$AA$100,COLUMN()-1,0)</f>
        <v/>
      </c>
      <c r="W12" s="11">
        <f>VLOOKUP($C12,'Для заполнения'!$A$3:$AA$100,COLUMN()-1,0)</f>
        <v/>
      </c>
      <c r="X12" s="11">
        <f>VLOOKUP($C12,'Для заполнения'!$A$3:$AA$100,COLUMN()-1,0)</f>
        <v/>
      </c>
      <c r="Y12" s="13">
        <f>VLOOKUP($C12,'Для заполнения'!$A$3:$AA$100,COLUMN()-1,0)</f>
        <v/>
      </c>
      <c r="Z12" s="13">
        <f>VLOOKUP($C12,'Для заполнения'!$A$3:$AA$100,COLUMN()-1,0)</f>
        <v/>
      </c>
      <c r="AA12" s="9">
        <f>VLOOKUP($C12,'Для заполнения'!$A$3:$AA$100,COLUMN()-1,0)</f>
        <v/>
      </c>
      <c r="AB12" s="46">
        <f>VLOOKUP($C12,'Для заполнения'!$A$3:$AA$100,COLUMN()-1,0)</f>
        <v/>
      </c>
    </row>
    <row r="13" ht="46.5" customHeight="1" s="8">
      <c r="A13" s="79" t="n">
        <v>5</v>
      </c>
      <c r="B13" s="70">
        <f>VLOOKUP($C13,'Для заполнения'!$A$3:$AA$100,2,0)</f>
        <v/>
      </c>
      <c r="C13" s="97" t="inlineStr">
        <is>
          <t>СПб ГБУЗ "Городская больница №40"</t>
        </is>
      </c>
      <c r="D13" s="86">
        <f>VLOOKUP($C13,'Для заполнения'!$A$3:$AA$100,COLUMN()-1,0)</f>
        <v/>
      </c>
      <c r="E13" s="14">
        <f>VLOOKUP($C13,'Для заполнения'!$A$3:$AA$100,COLUMN()-1,0)</f>
        <v/>
      </c>
      <c r="F13" s="15">
        <f>VLOOKUP($C13,'Для заполнения'!$A$3:$AA$100,COLUMN()-1,0)</f>
        <v/>
      </c>
      <c r="G13" s="10">
        <f>VLOOKUP($C13,'Для заполнения'!$A$3:$AA$100,COLUMN()-1,0)</f>
        <v/>
      </c>
      <c r="H13" s="10">
        <f>VLOOKUP($C13,'Для заполнения'!$A$3:$AA$100,COLUMN()-1,0)</f>
        <v/>
      </c>
      <c r="I13" s="10">
        <f>VLOOKUP($C13,'Для заполнения'!$A$3:$AA$100,COLUMN()-1,0)</f>
        <v/>
      </c>
      <c r="J13" s="10">
        <f>VLOOKUP($C13,'Для заполнения'!$A$3:$AA$100,COLUMN()-1,0)</f>
        <v/>
      </c>
      <c r="K13" s="10">
        <f>VLOOKUP($C13,'Для заполнения'!$A$3:$AA$100,COLUMN()-1,0)</f>
        <v/>
      </c>
      <c r="L13" s="10">
        <f>VLOOKUP($C13,'Для заполнения'!$A$3:$AA$100,COLUMN()-1,0)</f>
        <v/>
      </c>
      <c r="M13" s="10">
        <f>VLOOKUP($C13,'Для заполнения'!$A$3:$AA$100,COLUMN()-1,0)</f>
        <v/>
      </c>
      <c r="N13" s="10">
        <f>VLOOKUP($C13,'Для заполнения'!$A$3:$AA$100,COLUMN()-1,0)</f>
        <v/>
      </c>
      <c r="O13" s="10">
        <f>VLOOKUP($C13,'Для заполнения'!$A$3:$AA$100,COLUMN()-1,0)</f>
        <v/>
      </c>
      <c r="P13" s="10">
        <f>VLOOKUP($C13,'Для заполнения'!$A$3:$AA$100,COLUMN()-1,0)</f>
        <v/>
      </c>
      <c r="Q13" s="12">
        <f>VLOOKUP($C13,'Для заполнения'!$A$3:$AA$100,COLUMN()-1,0)</f>
        <v/>
      </c>
      <c r="R13" s="12">
        <f>VLOOKUP($C13,'Для заполнения'!$A$3:$AA$100,COLUMN()-1,0)</f>
        <v/>
      </c>
      <c r="S13" s="12">
        <f>VLOOKUP($C13,'Для заполнения'!$A$3:$AA$100,COLUMN()-1,0)</f>
        <v/>
      </c>
      <c r="T13" s="12">
        <f>VLOOKUP($C13,'Для заполнения'!$A$3:$AA$100,COLUMN()-1,0)</f>
        <v/>
      </c>
      <c r="U13" s="9">
        <f>VLOOKUP($C13,'Для заполнения'!$A$3:$AA$100,COLUMN()-1,0)</f>
        <v/>
      </c>
      <c r="V13" s="9">
        <f>VLOOKUP($C13,'Для заполнения'!$A$3:$AA$100,COLUMN()-1,0)</f>
        <v/>
      </c>
      <c r="W13" s="11">
        <f>VLOOKUP($C13,'Для заполнения'!$A$3:$AA$100,COLUMN()-1,0)</f>
        <v/>
      </c>
      <c r="X13" s="11">
        <f>VLOOKUP($C13,'Для заполнения'!$A$3:$AA$100,COLUMN()-1,0)</f>
        <v/>
      </c>
      <c r="Y13" s="13">
        <f>VLOOKUP($C13,'Для заполнения'!$A$3:$AA$100,COLUMN()-1,0)</f>
        <v/>
      </c>
      <c r="Z13" s="13">
        <f>VLOOKUP($C13,'Для заполнения'!$A$3:$AA$100,COLUMN()-1,0)</f>
        <v/>
      </c>
      <c r="AA13" s="9">
        <f>VLOOKUP($C13,'Для заполнения'!$A$3:$AA$100,COLUMN()-1,0)</f>
        <v/>
      </c>
      <c r="AB13" s="46">
        <f>VLOOKUP($C13,'Для заполнения'!$A$3:$AA$100,COLUMN()-1,0)</f>
        <v/>
      </c>
    </row>
    <row r="14" ht="69.75" customHeight="1" s="8">
      <c r="A14" s="79" t="n">
        <v>6</v>
      </c>
      <c r="B14" s="70">
        <f>VLOOKUP($C14,'Для заполнения'!$A$3:$AA$100,2,0)</f>
        <v/>
      </c>
      <c r="C14" s="97" t="inlineStr">
        <is>
          <t>СПб ГБУЗ "Городской консультативно-диагностический центр №1"</t>
        </is>
      </c>
      <c r="D14" s="86">
        <f>VLOOKUP($C14,'Для заполнения'!$A$3:$AA$100,COLUMN()-1,0)</f>
        <v/>
      </c>
      <c r="E14" s="14">
        <f>VLOOKUP($C14,'Для заполнения'!$A$3:$AA$100,COLUMN()-1,0)</f>
        <v/>
      </c>
      <c r="F14" s="15">
        <f>VLOOKUP($C14,'Для заполнения'!$A$3:$AA$100,COLUMN()-1,0)</f>
        <v/>
      </c>
      <c r="G14" s="10">
        <f>VLOOKUP($C14,'Для заполнения'!$A$3:$AA$100,COLUMN()-1,0)</f>
        <v/>
      </c>
      <c r="H14" s="10">
        <f>VLOOKUP($C14,'Для заполнения'!$A$3:$AA$100,COLUMN()-1,0)</f>
        <v/>
      </c>
      <c r="I14" s="10">
        <f>VLOOKUP($C14,'Для заполнения'!$A$3:$AA$100,COLUMN()-1,0)</f>
        <v/>
      </c>
      <c r="J14" s="10">
        <f>VLOOKUP($C14,'Для заполнения'!$A$3:$AA$100,COLUMN()-1,0)</f>
        <v/>
      </c>
      <c r="K14" s="10">
        <f>VLOOKUP($C14,'Для заполнения'!$A$3:$AA$100,COLUMN()-1,0)</f>
        <v/>
      </c>
      <c r="L14" s="10">
        <f>VLOOKUP($C14,'Для заполнения'!$A$3:$AA$100,COLUMN()-1,0)</f>
        <v/>
      </c>
      <c r="M14" s="10">
        <f>VLOOKUP($C14,'Для заполнения'!$A$3:$AA$100,COLUMN()-1,0)</f>
        <v/>
      </c>
      <c r="N14" s="10">
        <f>VLOOKUP($C14,'Для заполнения'!$A$3:$AA$100,COLUMN()-1,0)</f>
        <v/>
      </c>
      <c r="O14" s="10">
        <f>VLOOKUP($C14,'Для заполнения'!$A$3:$AA$100,COLUMN()-1,0)</f>
        <v/>
      </c>
      <c r="P14" s="10">
        <f>VLOOKUP($C14,'Для заполнения'!$A$3:$AA$100,COLUMN()-1,0)</f>
        <v/>
      </c>
      <c r="Q14" s="12">
        <f>VLOOKUP($C14,'Для заполнения'!$A$3:$AA$100,COLUMN()-1,0)</f>
        <v/>
      </c>
      <c r="R14" s="12">
        <f>VLOOKUP($C14,'Для заполнения'!$A$3:$AA$100,COLUMN()-1,0)</f>
        <v/>
      </c>
      <c r="S14" s="12">
        <f>VLOOKUP($C14,'Для заполнения'!$A$3:$AA$100,COLUMN()-1,0)</f>
        <v/>
      </c>
      <c r="T14" s="12">
        <f>VLOOKUP($C14,'Для заполнения'!$A$3:$AA$100,COLUMN()-1,0)</f>
        <v/>
      </c>
      <c r="U14" s="9">
        <f>VLOOKUP($C14,'Для заполнения'!$A$3:$AA$100,COLUMN()-1,0)</f>
        <v/>
      </c>
      <c r="V14" s="9">
        <f>VLOOKUP($C14,'Для заполнения'!$A$3:$AA$100,COLUMN()-1,0)</f>
        <v/>
      </c>
      <c r="W14" s="11">
        <f>VLOOKUP($C14,'Для заполнения'!$A$3:$AA$100,COLUMN()-1,0)</f>
        <v/>
      </c>
      <c r="X14" s="11">
        <f>VLOOKUP($C14,'Для заполнения'!$A$3:$AA$100,COLUMN()-1,0)</f>
        <v/>
      </c>
      <c r="Y14" s="13">
        <f>VLOOKUP($C14,'Для заполнения'!$A$3:$AA$100,COLUMN()-1,0)</f>
        <v/>
      </c>
      <c r="Z14" s="13">
        <f>VLOOKUP($C14,'Для заполнения'!$A$3:$AA$100,COLUMN()-1,0)</f>
        <v/>
      </c>
      <c r="AA14" s="9">
        <f>VLOOKUP($C14,'Для заполнения'!$A$3:$AA$100,COLUMN()-1,0)</f>
        <v/>
      </c>
      <c r="AB14" s="46">
        <f>VLOOKUP($C14,'Для заполнения'!$A$3:$AA$100,COLUMN()-1,0)</f>
        <v/>
      </c>
    </row>
    <row r="15" ht="46.5" customHeight="1" s="8">
      <c r="A15" s="79" t="n">
        <v>7</v>
      </c>
      <c r="B15" s="70">
        <f>VLOOKUP($C15,'Для заполнения'!$A$3:$AA$100,2,0)</f>
        <v/>
      </c>
      <c r="C15" s="97" t="inlineStr">
        <is>
          <t>СПб ГБУЗ "Городская многопрофильная больница №2"</t>
        </is>
      </c>
      <c r="D15" s="86">
        <f>VLOOKUP($C15,'Для заполнения'!$A$3:$AA$100,COLUMN()-1,0)</f>
        <v/>
      </c>
      <c r="E15" s="14">
        <f>VLOOKUP($C15,'Для заполнения'!$A$3:$AA$100,COLUMN()-1,0)</f>
        <v/>
      </c>
      <c r="F15" s="15">
        <f>VLOOKUP($C15,'Для заполнения'!$A$3:$AA$100,COLUMN()-1,0)</f>
        <v/>
      </c>
      <c r="G15" s="10">
        <f>VLOOKUP($C15,'Для заполнения'!$A$3:$AA$100,COLUMN()-1,0)</f>
        <v/>
      </c>
      <c r="H15" s="10">
        <f>VLOOKUP($C15,'Для заполнения'!$A$3:$AA$100,COLUMN()-1,0)</f>
        <v/>
      </c>
      <c r="I15" s="10">
        <f>VLOOKUP($C15,'Для заполнения'!$A$3:$AA$100,COLUMN()-1,0)</f>
        <v/>
      </c>
      <c r="J15" s="10">
        <f>VLOOKUP($C15,'Для заполнения'!$A$3:$AA$100,COLUMN()-1,0)</f>
        <v/>
      </c>
      <c r="K15" s="10">
        <f>VLOOKUP($C15,'Для заполнения'!$A$3:$AA$100,COLUMN()-1,0)</f>
        <v/>
      </c>
      <c r="L15" s="10">
        <f>VLOOKUP($C15,'Для заполнения'!$A$3:$AA$100,COLUMN()-1,0)</f>
        <v/>
      </c>
      <c r="M15" s="10">
        <f>VLOOKUP($C15,'Для заполнения'!$A$3:$AA$100,COLUMN()-1,0)</f>
        <v/>
      </c>
      <c r="N15" s="10">
        <f>VLOOKUP($C15,'Для заполнения'!$A$3:$AA$100,COLUMN()-1,0)</f>
        <v/>
      </c>
      <c r="O15" s="10">
        <f>VLOOKUP($C15,'Для заполнения'!$A$3:$AA$100,COLUMN()-1,0)</f>
        <v/>
      </c>
      <c r="P15" s="10">
        <f>VLOOKUP($C15,'Для заполнения'!$A$3:$AA$100,COLUMN()-1,0)</f>
        <v/>
      </c>
      <c r="Q15" s="12">
        <f>VLOOKUP($C15,'Для заполнения'!$A$3:$AA$100,COLUMN()-1,0)</f>
        <v/>
      </c>
      <c r="R15" s="12">
        <f>VLOOKUP($C15,'Для заполнения'!$A$3:$AA$100,COLUMN()-1,0)</f>
        <v/>
      </c>
      <c r="S15" s="12">
        <f>VLOOKUP($C15,'Для заполнения'!$A$3:$AA$100,COLUMN()-1,0)</f>
        <v/>
      </c>
      <c r="T15" s="12">
        <f>VLOOKUP($C15,'Для заполнения'!$A$3:$AA$100,COLUMN()-1,0)</f>
        <v/>
      </c>
      <c r="U15" s="9">
        <f>VLOOKUP($C15,'Для заполнения'!$A$3:$AA$100,COLUMN()-1,0)</f>
        <v/>
      </c>
      <c r="V15" s="9">
        <f>VLOOKUP($C15,'Для заполнения'!$A$3:$AA$100,COLUMN()-1,0)</f>
        <v/>
      </c>
      <c r="W15" s="11">
        <f>VLOOKUP($C15,'Для заполнения'!$A$3:$AA$100,COLUMN()-1,0)</f>
        <v/>
      </c>
      <c r="X15" s="11">
        <f>VLOOKUP($C15,'Для заполнения'!$A$3:$AA$100,COLUMN()-1,0)</f>
        <v/>
      </c>
      <c r="Y15" s="13">
        <f>VLOOKUP($C15,'Для заполнения'!$A$3:$AA$100,COLUMN()-1,0)</f>
        <v/>
      </c>
      <c r="Z15" s="13">
        <f>VLOOKUP($C15,'Для заполнения'!$A$3:$AA$100,COLUMN()-1,0)</f>
        <v/>
      </c>
      <c r="AA15" s="9">
        <f>VLOOKUP($C15,'Для заполнения'!$A$3:$AA$100,COLUMN()-1,0)</f>
        <v/>
      </c>
      <c r="AB15" s="46">
        <f>VLOOKUP($C15,'Для заполнения'!$A$3:$AA$100,COLUMN()-1,0)</f>
        <v/>
      </c>
    </row>
    <row r="16" ht="46.5" customHeight="1" s="8">
      <c r="A16" s="79" t="n">
        <v>8</v>
      </c>
      <c r="B16" s="70">
        <f>VLOOKUP($C16,'Для заполнения'!$A$3:$AA$100,2,0)</f>
        <v/>
      </c>
      <c r="C16" s="97" t="inlineStr">
        <is>
          <t>СПб ГБУЗ "Городская клиническая больница №31"</t>
        </is>
      </c>
      <c r="D16" s="86">
        <f>VLOOKUP($C16,'Для заполнения'!$A$3:$AA$100,COLUMN()-1,0)</f>
        <v/>
      </c>
      <c r="E16" s="14">
        <f>VLOOKUP($C16,'Для заполнения'!$A$3:$AA$100,COLUMN()-1,0)</f>
        <v/>
      </c>
      <c r="F16" s="15">
        <f>VLOOKUP($C16,'Для заполнения'!$A$3:$AA$100,COLUMN()-1,0)</f>
        <v/>
      </c>
      <c r="G16" s="10">
        <f>VLOOKUP($C16,'Для заполнения'!$A$3:$AA$100,COLUMN()-1,0)</f>
        <v/>
      </c>
      <c r="H16" s="10">
        <f>VLOOKUP($C16,'Для заполнения'!$A$3:$AA$100,COLUMN()-1,0)</f>
        <v/>
      </c>
      <c r="I16" s="10">
        <f>VLOOKUP($C16,'Для заполнения'!$A$3:$AA$100,COLUMN()-1,0)</f>
        <v/>
      </c>
      <c r="J16" s="10">
        <f>VLOOKUP($C16,'Для заполнения'!$A$3:$AA$100,COLUMN()-1,0)</f>
        <v/>
      </c>
      <c r="K16" s="10">
        <f>VLOOKUP($C16,'Для заполнения'!$A$3:$AA$100,COLUMN()-1,0)</f>
        <v/>
      </c>
      <c r="L16" s="10">
        <f>VLOOKUP($C16,'Для заполнения'!$A$3:$AA$100,COLUMN()-1,0)</f>
        <v/>
      </c>
      <c r="M16" s="10">
        <f>VLOOKUP($C16,'Для заполнения'!$A$3:$AA$100,COLUMN()-1,0)</f>
        <v/>
      </c>
      <c r="N16" s="10">
        <f>VLOOKUP($C16,'Для заполнения'!$A$3:$AA$100,COLUMN()-1,0)</f>
        <v/>
      </c>
      <c r="O16" s="10">
        <f>VLOOKUP($C16,'Для заполнения'!$A$3:$AA$100,COLUMN()-1,0)</f>
        <v/>
      </c>
      <c r="P16" s="10">
        <f>VLOOKUP($C16,'Для заполнения'!$A$3:$AA$100,COLUMN()-1,0)</f>
        <v/>
      </c>
      <c r="Q16" s="12">
        <f>VLOOKUP($C16,'Для заполнения'!$A$3:$AA$100,COLUMN()-1,0)</f>
        <v/>
      </c>
      <c r="R16" s="12">
        <f>VLOOKUP($C16,'Для заполнения'!$A$3:$AA$100,COLUMN()-1,0)</f>
        <v/>
      </c>
      <c r="S16" s="12">
        <f>VLOOKUP($C16,'Для заполнения'!$A$3:$AA$100,COLUMN()-1,0)</f>
        <v/>
      </c>
      <c r="T16" s="12">
        <f>VLOOKUP($C16,'Для заполнения'!$A$3:$AA$100,COLUMN()-1,0)</f>
        <v/>
      </c>
      <c r="U16" s="9">
        <f>VLOOKUP($C16,'Для заполнения'!$A$3:$AA$100,COLUMN()-1,0)</f>
        <v/>
      </c>
      <c r="V16" s="9">
        <f>VLOOKUP($C16,'Для заполнения'!$A$3:$AA$100,COLUMN()-1,0)</f>
        <v/>
      </c>
      <c r="W16" s="11">
        <f>VLOOKUP($C16,'Для заполнения'!$A$3:$AA$100,COLUMN()-1,0)</f>
        <v/>
      </c>
      <c r="X16" s="11">
        <f>VLOOKUP($C16,'Для заполнения'!$A$3:$AA$100,COLUMN()-1,0)</f>
        <v/>
      </c>
      <c r="Y16" s="13">
        <f>VLOOKUP($C16,'Для заполнения'!$A$3:$AA$100,COLUMN()-1,0)</f>
        <v/>
      </c>
      <c r="Z16" s="13">
        <f>VLOOKUP($C16,'Для заполнения'!$A$3:$AA$100,COLUMN()-1,0)</f>
        <v/>
      </c>
      <c r="AA16" s="9">
        <f>VLOOKUP($C16,'Для заполнения'!$A$3:$AA$100,COLUMN()-1,0)</f>
        <v/>
      </c>
      <c r="AB16" s="46">
        <f>VLOOKUP($C16,'Для заполнения'!$A$3:$AA$100,COLUMN()-1,0)</f>
        <v/>
      </c>
    </row>
    <row r="17" ht="46.5" customHeight="1" s="8">
      <c r="A17" s="79" t="n">
        <v>9</v>
      </c>
      <c r="B17" s="70">
        <f>VLOOKUP($C17,'Для заполнения'!$A$3:$AA$100,2,0)</f>
        <v/>
      </c>
      <c r="C17" s="97" t="inlineStr">
        <is>
          <t>СПб ГБУЗ "Детская городская больница №22"</t>
        </is>
      </c>
      <c r="D17" s="86">
        <f>VLOOKUP($C17,'Для заполнения'!$A$3:$AA$100,COLUMN()-1,0)</f>
        <v/>
      </c>
      <c r="E17" s="14">
        <f>VLOOKUP($C17,'Для заполнения'!$A$3:$AA$100,COLUMN()-1,0)</f>
        <v/>
      </c>
      <c r="F17" s="15">
        <f>VLOOKUP($C17,'Для заполнения'!$A$3:$AA$100,COLUMN()-1,0)</f>
        <v/>
      </c>
      <c r="G17" s="10">
        <f>VLOOKUP($C17,'Для заполнения'!$A$3:$AA$100,COLUMN()-1,0)</f>
        <v/>
      </c>
      <c r="H17" s="10">
        <f>VLOOKUP($C17,'Для заполнения'!$A$3:$AA$100,COLUMN()-1,0)</f>
        <v/>
      </c>
      <c r="I17" s="10">
        <f>VLOOKUP($C17,'Для заполнения'!$A$3:$AA$100,COLUMN()-1,0)</f>
        <v/>
      </c>
      <c r="J17" s="10">
        <f>VLOOKUP($C17,'Для заполнения'!$A$3:$AA$100,COLUMN()-1,0)</f>
        <v/>
      </c>
      <c r="K17" s="10">
        <f>VLOOKUP($C17,'Для заполнения'!$A$3:$AA$100,COLUMN()-1,0)</f>
        <v/>
      </c>
      <c r="L17" s="10">
        <f>VLOOKUP($C17,'Для заполнения'!$A$3:$AA$100,COLUMN()-1,0)</f>
        <v/>
      </c>
      <c r="M17" s="10">
        <f>VLOOKUP($C17,'Для заполнения'!$A$3:$AA$100,COLUMN()-1,0)</f>
        <v/>
      </c>
      <c r="N17" s="10">
        <f>VLOOKUP($C17,'Для заполнения'!$A$3:$AA$100,COLUMN()-1,0)</f>
        <v/>
      </c>
      <c r="O17" s="10">
        <f>VLOOKUP($C17,'Для заполнения'!$A$3:$AA$100,COLUMN()-1,0)</f>
        <v/>
      </c>
      <c r="P17" s="10">
        <f>VLOOKUP($C17,'Для заполнения'!$A$3:$AA$100,COLUMN()-1,0)</f>
        <v/>
      </c>
      <c r="Q17" s="12">
        <f>VLOOKUP($C17,'Для заполнения'!$A$3:$AA$100,COLUMN()-1,0)</f>
        <v/>
      </c>
      <c r="R17" s="12">
        <f>VLOOKUP($C17,'Для заполнения'!$A$3:$AA$100,COLUMN()-1,0)</f>
        <v/>
      </c>
      <c r="S17" s="12">
        <f>VLOOKUP($C17,'Для заполнения'!$A$3:$AA$100,COLUMN()-1,0)</f>
        <v/>
      </c>
      <c r="T17" s="12">
        <f>VLOOKUP($C17,'Для заполнения'!$A$3:$AA$100,COLUMN()-1,0)</f>
        <v/>
      </c>
      <c r="U17" s="9">
        <f>VLOOKUP($C17,'Для заполнения'!$A$3:$AA$100,COLUMN()-1,0)</f>
        <v/>
      </c>
      <c r="V17" s="9">
        <f>VLOOKUP($C17,'Для заполнения'!$A$3:$AA$100,COLUMN()-1,0)</f>
        <v/>
      </c>
      <c r="W17" s="11">
        <f>VLOOKUP($C17,'Для заполнения'!$A$3:$AA$100,COLUMN()-1,0)</f>
        <v/>
      </c>
      <c r="X17" s="11">
        <f>VLOOKUP($C17,'Для заполнения'!$A$3:$AA$100,COLUMN()-1,0)</f>
        <v/>
      </c>
      <c r="Y17" s="13">
        <f>VLOOKUP($C17,'Для заполнения'!$A$3:$AA$100,COLUMN()-1,0)</f>
        <v/>
      </c>
      <c r="Z17" s="13">
        <f>VLOOKUP($C17,'Для заполнения'!$A$3:$AA$100,COLUMN()-1,0)</f>
        <v/>
      </c>
      <c r="AA17" s="9">
        <f>VLOOKUP($C17,'Для заполнения'!$A$3:$AA$100,COLUMN()-1,0)</f>
        <v/>
      </c>
      <c r="AB17" s="46">
        <f>VLOOKUP($C17,'Для заполнения'!$A$3:$AA$100,COLUMN()-1,0)</f>
        <v/>
      </c>
    </row>
    <row r="18" ht="35.45" customHeight="1" s="8">
      <c r="A18" s="79" t="n">
        <v>10</v>
      </c>
      <c r="B18" s="70">
        <f>VLOOKUP($C18,'Для заполнения'!$A$3:$AA$100,2,0)</f>
        <v/>
      </c>
      <c r="C18" s="97" t="inlineStr">
        <is>
          <t>СПБ ГБУЗ КДЦД</t>
        </is>
      </c>
      <c r="D18" s="86">
        <f>VLOOKUP($C18,'Для заполнения'!$A$3:$AA$100,COLUMN()-1,0)</f>
        <v/>
      </c>
      <c r="E18" s="14">
        <f>VLOOKUP($C18,'Для заполнения'!$A$3:$AA$100,COLUMN()-1,0)</f>
        <v/>
      </c>
      <c r="F18" s="15">
        <f>VLOOKUP($C18,'Для заполнения'!$A$3:$AA$100,COLUMN()-1,0)</f>
        <v/>
      </c>
      <c r="G18" s="10">
        <f>VLOOKUP($C18,'Для заполнения'!$A$3:$AA$100,COLUMN()-1,0)</f>
        <v/>
      </c>
      <c r="H18" s="10">
        <f>VLOOKUP($C18,'Для заполнения'!$A$3:$AA$100,COLUMN()-1,0)</f>
        <v/>
      </c>
      <c r="I18" s="10">
        <f>VLOOKUP($C18,'Для заполнения'!$A$3:$AA$100,COLUMN()-1,0)</f>
        <v/>
      </c>
      <c r="J18" s="10">
        <f>VLOOKUP($C18,'Для заполнения'!$A$3:$AA$100,COLUMN()-1,0)</f>
        <v/>
      </c>
      <c r="K18" s="10">
        <f>VLOOKUP($C18,'Для заполнения'!$A$3:$AA$100,COLUMN()-1,0)</f>
        <v/>
      </c>
      <c r="L18" s="10">
        <f>VLOOKUP($C18,'Для заполнения'!$A$3:$AA$100,COLUMN()-1,0)</f>
        <v/>
      </c>
      <c r="M18" s="10">
        <f>VLOOKUP($C18,'Для заполнения'!$A$3:$AA$100,COLUMN()-1,0)</f>
        <v/>
      </c>
      <c r="N18" s="10">
        <f>VLOOKUP($C18,'Для заполнения'!$A$3:$AA$100,COLUMN()-1,0)</f>
        <v/>
      </c>
      <c r="O18" s="10">
        <f>VLOOKUP($C18,'Для заполнения'!$A$3:$AA$100,COLUMN()-1,0)</f>
        <v/>
      </c>
      <c r="P18" s="10">
        <f>VLOOKUP($C18,'Для заполнения'!$A$3:$AA$100,COLUMN()-1,0)</f>
        <v/>
      </c>
      <c r="Q18" s="12">
        <f>VLOOKUP($C18,'Для заполнения'!$A$3:$AA$100,COLUMN()-1,0)</f>
        <v/>
      </c>
      <c r="R18" s="12">
        <f>VLOOKUP($C18,'Для заполнения'!$A$3:$AA$100,COLUMN()-1,0)</f>
        <v/>
      </c>
      <c r="S18" s="12">
        <f>VLOOKUP($C18,'Для заполнения'!$A$3:$AA$100,COLUMN()-1,0)</f>
        <v/>
      </c>
      <c r="T18" s="12">
        <f>VLOOKUP($C18,'Для заполнения'!$A$3:$AA$100,COLUMN()-1,0)</f>
        <v/>
      </c>
      <c r="U18" s="9">
        <f>VLOOKUP($C18,'Для заполнения'!$A$3:$AA$100,COLUMN()-1,0)</f>
        <v/>
      </c>
      <c r="V18" s="9">
        <f>VLOOKUP($C18,'Для заполнения'!$A$3:$AA$100,COLUMN()-1,0)</f>
        <v/>
      </c>
      <c r="W18" s="11">
        <f>VLOOKUP($C18,'Для заполнения'!$A$3:$AA$100,COLUMN()-1,0)</f>
        <v/>
      </c>
      <c r="X18" s="11">
        <f>VLOOKUP($C18,'Для заполнения'!$A$3:$AA$100,COLUMN()-1,0)</f>
        <v/>
      </c>
      <c r="Y18" s="13">
        <f>VLOOKUP($C18,'Для заполнения'!$A$3:$AA$100,COLUMN()-1,0)</f>
        <v/>
      </c>
      <c r="Z18" s="13">
        <f>VLOOKUP($C18,'Для заполнения'!$A$3:$AA$100,COLUMN()-1,0)</f>
        <v/>
      </c>
      <c r="AA18" s="9">
        <f>VLOOKUP($C18,'Для заполнения'!$A$3:$AA$100,COLUMN()-1,0)</f>
        <v/>
      </c>
      <c r="AB18" s="46">
        <f>VLOOKUP($C18,'Для заполнения'!$A$3:$AA$100,COLUMN()-1,0)</f>
        <v/>
      </c>
    </row>
    <row r="19" ht="39" customHeight="1" s="8">
      <c r="A19" s="79" t="n">
        <v>11</v>
      </c>
      <c r="B19" s="70">
        <f>VLOOKUP($C19,'Для заполнения'!$A$3:$AA$100,2,0)</f>
        <v/>
      </c>
      <c r="C19" s="97" t="inlineStr">
        <is>
          <t>СПб ГБУЗ "КНпЦСВМП(о)"</t>
        </is>
      </c>
      <c r="D19" s="86">
        <f>VLOOKUP($C19,'Для заполнения'!$A$3:$AA$100,COLUMN()-1,0)</f>
        <v/>
      </c>
      <c r="E19" s="14">
        <f>VLOOKUP($C19,'Для заполнения'!$A$3:$AA$100,COLUMN()-1,0)</f>
        <v/>
      </c>
      <c r="F19" s="15">
        <f>VLOOKUP($C19,'Для заполнения'!$A$3:$AA$100,COLUMN()-1,0)</f>
        <v/>
      </c>
      <c r="G19" s="10">
        <f>VLOOKUP($C19,'Для заполнения'!$A$3:$AA$100,COLUMN()-1,0)</f>
        <v/>
      </c>
      <c r="H19" s="10">
        <f>VLOOKUP($C19,'Для заполнения'!$A$3:$AA$100,COLUMN()-1,0)</f>
        <v/>
      </c>
      <c r="I19" s="10">
        <f>VLOOKUP($C19,'Для заполнения'!$A$3:$AA$100,COLUMN()-1,0)</f>
        <v/>
      </c>
      <c r="J19" s="10">
        <f>VLOOKUP($C19,'Для заполнения'!$A$3:$AA$100,COLUMN()-1,0)</f>
        <v/>
      </c>
      <c r="K19" s="10">
        <f>VLOOKUP($C19,'Для заполнения'!$A$3:$AA$100,COLUMN()-1,0)</f>
        <v/>
      </c>
      <c r="L19" s="10">
        <f>VLOOKUP($C19,'Для заполнения'!$A$3:$AA$100,COLUMN()-1,0)</f>
        <v/>
      </c>
      <c r="M19" s="10">
        <f>VLOOKUP($C19,'Для заполнения'!$A$3:$AA$100,COLUMN()-1,0)</f>
        <v/>
      </c>
      <c r="N19" s="10">
        <f>VLOOKUP($C19,'Для заполнения'!$A$3:$AA$100,COLUMN()-1,0)</f>
        <v/>
      </c>
      <c r="O19" s="10">
        <f>VLOOKUP($C19,'Для заполнения'!$A$3:$AA$100,COLUMN()-1,0)</f>
        <v/>
      </c>
      <c r="P19" s="10">
        <f>VLOOKUP($C19,'Для заполнения'!$A$3:$AA$100,COLUMN()-1,0)</f>
        <v/>
      </c>
      <c r="Q19" s="12">
        <f>VLOOKUP($C19,'Для заполнения'!$A$3:$AA$100,COLUMN()-1,0)</f>
        <v/>
      </c>
      <c r="R19" s="12">
        <f>VLOOKUP($C19,'Для заполнения'!$A$3:$AA$100,COLUMN()-1,0)</f>
        <v/>
      </c>
      <c r="S19" s="12">
        <f>VLOOKUP($C19,'Для заполнения'!$A$3:$AA$100,COLUMN()-1,0)</f>
        <v/>
      </c>
      <c r="T19" s="12">
        <f>VLOOKUP($C19,'Для заполнения'!$A$3:$AA$100,COLUMN()-1,0)</f>
        <v/>
      </c>
      <c r="U19" s="9">
        <f>VLOOKUP($C19,'Для заполнения'!$A$3:$AA$100,COLUMN()-1,0)</f>
        <v/>
      </c>
      <c r="V19" s="9">
        <f>VLOOKUP($C19,'Для заполнения'!$A$3:$AA$100,COLUMN()-1,0)</f>
        <v/>
      </c>
      <c r="W19" s="11">
        <f>VLOOKUP($C19,'Для заполнения'!$A$3:$AA$100,COLUMN()-1,0)</f>
        <v/>
      </c>
      <c r="X19" s="11">
        <f>VLOOKUP($C19,'Для заполнения'!$A$3:$AA$100,COLUMN()-1,0)</f>
        <v/>
      </c>
      <c r="Y19" s="13">
        <f>VLOOKUP($C19,'Для заполнения'!$A$3:$AA$100,COLUMN()-1,0)</f>
        <v/>
      </c>
      <c r="Z19" s="13">
        <f>VLOOKUP($C19,'Для заполнения'!$A$3:$AA$100,COLUMN()-1,0)</f>
        <v/>
      </c>
      <c r="AA19" s="9">
        <f>VLOOKUP($C19,'Для заполнения'!$A$3:$AA$100,COLUMN()-1,0)</f>
        <v/>
      </c>
      <c r="AB19" s="46">
        <f>VLOOKUP($C19,'Для заполнения'!$A$3:$AA$100,COLUMN()-1,0)</f>
        <v/>
      </c>
    </row>
    <row r="20" ht="46.5" customHeight="1" s="8">
      <c r="A20" s="79" t="n">
        <v>12</v>
      </c>
      <c r="B20" s="70">
        <f>VLOOKUP($C20,'Для заполнения'!$A$3:$AA$100,2,0)</f>
        <v/>
      </c>
      <c r="C20" s="97" t="inlineStr">
        <is>
          <t>СПб ГБУЗ "Городская поликлиника №34"</t>
        </is>
      </c>
      <c r="D20" s="86">
        <f>VLOOKUP($C20,'Для заполнения'!$A$3:$AA$100,COLUMN()-1,0)</f>
        <v/>
      </c>
      <c r="E20" s="14">
        <f>VLOOKUP($C20,'Для заполнения'!$A$3:$AA$100,COLUMN()-1,0)</f>
        <v/>
      </c>
      <c r="F20" s="15">
        <f>VLOOKUP($C20,'Для заполнения'!$A$3:$AA$100,COLUMN()-1,0)</f>
        <v/>
      </c>
      <c r="G20" s="10">
        <f>VLOOKUP($C20,'Для заполнения'!$A$3:$AA$100,COLUMN()-1,0)</f>
        <v/>
      </c>
      <c r="H20" s="10">
        <f>VLOOKUP($C20,'Для заполнения'!$A$3:$AA$100,COLUMN()-1,0)</f>
        <v/>
      </c>
      <c r="I20" s="10">
        <f>VLOOKUP($C20,'Для заполнения'!$A$3:$AA$100,COLUMN()-1,0)</f>
        <v/>
      </c>
      <c r="J20" s="10">
        <f>VLOOKUP($C20,'Для заполнения'!$A$3:$AA$100,COLUMN()-1,0)</f>
        <v/>
      </c>
      <c r="K20" s="10">
        <f>VLOOKUP($C20,'Для заполнения'!$A$3:$AA$100,COLUMN()-1,0)</f>
        <v/>
      </c>
      <c r="L20" s="10">
        <f>VLOOKUP($C20,'Для заполнения'!$A$3:$AA$100,COLUMN()-1,0)</f>
        <v/>
      </c>
      <c r="M20" s="10">
        <f>VLOOKUP($C20,'Для заполнения'!$A$3:$AA$100,COLUMN()-1,0)</f>
        <v/>
      </c>
      <c r="N20" s="10">
        <f>VLOOKUP($C20,'Для заполнения'!$A$3:$AA$100,COLUMN()-1,0)</f>
        <v/>
      </c>
      <c r="O20" s="10">
        <f>VLOOKUP($C20,'Для заполнения'!$A$3:$AA$100,COLUMN()-1,0)</f>
        <v/>
      </c>
      <c r="P20" s="10">
        <f>VLOOKUP($C20,'Для заполнения'!$A$3:$AA$100,COLUMN()-1,0)</f>
        <v/>
      </c>
      <c r="Q20" s="12">
        <f>VLOOKUP($C20,'Для заполнения'!$A$3:$AA$100,COLUMN()-1,0)</f>
        <v/>
      </c>
      <c r="R20" s="12">
        <f>VLOOKUP($C20,'Для заполнения'!$A$3:$AA$100,COLUMN()-1,0)</f>
        <v/>
      </c>
      <c r="S20" s="12">
        <f>VLOOKUP($C20,'Для заполнения'!$A$3:$AA$100,COLUMN()-1,0)</f>
        <v/>
      </c>
      <c r="T20" s="12">
        <f>VLOOKUP($C20,'Для заполнения'!$A$3:$AA$100,COLUMN()-1,0)</f>
        <v/>
      </c>
      <c r="U20" s="9">
        <f>VLOOKUP($C20,'Для заполнения'!$A$3:$AA$100,COLUMN()-1,0)</f>
        <v/>
      </c>
      <c r="V20" s="9">
        <f>VLOOKUP($C20,'Для заполнения'!$A$3:$AA$100,COLUMN()-1,0)</f>
        <v/>
      </c>
      <c r="W20" s="11">
        <f>VLOOKUP($C20,'Для заполнения'!$A$3:$AA$100,COLUMN()-1,0)</f>
        <v/>
      </c>
      <c r="X20" s="11">
        <f>VLOOKUP($C20,'Для заполнения'!$A$3:$AA$100,COLUMN()-1,0)</f>
        <v/>
      </c>
      <c r="Y20" s="13">
        <f>VLOOKUP($C20,'Для заполнения'!$A$3:$AA$100,COLUMN()-1,0)</f>
        <v/>
      </c>
      <c r="Z20" s="13">
        <f>VLOOKUP($C20,'Для заполнения'!$A$3:$AA$100,COLUMN()-1,0)</f>
        <v/>
      </c>
      <c r="AA20" s="9">
        <f>VLOOKUP($C20,'Для заполнения'!$A$3:$AA$100,COLUMN()-1,0)</f>
        <v/>
      </c>
      <c r="AB20" s="46">
        <f>VLOOKUP($C20,'Для заполнения'!$A$3:$AA$100,COLUMN()-1,0)</f>
        <v/>
      </c>
    </row>
    <row r="21" ht="45.6" customHeight="1" s="8">
      <c r="A21" s="79" t="n">
        <v>13</v>
      </c>
      <c r="B21" s="70">
        <f>VLOOKUP($C21,'Для заполнения'!$A$3:$AA$100,2,0)</f>
        <v/>
      </c>
      <c r="C21" s="97" t="inlineStr">
        <is>
          <t>СПб ГБУЗ КДП № 1</t>
        </is>
      </c>
      <c r="D21" s="86">
        <f>VLOOKUP($C21,'Для заполнения'!$A$3:$AA$100,COLUMN()-1,0)</f>
        <v/>
      </c>
      <c r="E21" s="14">
        <f>VLOOKUP($C21,'Для заполнения'!$A$3:$AA$100,COLUMN()-1,0)</f>
        <v/>
      </c>
      <c r="F21" s="15">
        <f>VLOOKUP($C21,'Для заполнения'!$A$3:$AA$100,COLUMN()-1,0)</f>
        <v/>
      </c>
      <c r="G21" s="10">
        <f>VLOOKUP($C21,'Для заполнения'!$A$3:$AA$100,COLUMN()-1,0)</f>
        <v/>
      </c>
      <c r="H21" s="10">
        <f>VLOOKUP($C21,'Для заполнения'!$A$3:$AA$100,COLUMN()-1,0)</f>
        <v/>
      </c>
      <c r="I21" s="10">
        <f>VLOOKUP($C21,'Для заполнения'!$A$3:$AA$100,COLUMN()-1,0)</f>
        <v/>
      </c>
      <c r="J21" s="10">
        <f>VLOOKUP($C21,'Для заполнения'!$A$3:$AA$100,COLUMN()-1,0)</f>
        <v/>
      </c>
      <c r="K21" s="10">
        <f>VLOOKUP($C21,'Для заполнения'!$A$3:$AA$100,COLUMN()-1,0)</f>
        <v/>
      </c>
      <c r="L21" s="10">
        <f>VLOOKUP($C21,'Для заполнения'!$A$3:$AA$100,COLUMN()-1,0)</f>
        <v/>
      </c>
      <c r="M21" s="10">
        <f>VLOOKUP($C21,'Для заполнения'!$A$3:$AA$100,COLUMN()-1,0)</f>
        <v/>
      </c>
      <c r="N21" s="10">
        <f>VLOOKUP($C21,'Для заполнения'!$A$3:$AA$100,COLUMN()-1,0)</f>
        <v/>
      </c>
      <c r="O21" s="10">
        <f>VLOOKUP($C21,'Для заполнения'!$A$3:$AA$100,COLUMN()-1,0)</f>
        <v/>
      </c>
      <c r="P21" s="10">
        <f>VLOOKUP($C21,'Для заполнения'!$A$3:$AA$100,COLUMN()-1,0)</f>
        <v/>
      </c>
      <c r="Q21" s="12">
        <f>VLOOKUP($C21,'Для заполнения'!$A$3:$AA$100,COLUMN()-1,0)</f>
        <v/>
      </c>
      <c r="R21" s="12">
        <f>VLOOKUP($C21,'Для заполнения'!$A$3:$AA$100,COLUMN()-1,0)</f>
        <v/>
      </c>
      <c r="S21" s="12">
        <f>VLOOKUP($C21,'Для заполнения'!$A$3:$AA$100,COLUMN()-1,0)</f>
        <v/>
      </c>
      <c r="T21" s="12">
        <f>VLOOKUP($C21,'Для заполнения'!$A$3:$AA$100,COLUMN()-1,0)</f>
        <v/>
      </c>
      <c r="U21" s="9">
        <f>VLOOKUP($C21,'Для заполнения'!$A$3:$AA$100,COLUMN()-1,0)</f>
        <v/>
      </c>
      <c r="V21" s="9">
        <f>VLOOKUP($C21,'Для заполнения'!$A$3:$AA$100,COLUMN()-1,0)</f>
        <v/>
      </c>
      <c r="W21" s="11">
        <f>VLOOKUP($C21,'Для заполнения'!$A$3:$AA$100,COLUMN()-1,0)</f>
        <v/>
      </c>
      <c r="X21" s="11">
        <f>VLOOKUP($C21,'Для заполнения'!$A$3:$AA$100,COLUMN()-1,0)</f>
        <v/>
      </c>
      <c r="Y21" s="13">
        <f>VLOOKUP($C21,'Для заполнения'!$A$3:$AA$100,COLUMN()-1,0)</f>
        <v/>
      </c>
      <c r="Z21" s="13">
        <f>VLOOKUP($C21,'Для заполнения'!$A$3:$AA$100,COLUMN()-1,0)</f>
        <v/>
      </c>
      <c r="AA21" s="9">
        <f>VLOOKUP($C21,'Для заполнения'!$A$3:$AA$100,COLUMN()-1,0)</f>
        <v/>
      </c>
      <c r="AB21" s="46">
        <f>VLOOKUP($C21,'Для заполнения'!$A$3:$AA$100,COLUMN()-1,0)</f>
        <v/>
      </c>
    </row>
    <row r="22" ht="46.5" customHeight="1" s="8">
      <c r="A22" s="79" t="n">
        <v>14</v>
      </c>
      <c r="B22" s="70">
        <f>VLOOKUP($C22,'Для заполнения'!$A$3:$AA$100,2,0)</f>
        <v/>
      </c>
      <c r="C22" s="97" t="inlineStr">
        <is>
          <t>СПб ГБУЗ "Городская Мариинская больница"</t>
        </is>
      </c>
      <c r="D22" s="86">
        <f>VLOOKUP($C22,'Для заполнения'!$A$3:$AA$100,COLUMN()-1,0)</f>
        <v/>
      </c>
      <c r="E22" s="14">
        <f>VLOOKUP($C22,'Для заполнения'!$A$3:$AA$100,COLUMN()-1,0)</f>
        <v/>
      </c>
      <c r="F22" s="15">
        <f>VLOOKUP($C22,'Для заполнения'!$A$3:$AA$100,COLUMN()-1,0)</f>
        <v/>
      </c>
      <c r="G22" s="10">
        <f>VLOOKUP($C22,'Для заполнения'!$A$3:$AA$100,COLUMN()-1,0)</f>
        <v/>
      </c>
      <c r="H22" s="10">
        <f>VLOOKUP($C22,'Для заполнения'!$A$3:$AA$100,COLUMN()-1,0)</f>
        <v/>
      </c>
      <c r="I22" s="10">
        <f>VLOOKUP($C22,'Для заполнения'!$A$3:$AA$100,COLUMN()-1,0)</f>
        <v/>
      </c>
      <c r="J22" s="10">
        <f>VLOOKUP($C22,'Для заполнения'!$A$3:$AA$100,COLUMN()-1,0)</f>
        <v/>
      </c>
      <c r="K22" s="10">
        <f>VLOOKUP($C22,'Для заполнения'!$A$3:$AA$100,COLUMN()-1,0)</f>
        <v/>
      </c>
      <c r="L22" s="10">
        <f>VLOOKUP($C22,'Для заполнения'!$A$3:$AA$100,COLUMN()-1,0)</f>
        <v/>
      </c>
      <c r="M22" s="10">
        <f>VLOOKUP($C22,'Для заполнения'!$A$3:$AA$100,COLUMN()-1,0)</f>
        <v/>
      </c>
      <c r="N22" s="10">
        <f>VLOOKUP($C22,'Для заполнения'!$A$3:$AA$100,COLUMN()-1,0)</f>
        <v/>
      </c>
      <c r="O22" s="10">
        <f>VLOOKUP($C22,'Для заполнения'!$A$3:$AA$100,COLUMN()-1,0)</f>
        <v/>
      </c>
      <c r="P22" s="10">
        <f>VLOOKUP($C22,'Для заполнения'!$A$3:$AA$100,COLUMN()-1,0)</f>
        <v/>
      </c>
      <c r="Q22" s="12">
        <f>VLOOKUP($C22,'Для заполнения'!$A$3:$AA$100,COLUMN()-1,0)</f>
        <v/>
      </c>
      <c r="R22" s="12">
        <f>VLOOKUP($C22,'Для заполнения'!$A$3:$AA$100,COLUMN()-1,0)</f>
        <v/>
      </c>
      <c r="S22" s="12">
        <f>VLOOKUP($C22,'Для заполнения'!$A$3:$AA$100,COLUMN()-1,0)</f>
        <v/>
      </c>
      <c r="T22" s="12">
        <f>VLOOKUP($C22,'Для заполнения'!$A$3:$AA$100,COLUMN()-1,0)</f>
        <v/>
      </c>
      <c r="U22" s="9">
        <f>VLOOKUP($C22,'Для заполнения'!$A$3:$AA$100,COLUMN()-1,0)</f>
        <v/>
      </c>
      <c r="V22" s="9">
        <f>VLOOKUP($C22,'Для заполнения'!$A$3:$AA$100,COLUMN()-1,0)</f>
        <v/>
      </c>
      <c r="W22" s="11">
        <f>VLOOKUP($C22,'Для заполнения'!$A$3:$AA$100,COLUMN()-1,0)</f>
        <v/>
      </c>
      <c r="X22" s="11">
        <f>VLOOKUP($C22,'Для заполнения'!$A$3:$AA$100,COLUMN()-1,0)</f>
        <v/>
      </c>
      <c r="Y22" s="13">
        <f>VLOOKUP($C22,'Для заполнения'!$A$3:$AA$100,COLUMN()-1,0)</f>
        <v/>
      </c>
      <c r="Z22" s="13">
        <f>VLOOKUP($C22,'Для заполнения'!$A$3:$AA$100,COLUMN()-1,0)</f>
        <v/>
      </c>
      <c r="AA22" s="9">
        <f>VLOOKUP($C22,'Для заполнения'!$A$3:$AA$100,COLUMN()-1,0)</f>
        <v/>
      </c>
      <c r="AB22" s="46">
        <f>VLOOKUP($C22,'Для заполнения'!$A$3:$AA$100,COLUMN()-1,0)</f>
        <v/>
      </c>
    </row>
    <row r="23" ht="46.5" customHeight="1" s="8">
      <c r="A23" s="79" t="n">
        <v>15</v>
      </c>
      <c r="B23" s="70">
        <f>VLOOKUP($C23,'Для заполнения'!$A$3:$AA$100,2,0)</f>
        <v/>
      </c>
      <c r="C23" s="97" t="inlineStr">
        <is>
          <t>СПб ГБУЗ "Городская поликлиника №106"</t>
        </is>
      </c>
      <c r="D23" s="86">
        <f>VLOOKUP($C23,'Для заполнения'!$A$3:$AA$100,COLUMN()-1,0)</f>
        <v/>
      </c>
      <c r="E23" s="14">
        <f>VLOOKUP($C23,'Для заполнения'!$A$3:$AA$100,COLUMN()-1,0)</f>
        <v/>
      </c>
      <c r="F23" s="15">
        <f>VLOOKUP($C23,'Для заполнения'!$A$3:$AA$100,COLUMN()-1,0)</f>
        <v/>
      </c>
      <c r="G23" s="10">
        <f>VLOOKUP($C23,'Для заполнения'!$A$3:$AA$100,COLUMN()-1,0)</f>
        <v/>
      </c>
      <c r="H23" s="10">
        <f>VLOOKUP($C23,'Для заполнения'!$A$3:$AA$100,COLUMN()-1,0)</f>
        <v/>
      </c>
      <c r="I23" s="10">
        <f>VLOOKUP($C23,'Для заполнения'!$A$3:$AA$100,COLUMN()-1,0)</f>
        <v/>
      </c>
      <c r="J23" s="10">
        <f>VLOOKUP($C23,'Для заполнения'!$A$3:$AA$100,COLUMN()-1,0)</f>
        <v/>
      </c>
      <c r="K23" s="10">
        <f>VLOOKUP($C23,'Для заполнения'!$A$3:$AA$100,COLUMN()-1,0)</f>
        <v/>
      </c>
      <c r="L23" s="10">
        <f>VLOOKUP($C23,'Для заполнения'!$A$3:$AA$100,COLUMN()-1,0)</f>
        <v/>
      </c>
      <c r="M23" s="10">
        <f>VLOOKUP($C23,'Для заполнения'!$A$3:$AA$100,COLUMN()-1,0)</f>
        <v/>
      </c>
      <c r="N23" s="10">
        <f>VLOOKUP($C23,'Для заполнения'!$A$3:$AA$100,COLUMN()-1,0)</f>
        <v/>
      </c>
      <c r="O23" s="10">
        <f>VLOOKUP($C23,'Для заполнения'!$A$3:$AA$100,COLUMN()-1,0)</f>
        <v/>
      </c>
      <c r="P23" s="10">
        <f>VLOOKUP($C23,'Для заполнения'!$A$3:$AA$100,COLUMN()-1,0)</f>
        <v/>
      </c>
      <c r="Q23" s="12">
        <f>VLOOKUP($C23,'Для заполнения'!$A$3:$AA$100,COLUMN()-1,0)</f>
        <v/>
      </c>
      <c r="R23" s="12">
        <f>VLOOKUP($C23,'Для заполнения'!$A$3:$AA$100,COLUMN()-1,0)</f>
        <v/>
      </c>
      <c r="S23" s="12">
        <f>VLOOKUP($C23,'Для заполнения'!$A$3:$AA$100,COLUMN()-1,0)</f>
        <v/>
      </c>
      <c r="T23" s="12">
        <f>VLOOKUP($C23,'Для заполнения'!$A$3:$AA$100,COLUMN()-1,0)</f>
        <v/>
      </c>
      <c r="U23" s="9">
        <f>VLOOKUP($C23,'Для заполнения'!$A$3:$AA$100,COLUMN()-1,0)</f>
        <v/>
      </c>
      <c r="V23" s="9">
        <f>VLOOKUP($C23,'Для заполнения'!$A$3:$AA$100,COLUMN()-1,0)</f>
        <v/>
      </c>
      <c r="W23" s="11">
        <f>VLOOKUP($C23,'Для заполнения'!$A$3:$AA$100,COLUMN()-1,0)</f>
        <v/>
      </c>
      <c r="X23" s="11">
        <f>VLOOKUP($C23,'Для заполнения'!$A$3:$AA$100,COLUMN()-1,0)</f>
        <v/>
      </c>
      <c r="Y23" s="13">
        <f>VLOOKUP($C23,'Для заполнения'!$A$3:$AA$100,COLUMN()-1,0)</f>
        <v/>
      </c>
      <c r="Z23" s="13">
        <f>VLOOKUP($C23,'Для заполнения'!$A$3:$AA$100,COLUMN()-1,0)</f>
        <v/>
      </c>
      <c r="AA23" s="9">
        <f>VLOOKUP($C23,'Для заполнения'!$A$3:$AA$100,COLUMN()-1,0)</f>
        <v/>
      </c>
      <c r="AB23" s="46">
        <f>VLOOKUP($C23,'Для заполнения'!$A$3:$AA$100,COLUMN()-1,0)</f>
        <v/>
      </c>
    </row>
    <row r="24" ht="46.5" customHeight="1" s="8">
      <c r="A24" s="79" t="n">
        <v>16</v>
      </c>
      <c r="B24" s="70">
        <f>VLOOKUP($C24,'Для заполнения'!$A$3:$AA$100,2,0)</f>
        <v/>
      </c>
      <c r="C24" s="97" t="inlineStr">
        <is>
          <t>СПб ГБУЗ "Городская поликлиника №75"</t>
        </is>
      </c>
      <c r="D24" s="86">
        <f>VLOOKUP($C24,'Для заполнения'!$A$3:$AA$100,COLUMN()-1,0)</f>
        <v/>
      </c>
      <c r="E24" s="14">
        <f>VLOOKUP($C24,'Для заполнения'!$A$3:$AA$100,COLUMN()-1,0)</f>
        <v/>
      </c>
      <c r="F24" s="15">
        <f>VLOOKUP($C24,'Для заполнения'!$A$3:$AA$100,COLUMN()-1,0)</f>
        <v/>
      </c>
      <c r="G24" s="10">
        <f>VLOOKUP($C24,'Для заполнения'!$A$3:$AA$100,COLUMN()-1,0)</f>
        <v/>
      </c>
      <c r="H24" s="10">
        <f>VLOOKUP($C24,'Для заполнения'!$A$3:$AA$100,COLUMN()-1,0)</f>
        <v/>
      </c>
      <c r="I24" s="10">
        <f>VLOOKUP($C24,'Для заполнения'!$A$3:$AA$100,COLUMN()-1,0)</f>
        <v/>
      </c>
      <c r="J24" s="10">
        <f>VLOOKUP($C24,'Для заполнения'!$A$3:$AA$100,COLUMN()-1,0)</f>
        <v/>
      </c>
      <c r="K24" s="10">
        <f>VLOOKUP($C24,'Для заполнения'!$A$3:$AA$100,COLUMN()-1,0)</f>
        <v/>
      </c>
      <c r="L24" s="10">
        <f>VLOOKUP($C24,'Для заполнения'!$A$3:$AA$100,COLUMN()-1,0)</f>
        <v/>
      </c>
      <c r="M24" s="10">
        <f>VLOOKUP($C24,'Для заполнения'!$A$3:$AA$100,COLUMN()-1,0)</f>
        <v/>
      </c>
      <c r="N24" s="10">
        <f>VLOOKUP($C24,'Для заполнения'!$A$3:$AA$100,COLUMN()-1,0)</f>
        <v/>
      </c>
      <c r="O24" s="10">
        <f>VLOOKUP($C24,'Для заполнения'!$A$3:$AA$100,COLUMN()-1,0)</f>
        <v/>
      </c>
      <c r="P24" s="10">
        <f>VLOOKUP($C24,'Для заполнения'!$A$3:$AA$100,COLUMN()-1,0)</f>
        <v/>
      </c>
      <c r="Q24" s="12">
        <f>VLOOKUP($C24,'Для заполнения'!$A$3:$AA$100,COLUMN()-1,0)</f>
        <v/>
      </c>
      <c r="R24" s="12">
        <f>VLOOKUP($C24,'Для заполнения'!$A$3:$AA$100,COLUMN()-1,0)</f>
        <v/>
      </c>
      <c r="S24" s="12">
        <f>VLOOKUP($C24,'Для заполнения'!$A$3:$AA$100,COLUMN()-1,0)</f>
        <v/>
      </c>
      <c r="T24" s="12">
        <f>VLOOKUP($C24,'Для заполнения'!$A$3:$AA$100,COLUMN()-1,0)</f>
        <v/>
      </c>
      <c r="U24" s="9">
        <f>VLOOKUP($C24,'Для заполнения'!$A$3:$AA$100,COLUMN()-1,0)</f>
        <v/>
      </c>
      <c r="V24" s="9">
        <f>VLOOKUP($C24,'Для заполнения'!$A$3:$AA$100,COLUMN()-1,0)</f>
        <v/>
      </c>
      <c r="W24" s="11">
        <f>VLOOKUP($C24,'Для заполнения'!$A$3:$AA$100,COLUMN()-1,0)</f>
        <v/>
      </c>
      <c r="X24" s="11">
        <f>VLOOKUP($C24,'Для заполнения'!$A$3:$AA$100,COLUMN()-1,0)</f>
        <v/>
      </c>
      <c r="Y24" s="13">
        <f>VLOOKUP($C24,'Для заполнения'!$A$3:$AA$100,COLUMN()-1,0)</f>
        <v/>
      </c>
      <c r="Z24" s="13">
        <f>VLOOKUP($C24,'Для заполнения'!$A$3:$AA$100,COLUMN()-1,0)</f>
        <v/>
      </c>
      <c r="AA24" s="9">
        <f>VLOOKUP($C24,'Для заполнения'!$A$3:$AA$100,COLUMN()-1,0)</f>
        <v/>
      </c>
      <c r="AB24" s="46">
        <f>VLOOKUP($C24,'Для заполнения'!$A$3:$AA$100,COLUMN()-1,0)</f>
        <v/>
      </c>
    </row>
    <row r="25" ht="58.5" customHeight="1" s="8">
      <c r="A25" s="79" t="n">
        <v>17</v>
      </c>
      <c r="B25" s="70">
        <f>VLOOKUP($C25,'Для заполнения'!$A$3:$AA$100,2,0)</f>
        <v/>
      </c>
      <c r="C25" s="97" t="inlineStr">
        <is>
          <t>СПб ГБУЗ "Николаевская больница"</t>
        </is>
      </c>
      <c r="D25" s="86">
        <f>VLOOKUP($C25,'Для заполнения'!$A$3:$AA$100,COLUMN()-1,0)</f>
        <v/>
      </c>
      <c r="E25" s="14">
        <f>VLOOKUP($C25,'Для заполнения'!$A$3:$AA$100,COLUMN()-1,0)</f>
        <v/>
      </c>
      <c r="F25" s="15">
        <f>VLOOKUP($C25,'Для заполнения'!$A$3:$AA$100,COLUMN()-1,0)</f>
        <v/>
      </c>
      <c r="G25" s="10">
        <f>VLOOKUP($C25,'Для заполнения'!$A$3:$AA$100,COLUMN()-1,0)</f>
        <v/>
      </c>
      <c r="H25" s="10">
        <f>VLOOKUP($C25,'Для заполнения'!$A$3:$AA$100,COLUMN()-1,0)</f>
        <v/>
      </c>
      <c r="I25" s="10">
        <f>VLOOKUP($C25,'Для заполнения'!$A$3:$AA$100,COLUMN()-1,0)</f>
        <v/>
      </c>
      <c r="J25" s="10">
        <f>VLOOKUP($C25,'Для заполнения'!$A$3:$AA$100,COLUMN()-1,0)</f>
        <v/>
      </c>
      <c r="K25" s="10">
        <f>VLOOKUP($C25,'Для заполнения'!$A$3:$AA$100,COLUMN()-1,0)</f>
        <v/>
      </c>
      <c r="L25" s="10">
        <f>VLOOKUP($C25,'Для заполнения'!$A$3:$AA$100,COLUMN()-1,0)</f>
        <v/>
      </c>
      <c r="M25" s="10">
        <f>VLOOKUP($C25,'Для заполнения'!$A$3:$AA$100,COLUMN()-1,0)</f>
        <v/>
      </c>
      <c r="N25" s="10">
        <f>VLOOKUP($C25,'Для заполнения'!$A$3:$AA$100,COLUMN()-1,0)</f>
        <v/>
      </c>
      <c r="O25" s="10">
        <f>VLOOKUP($C25,'Для заполнения'!$A$3:$AA$100,COLUMN()-1,0)</f>
        <v/>
      </c>
      <c r="P25" s="10">
        <f>VLOOKUP($C25,'Для заполнения'!$A$3:$AA$100,COLUMN()-1,0)</f>
        <v/>
      </c>
      <c r="Q25" s="12">
        <f>VLOOKUP($C25,'Для заполнения'!$A$3:$AA$100,COLUMN()-1,0)</f>
        <v/>
      </c>
      <c r="R25" s="12">
        <f>VLOOKUP($C25,'Для заполнения'!$A$3:$AA$100,COLUMN()-1,0)</f>
        <v/>
      </c>
      <c r="S25" s="12">
        <f>VLOOKUP($C25,'Для заполнения'!$A$3:$AA$100,COLUMN()-1,0)</f>
        <v/>
      </c>
      <c r="T25" s="12">
        <f>VLOOKUP($C25,'Для заполнения'!$A$3:$AA$100,COLUMN()-1,0)</f>
        <v/>
      </c>
      <c r="U25" s="9">
        <f>VLOOKUP($C25,'Для заполнения'!$A$3:$AA$100,COLUMN()-1,0)</f>
        <v/>
      </c>
      <c r="V25" s="9">
        <f>VLOOKUP($C25,'Для заполнения'!$A$3:$AA$100,COLUMN()-1,0)</f>
        <v/>
      </c>
      <c r="W25" s="11">
        <f>VLOOKUP($C25,'Для заполнения'!$A$3:$AA$100,COLUMN()-1,0)</f>
        <v/>
      </c>
      <c r="X25" s="11">
        <f>VLOOKUP($C25,'Для заполнения'!$A$3:$AA$100,COLUMN()-1,0)</f>
        <v/>
      </c>
      <c r="Y25" s="13">
        <f>VLOOKUP($C25,'Для заполнения'!$A$3:$AA$100,COLUMN()-1,0)</f>
        <v/>
      </c>
      <c r="Z25" s="13">
        <f>VLOOKUP($C25,'Для заполнения'!$A$3:$AA$100,COLUMN()-1,0)</f>
        <v/>
      </c>
      <c r="AA25" s="9">
        <f>VLOOKUP($C25,'Для заполнения'!$A$3:$AA$100,COLUMN()-1,0)</f>
        <v/>
      </c>
      <c r="AB25" s="46">
        <f>VLOOKUP($C25,'Для заполнения'!$A$3:$AA$100,COLUMN()-1,0)</f>
        <v/>
      </c>
    </row>
    <row r="26" ht="47.45" customHeight="1" s="8">
      <c r="A26" s="79" t="n">
        <v>18</v>
      </c>
      <c r="B26" s="70">
        <f>VLOOKUP($C26,'Для заполнения'!$A$3:$AA$100,2,0)</f>
        <v/>
      </c>
      <c r="C26" s="97" t="inlineStr">
        <is>
          <t>СПб ГБУЗ "КДЦ №85"</t>
        </is>
      </c>
      <c r="D26" s="86">
        <f>VLOOKUP($C26,'Для заполнения'!$A$3:$AA$100,COLUMN()-1,0)</f>
        <v/>
      </c>
      <c r="E26" s="14">
        <f>VLOOKUP($C26,'Для заполнения'!$A$3:$AA$100,COLUMN()-1,0)</f>
        <v/>
      </c>
      <c r="F26" s="15">
        <f>VLOOKUP($C26,'Для заполнения'!$A$3:$AA$100,COLUMN()-1,0)</f>
        <v/>
      </c>
      <c r="G26" s="10">
        <f>VLOOKUP($C26,'Для заполнения'!$A$3:$AA$100,COLUMN()-1,0)</f>
        <v/>
      </c>
      <c r="H26" s="10">
        <f>VLOOKUP($C26,'Для заполнения'!$A$3:$AA$100,COLUMN()-1,0)</f>
        <v/>
      </c>
      <c r="I26" s="10">
        <f>VLOOKUP($C26,'Для заполнения'!$A$3:$AA$100,COLUMN()-1,0)</f>
        <v/>
      </c>
      <c r="J26" s="10">
        <f>VLOOKUP($C26,'Для заполнения'!$A$3:$AA$100,COLUMN()-1,0)</f>
        <v/>
      </c>
      <c r="K26" s="10">
        <f>VLOOKUP($C26,'Для заполнения'!$A$3:$AA$100,COLUMN()-1,0)</f>
        <v/>
      </c>
      <c r="L26" s="10">
        <f>VLOOKUP($C26,'Для заполнения'!$A$3:$AA$100,COLUMN()-1,0)</f>
        <v/>
      </c>
      <c r="M26" s="10">
        <f>VLOOKUP($C26,'Для заполнения'!$A$3:$AA$100,COLUMN()-1,0)</f>
        <v/>
      </c>
      <c r="N26" s="10">
        <f>VLOOKUP($C26,'Для заполнения'!$A$3:$AA$100,COLUMN()-1,0)</f>
        <v/>
      </c>
      <c r="O26" s="10">
        <f>VLOOKUP($C26,'Для заполнения'!$A$3:$AA$100,COLUMN()-1,0)</f>
        <v/>
      </c>
      <c r="P26" s="10">
        <f>VLOOKUP($C26,'Для заполнения'!$A$3:$AA$100,COLUMN()-1,0)</f>
        <v/>
      </c>
      <c r="Q26" s="12">
        <f>VLOOKUP($C26,'Для заполнения'!$A$3:$AA$100,COLUMN()-1,0)</f>
        <v/>
      </c>
      <c r="R26" s="12">
        <f>VLOOKUP($C26,'Для заполнения'!$A$3:$AA$100,COLUMN()-1,0)</f>
        <v/>
      </c>
      <c r="S26" s="12">
        <f>VLOOKUP($C26,'Для заполнения'!$A$3:$AA$100,COLUMN()-1,0)</f>
        <v/>
      </c>
      <c r="T26" s="12">
        <f>VLOOKUP($C26,'Для заполнения'!$A$3:$AA$100,COLUMN()-1,0)</f>
        <v/>
      </c>
      <c r="U26" s="9">
        <f>VLOOKUP($C26,'Для заполнения'!$A$3:$AA$100,COLUMN()-1,0)</f>
        <v/>
      </c>
      <c r="V26" s="9">
        <f>VLOOKUP($C26,'Для заполнения'!$A$3:$AA$100,COLUMN()-1,0)</f>
        <v/>
      </c>
      <c r="W26" s="11">
        <f>VLOOKUP($C26,'Для заполнения'!$A$3:$AA$100,COLUMN()-1,0)</f>
        <v/>
      </c>
      <c r="X26" s="11">
        <f>VLOOKUP($C26,'Для заполнения'!$A$3:$AA$100,COLUMN()-1,0)</f>
        <v/>
      </c>
      <c r="Y26" s="13">
        <f>VLOOKUP($C26,'Для заполнения'!$A$3:$AA$100,COLUMN()-1,0)</f>
        <v/>
      </c>
      <c r="Z26" s="13">
        <f>VLOOKUP($C26,'Для заполнения'!$A$3:$AA$100,COLUMN()-1,0)</f>
        <v/>
      </c>
      <c r="AA26" s="9">
        <f>VLOOKUP($C26,'Для заполнения'!$A$3:$AA$100,COLUMN()-1,0)</f>
        <v/>
      </c>
      <c r="AB26" s="46">
        <f>VLOOKUP($C26,'Для заполнения'!$A$3:$AA$100,COLUMN()-1,0)</f>
        <v/>
      </c>
    </row>
    <row r="27" ht="46.5" customHeight="1" s="8">
      <c r="A27" s="79" t="n">
        <v>19</v>
      </c>
      <c r="B27" s="70">
        <f>VLOOKUP($C27,'Для заполнения'!$A$3:$AA$100,2,0)</f>
        <v/>
      </c>
      <c r="C27" s="97" t="inlineStr">
        <is>
          <t>СПб ГБУЗ "Госпиталь для ветеранов войн"</t>
        </is>
      </c>
      <c r="D27" s="86">
        <f>VLOOKUP($C27,'Для заполнения'!$A$3:$AA$100,COLUMN()-1,0)</f>
        <v/>
      </c>
      <c r="E27" s="14">
        <f>VLOOKUP($C27,'Для заполнения'!$A$3:$AA$100,COLUMN()-1,0)</f>
        <v/>
      </c>
      <c r="F27" s="15">
        <f>VLOOKUP($C27,'Для заполнения'!$A$3:$AA$100,COLUMN()-1,0)</f>
        <v/>
      </c>
      <c r="G27" s="10">
        <f>VLOOKUP($C27,'Для заполнения'!$A$3:$AA$100,COLUMN()-1,0)</f>
        <v/>
      </c>
      <c r="H27" s="10">
        <f>VLOOKUP($C27,'Для заполнения'!$A$3:$AA$100,COLUMN()-1,0)</f>
        <v/>
      </c>
      <c r="I27" s="10">
        <f>VLOOKUP($C27,'Для заполнения'!$A$3:$AA$100,COLUMN()-1,0)</f>
        <v/>
      </c>
      <c r="J27" s="10">
        <f>VLOOKUP($C27,'Для заполнения'!$A$3:$AA$100,COLUMN()-1,0)</f>
        <v/>
      </c>
      <c r="K27" s="10">
        <f>VLOOKUP($C27,'Для заполнения'!$A$3:$AA$100,COLUMN()-1,0)</f>
        <v/>
      </c>
      <c r="L27" s="10">
        <f>VLOOKUP($C27,'Для заполнения'!$A$3:$AA$100,COLUMN()-1,0)</f>
        <v/>
      </c>
      <c r="M27" s="10">
        <f>VLOOKUP($C27,'Для заполнения'!$A$3:$AA$100,COLUMN()-1,0)</f>
        <v/>
      </c>
      <c r="N27" s="10">
        <f>VLOOKUP($C27,'Для заполнения'!$A$3:$AA$100,COLUMN()-1,0)</f>
        <v/>
      </c>
      <c r="O27" s="10">
        <f>VLOOKUP($C27,'Для заполнения'!$A$3:$AA$100,COLUMN()-1,0)</f>
        <v/>
      </c>
      <c r="P27" s="10">
        <f>VLOOKUP($C27,'Для заполнения'!$A$3:$AA$100,COLUMN()-1,0)</f>
        <v/>
      </c>
      <c r="Q27" s="12">
        <f>VLOOKUP($C27,'Для заполнения'!$A$3:$AA$100,COLUMN()-1,0)</f>
        <v/>
      </c>
      <c r="R27" s="12">
        <f>VLOOKUP($C27,'Для заполнения'!$A$3:$AA$100,COLUMN()-1,0)</f>
        <v/>
      </c>
      <c r="S27" s="12">
        <f>VLOOKUP($C27,'Для заполнения'!$A$3:$AA$100,COLUMN()-1,0)</f>
        <v/>
      </c>
      <c r="T27" s="12">
        <f>VLOOKUP($C27,'Для заполнения'!$A$3:$AA$100,COLUMN()-1,0)</f>
        <v/>
      </c>
      <c r="U27" s="9">
        <f>VLOOKUP($C27,'Для заполнения'!$A$3:$AA$100,COLUMN()-1,0)</f>
        <v/>
      </c>
      <c r="V27" s="9">
        <f>VLOOKUP($C27,'Для заполнения'!$A$3:$AA$100,COLUMN()-1,0)</f>
        <v/>
      </c>
      <c r="W27" s="11">
        <f>VLOOKUP($C27,'Для заполнения'!$A$3:$AA$100,COLUMN()-1,0)</f>
        <v/>
      </c>
      <c r="X27" s="11">
        <f>VLOOKUP($C27,'Для заполнения'!$A$3:$AA$100,COLUMN()-1,0)</f>
        <v/>
      </c>
      <c r="Y27" s="13">
        <f>VLOOKUP($C27,'Для заполнения'!$A$3:$AA$100,COLUMN()-1,0)</f>
        <v/>
      </c>
      <c r="Z27" s="13">
        <f>VLOOKUP($C27,'Для заполнения'!$A$3:$AA$100,COLUMN()-1,0)</f>
        <v/>
      </c>
      <c r="AA27" s="9">
        <f>VLOOKUP($C27,'Для заполнения'!$A$3:$AA$100,COLUMN()-1,0)</f>
        <v/>
      </c>
      <c r="AB27" s="46">
        <f>VLOOKUP($C27,'Для заполнения'!$A$3:$AA$100,COLUMN()-1,0)</f>
        <v/>
      </c>
    </row>
    <row r="28" ht="43.9" customHeight="1" s="8">
      <c r="A28" s="79" t="n">
        <v>20</v>
      </c>
      <c r="B28" s="70">
        <f>VLOOKUP($C28,'Для заполнения'!$A$3:$AA$100,2,0)</f>
        <v/>
      </c>
      <c r="C28" s="97" t="inlineStr">
        <is>
          <t>СПБ ГБУЗ "КВД №1"</t>
        </is>
      </c>
      <c r="D28" s="86">
        <f>VLOOKUP($C28,'Для заполнения'!$A$3:$AA$100,COLUMN()-1,0)</f>
        <v/>
      </c>
      <c r="E28" s="14">
        <f>VLOOKUP($C28,'Для заполнения'!$A$3:$AA$100,COLUMN()-1,0)</f>
        <v/>
      </c>
      <c r="F28" s="15">
        <f>VLOOKUP($C28,'Для заполнения'!$A$3:$AA$100,COLUMN()-1,0)</f>
        <v/>
      </c>
      <c r="G28" s="10">
        <f>VLOOKUP($C28,'Для заполнения'!$A$3:$AA$100,COLUMN()-1,0)</f>
        <v/>
      </c>
      <c r="H28" s="10">
        <f>VLOOKUP($C28,'Для заполнения'!$A$3:$AA$100,COLUMN()-1,0)</f>
        <v/>
      </c>
      <c r="I28" s="10">
        <f>VLOOKUP($C28,'Для заполнения'!$A$3:$AA$100,COLUMN()-1,0)</f>
        <v/>
      </c>
      <c r="J28" s="10">
        <f>VLOOKUP($C28,'Для заполнения'!$A$3:$AA$100,COLUMN()-1,0)</f>
        <v/>
      </c>
      <c r="K28" s="10">
        <f>VLOOKUP($C28,'Для заполнения'!$A$3:$AA$100,COLUMN()-1,0)</f>
        <v/>
      </c>
      <c r="L28" s="10">
        <f>VLOOKUP($C28,'Для заполнения'!$A$3:$AA$100,COLUMN()-1,0)</f>
        <v/>
      </c>
      <c r="M28" s="10">
        <f>VLOOKUP($C28,'Для заполнения'!$A$3:$AA$100,COLUMN()-1,0)</f>
        <v/>
      </c>
      <c r="N28" s="10">
        <f>VLOOKUP($C28,'Для заполнения'!$A$3:$AA$100,COLUMN()-1,0)</f>
        <v/>
      </c>
      <c r="O28" s="10">
        <f>VLOOKUP($C28,'Для заполнения'!$A$3:$AA$100,COLUMN()-1,0)</f>
        <v/>
      </c>
      <c r="P28" s="10">
        <f>VLOOKUP($C28,'Для заполнения'!$A$3:$AA$100,COLUMN()-1,0)</f>
        <v/>
      </c>
      <c r="Q28" s="12">
        <f>VLOOKUP($C28,'Для заполнения'!$A$3:$AA$100,COLUMN()-1,0)</f>
        <v/>
      </c>
      <c r="R28" s="12">
        <f>VLOOKUP($C28,'Для заполнения'!$A$3:$AA$100,COLUMN()-1,0)</f>
        <v/>
      </c>
      <c r="S28" s="12">
        <f>VLOOKUP($C28,'Для заполнения'!$A$3:$AA$100,COLUMN()-1,0)</f>
        <v/>
      </c>
      <c r="T28" s="12">
        <f>VLOOKUP($C28,'Для заполнения'!$A$3:$AA$100,COLUMN()-1,0)</f>
        <v/>
      </c>
      <c r="U28" s="9">
        <f>VLOOKUP($C28,'Для заполнения'!$A$3:$AA$100,COLUMN()-1,0)</f>
        <v/>
      </c>
      <c r="V28" s="9">
        <f>VLOOKUP($C28,'Для заполнения'!$A$3:$AA$100,COLUMN()-1,0)</f>
        <v/>
      </c>
      <c r="W28" s="11">
        <f>VLOOKUP($C28,'Для заполнения'!$A$3:$AA$100,COLUMN()-1,0)</f>
        <v/>
      </c>
      <c r="X28" s="11">
        <f>VLOOKUP($C28,'Для заполнения'!$A$3:$AA$100,COLUMN()-1,0)</f>
        <v/>
      </c>
      <c r="Y28" s="13">
        <f>VLOOKUP($C28,'Для заполнения'!$A$3:$AA$100,COLUMN()-1,0)</f>
        <v/>
      </c>
      <c r="Z28" s="13">
        <f>VLOOKUP($C28,'Для заполнения'!$A$3:$AA$100,COLUMN()-1,0)</f>
        <v/>
      </c>
      <c r="AA28" s="9">
        <f>VLOOKUP($C28,'Для заполнения'!$A$3:$AA$100,COLUMN()-1,0)</f>
        <v/>
      </c>
      <c r="AB28" s="46">
        <f>VLOOKUP($C28,'Для заполнения'!$A$3:$AA$100,COLUMN()-1,0)</f>
        <v/>
      </c>
      <c r="AC28" s="7" t="n"/>
    </row>
    <row r="29" ht="69.75" customHeight="1" s="8">
      <c r="A29" s="79" t="n">
        <v>21</v>
      </c>
      <c r="B29" s="70">
        <f>VLOOKUP($C29,'Для заполнения'!$A$3:$AA$100,2,0)</f>
        <v/>
      </c>
      <c r="C29" s="97" t="inlineStr">
        <is>
          <t>СПб ГБУЗ "Городской клинический онкологический диспансер"</t>
        </is>
      </c>
      <c r="D29" s="86">
        <f>VLOOKUP($C29,'Для заполнения'!$A$3:$AA$100,COLUMN()-1,0)</f>
        <v/>
      </c>
      <c r="E29" s="14">
        <f>VLOOKUP($C29,'Для заполнения'!$A$3:$AA$100,COLUMN()-1,0)</f>
        <v/>
      </c>
      <c r="F29" s="15">
        <f>VLOOKUP($C29,'Для заполнения'!$A$3:$AA$100,COLUMN()-1,0)</f>
        <v/>
      </c>
      <c r="G29" s="10">
        <f>VLOOKUP($C29,'Для заполнения'!$A$3:$AA$100,COLUMN()-1,0)</f>
        <v/>
      </c>
      <c r="H29" s="10">
        <f>VLOOKUP($C29,'Для заполнения'!$A$3:$AA$100,COLUMN()-1,0)</f>
        <v/>
      </c>
      <c r="I29" s="10">
        <f>VLOOKUP($C29,'Для заполнения'!$A$3:$AA$100,COLUMN()-1,0)</f>
        <v/>
      </c>
      <c r="J29" s="10">
        <f>VLOOKUP($C29,'Для заполнения'!$A$3:$AA$100,COLUMN()-1,0)</f>
        <v/>
      </c>
      <c r="K29" s="10">
        <f>VLOOKUP($C29,'Для заполнения'!$A$3:$AA$100,COLUMN()-1,0)</f>
        <v/>
      </c>
      <c r="L29" s="10">
        <f>VLOOKUP($C29,'Для заполнения'!$A$3:$AA$100,COLUMN()-1,0)</f>
        <v/>
      </c>
      <c r="M29" s="10">
        <f>VLOOKUP($C29,'Для заполнения'!$A$3:$AA$100,COLUMN()-1,0)</f>
        <v/>
      </c>
      <c r="N29" s="10">
        <f>VLOOKUP($C29,'Для заполнения'!$A$3:$AA$100,COLUMN()-1,0)</f>
        <v/>
      </c>
      <c r="O29" s="10">
        <f>VLOOKUP($C29,'Для заполнения'!$A$3:$AA$100,COLUMN()-1,0)</f>
        <v/>
      </c>
      <c r="P29" s="10">
        <f>VLOOKUP($C29,'Для заполнения'!$A$3:$AA$100,COLUMN()-1,0)</f>
        <v/>
      </c>
      <c r="Q29" s="12">
        <f>VLOOKUP($C29,'Для заполнения'!$A$3:$AA$100,COLUMN()-1,0)</f>
        <v/>
      </c>
      <c r="R29" s="12">
        <f>VLOOKUP($C29,'Для заполнения'!$A$3:$AA$100,COLUMN()-1,0)</f>
        <v/>
      </c>
      <c r="S29" s="12">
        <f>VLOOKUP($C29,'Для заполнения'!$A$3:$AA$100,COLUMN()-1,0)</f>
        <v/>
      </c>
      <c r="T29" s="12">
        <f>VLOOKUP($C29,'Для заполнения'!$A$3:$AA$100,COLUMN()-1,0)</f>
        <v/>
      </c>
      <c r="U29" s="9">
        <f>VLOOKUP($C29,'Для заполнения'!$A$3:$AA$100,COLUMN()-1,0)</f>
        <v/>
      </c>
      <c r="V29" s="9">
        <f>VLOOKUP($C29,'Для заполнения'!$A$3:$AA$100,COLUMN()-1,0)</f>
        <v/>
      </c>
      <c r="W29" s="11">
        <f>VLOOKUP($C29,'Для заполнения'!$A$3:$AA$100,COLUMN()-1,0)</f>
        <v/>
      </c>
      <c r="X29" s="11">
        <f>VLOOKUP($C29,'Для заполнения'!$A$3:$AA$100,COLUMN()-1,0)</f>
        <v/>
      </c>
      <c r="Y29" s="13">
        <f>VLOOKUP($C29,'Для заполнения'!$A$3:$AA$100,COLUMN()-1,0)</f>
        <v/>
      </c>
      <c r="Z29" s="13">
        <f>VLOOKUP($C29,'Для заполнения'!$A$3:$AA$100,COLUMN()-1,0)</f>
        <v/>
      </c>
      <c r="AA29" s="9">
        <f>VLOOKUP($C29,'Для заполнения'!$A$3:$AA$100,COLUMN()-1,0)</f>
        <v/>
      </c>
      <c r="AB29" s="46">
        <f>VLOOKUP($C29,'Для заполнения'!$A$3:$AA$100,COLUMN()-1,0)</f>
        <v/>
      </c>
      <c r="AC29" s="7" t="n"/>
    </row>
    <row r="30" ht="46.5" customHeight="1" s="8">
      <c r="A30" s="79" t="n">
        <v>22</v>
      </c>
      <c r="B30" s="70">
        <f>VLOOKUP($C30,'Для заполнения'!$A$3:$AA$100,2,0)</f>
        <v/>
      </c>
      <c r="C30" s="97" t="inlineStr">
        <is>
          <t>СПб ГБУЗ "Александровская больница"</t>
        </is>
      </c>
      <c r="D30" s="86">
        <f>VLOOKUP($C30,'Для заполнения'!$A$3:$AA$100,COLUMN()-1,0)</f>
        <v/>
      </c>
      <c r="E30" s="14">
        <f>VLOOKUP($C30,'Для заполнения'!$A$3:$AA$100,COLUMN()-1,0)</f>
        <v/>
      </c>
      <c r="F30" s="15">
        <f>VLOOKUP($C30,'Для заполнения'!$A$3:$AA$100,COLUMN()-1,0)</f>
        <v/>
      </c>
      <c r="G30" s="10">
        <f>VLOOKUP($C30,'Для заполнения'!$A$3:$AA$100,COLUMN()-1,0)</f>
        <v/>
      </c>
      <c r="H30" s="10">
        <f>VLOOKUP($C30,'Для заполнения'!$A$3:$AA$100,COLUMN()-1,0)</f>
        <v/>
      </c>
      <c r="I30" s="10">
        <f>VLOOKUP($C30,'Для заполнения'!$A$3:$AA$100,COLUMN()-1,0)</f>
        <v/>
      </c>
      <c r="J30" s="10">
        <f>VLOOKUP($C30,'Для заполнения'!$A$3:$AA$100,COLUMN()-1,0)</f>
        <v/>
      </c>
      <c r="K30" s="10">
        <f>VLOOKUP($C30,'Для заполнения'!$A$3:$AA$100,COLUMN()-1,0)</f>
        <v/>
      </c>
      <c r="L30" s="10">
        <f>VLOOKUP($C30,'Для заполнения'!$A$3:$AA$100,COLUMN()-1,0)</f>
        <v/>
      </c>
      <c r="M30" s="10">
        <f>VLOOKUP($C30,'Для заполнения'!$A$3:$AA$100,COLUMN()-1,0)</f>
        <v/>
      </c>
      <c r="N30" s="10">
        <f>VLOOKUP($C30,'Для заполнения'!$A$3:$AA$100,COLUMN()-1,0)</f>
        <v/>
      </c>
      <c r="O30" s="10">
        <f>VLOOKUP($C30,'Для заполнения'!$A$3:$AA$100,COLUMN()-1,0)</f>
        <v/>
      </c>
      <c r="P30" s="10">
        <f>VLOOKUP($C30,'Для заполнения'!$A$3:$AA$100,COLUMN()-1,0)</f>
        <v/>
      </c>
      <c r="Q30" s="12">
        <f>VLOOKUP($C30,'Для заполнения'!$A$3:$AA$100,COLUMN()-1,0)</f>
        <v/>
      </c>
      <c r="R30" s="12">
        <f>VLOOKUP($C30,'Для заполнения'!$A$3:$AA$100,COLUMN()-1,0)</f>
        <v/>
      </c>
      <c r="S30" s="12">
        <f>VLOOKUP($C30,'Для заполнения'!$A$3:$AA$100,COLUMN()-1,0)</f>
        <v/>
      </c>
      <c r="T30" s="12">
        <f>VLOOKUP($C30,'Для заполнения'!$A$3:$AA$100,COLUMN()-1,0)</f>
        <v/>
      </c>
      <c r="U30" s="9">
        <f>VLOOKUP($C30,'Для заполнения'!$A$3:$AA$100,COLUMN()-1,0)</f>
        <v/>
      </c>
      <c r="V30" s="9">
        <f>VLOOKUP($C30,'Для заполнения'!$A$3:$AA$100,COLUMN()-1,0)</f>
        <v/>
      </c>
      <c r="W30" s="11">
        <f>VLOOKUP($C30,'Для заполнения'!$A$3:$AA$100,COLUMN()-1,0)</f>
        <v/>
      </c>
      <c r="X30" s="11">
        <f>VLOOKUP($C30,'Для заполнения'!$A$3:$AA$100,COLUMN()-1,0)</f>
        <v/>
      </c>
      <c r="Y30" s="13">
        <f>VLOOKUP($C30,'Для заполнения'!$A$3:$AA$100,COLUMN()-1,0)</f>
        <v/>
      </c>
      <c r="Z30" s="13">
        <f>VLOOKUP($C30,'Для заполнения'!$A$3:$AA$100,COLUMN()-1,0)</f>
        <v/>
      </c>
      <c r="AA30" s="9">
        <f>VLOOKUP($C30,'Для заполнения'!$A$3:$AA$100,COLUMN()-1,0)</f>
        <v/>
      </c>
      <c r="AB30" s="46">
        <f>VLOOKUP($C30,'Для заполнения'!$A$3:$AA$100,COLUMN()-1,0)</f>
        <v/>
      </c>
      <c r="AC30" s="7" t="n"/>
    </row>
    <row r="31" ht="56.45" customHeight="1" s="8">
      <c r="A31" s="79" t="n">
        <v>23</v>
      </c>
      <c r="B31" s="70">
        <f>VLOOKUP($C31,'Для заполнения'!$A$3:$AA$100,2,0)</f>
        <v/>
      </c>
      <c r="C31" s="97" t="inlineStr">
        <is>
          <t>СПб ГБУЗ "Городская поликлиника №87"</t>
        </is>
      </c>
      <c r="D31" s="86">
        <f>VLOOKUP($C31,'Для заполнения'!$A$3:$AA$100,COLUMN()-1,0)</f>
        <v/>
      </c>
      <c r="E31" s="14">
        <f>VLOOKUP($C31,'Для заполнения'!$A$3:$AA$100,COLUMN()-1,0)</f>
        <v/>
      </c>
      <c r="F31" s="15">
        <f>VLOOKUP($C31,'Для заполнения'!$A$3:$AA$100,COLUMN()-1,0)</f>
        <v/>
      </c>
      <c r="G31" s="10">
        <f>VLOOKUP($C31,'Для заполнения'!$A$3:$AA$100,COLUMN()-1,0)</f>
        <v/>
      </c>
      <c r="H31" s="10">
        <f>VLOOKUP($C31,'Для заполнения'!$A$3:$AA$100,COLUMN()-1,0)</f>
        <v/>
      </c>
      <c r="I31" s="10">
        <f>VLOOKUP($C31,'Для заполнения'!$A$3:$AA$100,COLUMN()-1,0)</f>
        <v/>
      </c>
      <c r="J31" s="10">
        <f>VLOOKUP($C31,'Для заполнения'!$A$3:$AA$100,COLUMN()-1,0)</f>
        <v/>
      </c>
      <c r="K31" s="10">
        <f>VLOOKUP($C31,'Для заполнения'!$A$3:$AA$100,COLUMN()-1,0)</f>
        <v/>
      </c>
      <c r="L31" s="10">
        <f>VLOOKUP($C31,'Для заполнения'!$A$3:$AA$100,COLUMN()-1,0)</f>
        <v/>
      </c>
      <c r="M31" s="10">
        <f>VLOOKUP($C31,'Для заполнения'!$A$3:$AA$100,COLUMN()-1,0)</f>
        <v/>
      </c>
      <c r="N31" s="10">
        <f>VLOOKUP($C31,'Для заполнения'!$A$3:$AA$100,COLUMN()-1,0)</f>
        <v/>
      </c>
      <c r="O31" s="10">
        <f>VLOOKUP($C31,'Для заполнения'!$A$3:$AA$100,COLUMN()-1,0)</f>
        <v/>
      </c>
      <c r="P31" s="10">
        <f>VLOOKUP($C31,'Для заполнения'!$A$3:$AA$100,COLUMN()-1,0)</f>
        <v/>
      </c>
      <c r="Q31" s="12">
        <f>VLOOKUP($C31,'Для заполнения'!$A$3:$AA$100,COLUMN()-1,0)</f>
        <v/>
      </c>
      <c r="R31" s="12">
        <f>VLOOKUP($C31,'Для заполнения'!$A$3:$AA$100,COLUMN()-1,0)</f>
        <v/>
      </c>
      <c r="S31" s="12">
        <f>VLOOKUP($C31,'Для заполнения'!$A$3:$AA$100,COLUMN()-1,0)</f>
        <v/>
      </c>
      <c r="T31" s="12">
        <f>VLOOKUP($C31,'Для заполнения'!$A$3:$AA$100,COLUMN()-1,0)</f>
        <v/>
      </c>
      <c r="U31" s="9">
        <f>VLOOKUP($C31,'Для заполнения'!$A$3:$AA$100,COLUMN()-1,0)</f>
        <v/>
      </c>
      <c r="V31" s="9">
        <f>VLOOKUP($C31,'Для заполнения'!$A$3:$AA$100,COLUMN()-1,0)</f>
        <v/>
      </c>
      <c r="W31" s="11">
        <f>VLOOKUP($C31,'Для заполнения'!$A$3:$AA$100,COLUMN()-1,0)</f>
        <v/>
      </c>
      <c r="X31" s="11">
        <f>VLOOKUP($C31,'Для заполнения'!$A$3:$AA$100,COLUMN()-1,0)</f>
        <v/>
      </c>
      <c r="Y31" s="13">
        <f>VLOOKUP($C31,'Для заполнения'!$A$3:$AA$100,COLUMN()-1,0)</f>
        <v/>
      </c>
      <c r="Z31" s="13">
        <f>VLOOKUP($C31,'Для заполнения'!$A$3:$AA$100,COLUMN()-1,0)</f>
        <v/>
      </c>
      <c r="AA31" s="9">
        <f>VLOOKUP($C31,'Для заполнения'!$A$3:$AA$100,COLUMN()-1,0)</f>
        <v/>
      </c>
      <c r="AB31" s="46">
        <f>VLOOKUP($C31,'Для заполнения'!$A$3:$AA$100,COLUMN()-1,0)</f>
        <v/>
      </c>
      <c r="AC31" s="7" t="n"/>
    </row>
    <row r="32" ht="69.75" customHeight="1" s="8">
      <c r="A32" s="79" t="n">
        <v>24</v>
      </c>
      <c r="B32" s="70">
        <f>VLOOKUP($C32,'Для заполнения'!$A$3:$AA$100,2,0)</f>
        <v/>
      </c>
      <c r="C32" s="97" t="inlineStr">
        <is>
          <t>СПб ГБУЗ "Детская городская клиническая больница №5 имени Нила Федоровича Филатова"</t>
        </is>
      </c>
      <c r="D32" s="86">
        <f>VLOOKUP($C32,'Для заполнения'!$A$3:$AA$100,COLUMN()-1,0)</f>
        <v/>
      </c>
      <c r="E32" s="14">
        <f>VLOOKUP($C32,'Для заполнения'!$A$3:$AA$100,COLUMN()-1,0)</f>
        <v/>
      </c>
      <c r="F32" s="15">
        <f>VLOOKUP($C32,'Для заполнения'!$A$3:$AA$100,COLUMN()-1,0)</f>
        <v/>
      </c>
      <c r="G32" s="10">
        <f>VLOOKUP($C32,'Для заполнения'!$A$3:$AA$100,COLUMN()-1,0)</f>
        <v/>
      </c>
      <c r="H32" s="10">
        <f>VLOOKUP($C32,'Для заполнения'!$A$3:$AA$100,COLUMN()-1,0)</f>
        <v/>
      </c>
      <c r="I32" s="10">
        <f>VLOOKUP($C32,'Для заполнения'!$A$3:$AA$100,COLUMN()-1,0)</f>
        <v/>
      </c>
      <c r="J32" s="10">
        <f>VLOOKUP($C32,'Для заполнения'!$A$3:$AA$100,COLUMN()-1,0)</f>
        <v/>
      </c>
      <c r="K32" s="10">
        <f>VLOOKUP($C32,'Для заполнения'!$A$3:$AA$100,COLUMN()-1,0)</f>
        <v/>
      </c>
      <c r="L32" s="10">
        <f>VLOOKUP($C32,'Для заполнения'!$A$3:$AA$100,COLUMN()-1,0)</f>
        <v/>
      </c>
      <c r="M32" s="10">
        <f>VLOOKUP($C32,'Для заполнения'!$A$3:$AA$100,COLUMN()-1,0)</f>
        <v/>
      </c>
      <c r="N32" s="10">
        <f>VLOOKUP($C32,'Для заполнения'!$A$3:$AA$100,COLUMN()-1,0)</f>
        <v/>
      </c>
      <c r="O32" s="10">
        <f>VLOOKUP($C32,'Для заполнения'!$A$3:$AA$100,COLUMN()-1,0)</f>
        <v/>
      </c>
      <c r="P32" s="10">
        <f>VLOOKUP($C32,'Для заполнения'!$A$3:$AA$100,COLUMN()-1,0)</f>
        <v/>
      </c>
      <c r="Q32" s="12">
        <f>VLOOKUP($C32,'Для заполнения'!$A$3:$AA$100,COLUMN()-1,0)</f>
        <v/>
      </c>
      <c r="R32" s="12">
        <f>VLOOKUP($C32,'Для заполнения'!$A$3:$AA$100,COLUMN()-1,0)</f>
        <v/>
      </c>
      <c r="S32" s="12">
        <f>VLOOKUP($C32,'Для заполнения'!$A$3:$AA$100,COLUMN()-1,0)</f>
        <v/>
      </c>
      <c r="T32" s="12">
        <f>VLOOKUP($C32,'Для заполнения'!$A$3:$AA$100,COLUMN()-1,0)</f>
        <v/>
      </c>
      <c r="U32" s="9">
        <f>VLOOKUP($C32,'Для заполнения'!$A$3:$AA$100,COLUMN()-1,0)</f>
        <v/>
      </c>
      <c r="V32" s="9">
        <f>VLOOKUP($C32,'Для заполнения'!$A$3:$AA$100,COLUMN()-1,0)</f>
        <v/>
      </c>
      <c r="W32" s="11">
        <f>VLOOKUP($C32,'Для заполнения'!$A$3:$AA$100,COLUMN()-1,0)</f>
        <v/>
      </c>
      <c r="X32" s="11">
        <f>VLOOKUP($C32,'Для заполнения'!$A$3:$AA$100,COLUMN()-1,0)</f>
        <v/>
      </c>
      <c r="Y32" s="13">
        <f>VLOOKUP($C32,'Для заполнения'!$A$3:$AA$100,COLUMN()-1,0)</f>
        <v/>
      </c>
      <c r="Z32" s="13">
        <f>VLOOKUP($C32,'Для заполнения'!$A$3:$AA$100,COLUMN()-1,0)</f>
        <v/>
      </c>
      <c r="AA32" s="9">
        <f>VLOOKUP($C32,'Для заполнения'!$A$3:$AA$100,COLUMN()-1,0)</f>
        <v/>
      </c>
      <c r="AB32" s="46">
        <f>VLOOKUP($C32,'Для заполнения'!$A$3:$AA$100,COLUMN()-1,0)</f>
        <v/>
      </c>
    </row>
    <row r="33" ht="69.75" customHeight="1" s="8">
      <c r="A33" s="79" t="n">
        <v>25</v>
      </c>
      <c r="B33" s="70">
        <f>VLOOKUP($C33,'Для заполнения'!$A$3:$AA$100,2,0)</f>
        <v/>
      </c>
      <c r="C33" s="97" t="inlineStr">
        <is>
          <t>СПб ГБУЗ "Городская больница Святой преподобномученицы Елизаветы"</t>
        </is>
      </c>
      <c r="D33" s="86">
        <f>VLOOKUP($C33,'Для заполнения'!$A$3:$AA$100,COLUMN()-1,0)</f>
        <v/>
      </c>
      <c r="E33" s="14">
        <f>VLOOKUP($C33,'Для заполнения'!$A$3:$AA$100,COLUMN()-1,0)</f>
        <v/>
      </c>
      <c r="F33" s="15">
        <f>VLOOKUP($C33,'Для заполнения'!$A$3:$AA$100,COLUMN()-1,0)</f>
        <v/>
      </c>
      <c r="G33" s="10">
        <f>VLOOKUP($C33,'Для заполнения'!$A$3:$AA$100,COLUMN()-1,0)</f>
        <v/>
      </c>
      <c r="H33" s="10">
        <f>VLOOKUP($C33,'Для заполнения'!$A$3:$AA$100,COLUMN()-1,0)</f>
        <v/>
      </c>
      <c r="I33" s="10">
        <f>VLOOKUP($C33,'Для заполнения'!$A$3:$AA$100,COLUMN()-1,0)</f>
        <v/>
      </c>
      <c r="J33" s="10">
        <f>VLOOKUP($C33,'Для заполнения'!$A$3:$AA$100,COLUMN()-1,0)</f>
        <v/>
      </c>
      <c r="K33" s="10">
        <f>VLOOKUP($C33,'Для заполнения'!$A$3:$AA$100,COLUMN()-1,0)</f>
        <v/>
      </c>
      <c r="L33" s="10">
        <f>VLOOKUP($C33,'Для заполнения'!$A$3:$AA$100,COLUMN()-1,0)</f>
        <v/>
      </c>
      <c r="M33" s="10">
        <f>VLOOKUP($C33,'Для заполнения'!$A$3:$AA$100,COLUMN()-1,0)</f>
        <v/>
      </c>
      <c r="N33" s="10">
        <f>VLOOKUP($C33,'Для заполнения'!$A$3:$AA$100,COLUMN()-1,0)</f>
        <v/>
      </c>
      <c r="O33" s="10">
        <f>VLOOKUP($C33,'Для заполнения'!$A$3:$AA$100,COLUMN()-1,0)</f>
        <v/>
      </c>
      <c r="P33" s="10">
        <f>VLOOKUP($C33,'Для заполнения'!$A$3:$AA$100,COLUMN()-1,0)</f>
        <v/>
      </c>
      <c r="Q33" s="12">
        <f>VLOOKUP($C33,'Для заполнения'!$A$3:$AA$100,COLUMN()-1,0)</f>
        <v/>
      </c>
      <c r="R33" s="12">
        <f>VLOOKUP($C33,'Для заполнения'!$A$3:$AA$100,COLUMN()-1,0)</f>
        <v/>
      </c>
      <c r="S33" s="12">
        <f>VLOOKUP($C33,'Для заполнения'!$A$3:$AA$100,COLUMN()-1,0)</f>
        <v/>
      </c>
      <c r="T33" s="12">
        <f>VLOOKUP($C33,'Для заполнения'!$A$3:$AA$100,COLUMN()-1,0)</f>
        <v/>
      </c>
      <c r="U33" s="9">
        <f>VLOOKUP($C33,'Для заполнения'!$A$3:$AA$100,COLUMN()-1,0)</f>
        <v/>
      </c>
      <c r="V33" s="9">
        <f>VLOOKUP($C33,'Для заполнения'!$A$3:$AA$100,COLUMN()-1,0)</f>
        <v/>
      </c>
      <c r="W33" s="11">
        <f>VLOOKUP($C33,'Для заполнения'!$A$3:$AA$100,COLUMN()-1,0)</f>
        <v/>
      </c>
      <c r="X33" s="11">
        <f>VLOOKUP($C33,'Для заполнения'!$A$3:$AA$100,COLUMN()-1,0)</f>
        <v/>
      </c>
      <c r="Y33" s="13">
        <f>VLOOKUP($C33,'Для заполнения'!$A$3:$AA$100,COLUMN()-1,0)</f>
        <v/>
      </c>
      <c r="Z33" s="13">
        <f>VLOOKUP($C33,'Для заполнения'!$A$3:$AA$100,COLUMN()-1,0)</f>
        <v/>
      </c>
      <c r="AA33" s="9">
        <f>VLOOKUP($C33,'Для заполнения'!$A$3:$AA$100,COLUMN()-1,0)</f>
        <v/>
      </c>
      <c r="AB33" s="46">
        <f>VLOOKUP($C33,'Для заполнения'!$A$3:$AA$100,COLUMN()-1,0)</f>
        <v/>
      </c>
    </row>
    <row r="34" ht="56.45" customHeight="1" s="8">
      <c r="A34" s="79" t="n">
        <v>26</v>
      </c>
      <c r="B34" s="70">
        <f>VLOOKUP($C34,'Для заполнения'!$A$3:$AA$100,2,0)</f>
        <v/>
      </c>
      <c r="C34" s="97" t="inlineStr">
        <is>
          <t>СПБ ГБУЗ "ДГМКЦ ВМТ им. К.А. Раухфуса"</t>
        </is>
      </c>
      <c r="D34" s="86">
        <f>VLOOKUP($C34,'Для заполнения'!$A$3:$AA$100,COLUMN()-1,0)</f>
        <v/>
      </c>
      <c r="E34" s="14">
        <f>VLOOKUP($C34,'Для заполнения'!$A$3:$AA$100,COLUMN()-1,0)</f>
        <v/>
      </c>
      <c r="F34" s="15">
        <f>VLOOKUP($C34,'Для заполнения'!$A$3:$AA$100,COLUMN()-1,0)</f>
        <v/>
      </c>
      <c r="G34" s="10">
        <f>VLOOKUP($C34,'Для заполнения'!$A$3:$AA$100,COLUMN()-1,0)</f>
        <v/>
      </c>
      <c r="H34" s="10">
        <f>VLOOKUP($C34,'Для заполнения'!$A$3:$AA$100,COLUMN()-1,0)</f>
        <v/>
      </c>
      <c r="I34" s="10">
        <f>VLOOKUP($C34,'Для заполнения'!$A$3:$AA$100,COLUMN()-1,0)</f>
        <v/>
      </c>
      <c r="J34" s="10">
        <f>VLOOKUP($C34,'Для заполнения'!$A$3:$AA$100,COLUMN()-1,0)</f>
        <v/>
      </c>
      <c r="K34" s="10">
        <f>VLOOKUP($C34,'Для заполнения'!$A$3:$AA$100,COLUMN()-1,0)</f>
        <v/>
      </c>
      <c r="L34" s="10">
        <f>VLOOKUP($C34,'Для заполнения'!$A$3:$AA$100,COLUMN()-1,0)</f>
        <v/>
      </c>
      <c r="M34" s="10">
        <f>VLOOKUP($C34,'Для заполнения'!$A$3:$AA$100,COLUMN()-1,0)</f>
        <v/>
      </c>
      <c r="N34" s="10">
        <f>VLOOKUP($C34,'Для заполнения'!$A$3:$AA$100,COLUMN()-1,0)</f>
        <v/>
      </c>
      <c r="O34" s="10">
        <f>VLOOKUP($C34,'Для заполнения'!$A$3:$AA$100,COLUMN()-1,0)</f>
        <v/>
      </c>
      <c r="P34" s="10">
        <f>VLOOKUP($C34,'Для заполнения'!$A$3:$AA$100,COLUMN()-1,0)</f>
        <v/>
      </c>
      <c r="Q34" s="12">
        <f>VLOOKUP($C34,'Для заполнения'!$A$3:$AA$100,COLUMN()-1,0)</f>
        <v/>
      </c>
      <c r="R34" s="12">
        <f>VLOOKUP($C34,'Для заполнения'!$A$3:$AA$100,COLUMN()-1,0)</f>
        <v/>
      </c>
      <c r="S34" s="12">
        <f>VLOOKUP($C34,'Для заполнения'!$A$3:$AA$100,COLUMN()-1,0)</f>
        <v/>
      </c>
      <c r="T34" s="12">
        <f>VLOOKUP($C34,'Для заполнения'!$A$3:$AA$100,COLUMN()-1,0)</f>
        <v/>
      </c>
      <c r="U34" s="9">
        <f>VLOOKUP($C34,'Для заполнения'!$A$3:$AA$100,COLUMN()-1,0)</f>
        <v/>
      </c>
      <c r="V34" s="9">
        <f>VLOOKUP($C34,'Для заполнения'!$A$3:$AA$100,COLUMN()-1,0)</f>
        <v/>
      </c>
      <c r="W34" s="11">
        <f>VLOOKUP($C34,'Для заполнения'!$A$3:$AA$100,COLUMN()-1,0)</f>
        <v/>
      </c>
      <c r="X34" s="11">
        <f>VLOOKUP($C34,'Для заполнения'!$A$3:$AA$100,COLUMN()-1,0)</f>
        <v/>
      </c>
      <c r="Y34" s="13">
        <f>VLOOKUP($C34,'Для заполнения'!$A$3:$AA$100,COLUMN()-1,0)</f>
        <v/>
      </c>
      <c r="Z34" s="13">
        <f>VLOOKUP($C34,'Для заполнения'!$A$3:$AA$100,COLUMN()-1,0)</f>
        <v/>
      </c>
      <c r="AA34" s="9">
        <f>VLOOKUP($C34,'Для заполнения'!$A$3:$AA$100,COLUMN()-1,0)</f>
        <v/>
      </c>
      <c r="AB34" s="46">
        <f>VLOOKUP($C34,'Для заполнения'!$A$3:$AA$100,COLUMN()-1,0)</f>
        <v/>
      </c>
    </row>
    <row r="35" ht="115.15" customHeight="1" s="8">
      <c r="A35" s="79" t="n">
        <v>27</v>
      </c>
      <c r="B35" s="70">
        <f>VLOOKUP($C35,'Для заполнения'!$A$3:$AA$100,2,0)</f>
        <v/>
      </c>
      <c r="C35" s="97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D35" s="86">
        <f>VLOOKUP($C35,'Для заполнения'!$A$3:$AA$100,COLUMN()-1,0)</f>
        <v/>
      </c>
      <c r="E35" s="14">
        <f>VLOOKUP($C35,'Для заполнения'!$A$3:$AA$100,COLUMN()-1,0)</f>
        <v/>
      </c>
      <c r="F35" s="15">
        <f>VLOOKUP($C35,'Для заполнения'!$A$3:$AA$100,COLUMN()-1,0)</f>
        <v/>
      </c>
      <c r="G35" s="10">
        <f>VLOOKUP($C35,'Для заполнения'!$A$3:$AA$100,COLUMN()-1,0)</f>
        <v/>
      </c>
      <c r="H35" s="10">
        <f>VLOOKUP($C35,'Для заполнения'!$A$3:$AA$100,COLUMN()-1,0)</f>
        <v/>
      </c>
      <c r="I35" s="10">
        <f>VLOOKUP($C35,'Для заполнения'!$A$3:$AA$100,COLUMN()-1,0)</f>
        <v/>
      </c>
      <c r="J35" s="10">
        <f>VLOOKUP($C35,'Для заполнения'!$A$3:$AA$100,COLUMN()-1,0)</f>
        <v/>
      </c>
      <c r="K35" s="10">
        <f>VLOOKUP($C35,'Для заполнения'!$A$3:$AA$100,COLUMN()-1,0)</f>
        <v/>
      </c>
      <c r="L35" s="10">
        <f>VLOOKUP($C35,'Для заполнения'!$A$3:$AA$100,COLUMN()-1,0)</f>
        <v/>
      </c>
      <c r="M35" s="10">
        <f>VLOOKUP($C35,'Для заполнения'!$A$3:$AA$100,COLUMN()-1,0)</f>
        <v/>
      </c>
      <c r="N35" s="10">
        <f>VLOOKUP($C35,'Для заполнения'!$A$3:$AA$100,COLUMN()-1,0)</f>
        <v/>
      </c>
      <c r="O35" s="10">
        <f>VLOOKUP($C35,'Для заполнения'!$A$3:$AA$100,COLUMN()-1,0)</f>
        <v/>
      </c>
      <c r="P35" s="10">
        <f>VLOOKUP($C35,'Для заполнения'!$A$3:$AA$100,COLUMN()-1,0)</f>
        <v/>
      </c>
      <c r="Q35" s="12">
        <f>VLOOKUP($C35,'Для заполнения'!$A$3:$AA$100,COLUMN()-1,0)</f>
        <v/>
      </c>
      <c r="R35" s="12">
        <f>VLOOKUP($C35,'Для заполнения'!$A$3:$AA$100,COLUMN()-1,0)</f>
        <v/>
      </c>
      <c r="S35" s="12">
        <f>VLOOKUP($C35,'Для заполнения'!$A$3:$AA$100,COLUMN()-1,0)</f>
        <v/>
      </c>
      <c r="T35" s="12">
        <f>VLOOKUP($C35,'Для заполнения'!$A$3:$AA$100,COLUMN()-1,0)</f>
        <v/>
      </c>
      <c r="U35" s="9">
        <f>VLOOKUP($C35,'Для заполнения'!$A$3:$AA$100,COLUMN()-1,0)</f>
        <v/>
      </c>
      <c r="V35" s="9">
        <f>VLOOKUP($C35,'Для заполнения'!$A$3:$AA$100,COLUMN()-1,0)</f>
        <v/>
      </c>
      <c r="W35" s="11">
        <f>VLOOKUP($C35,'Для заполнения'!$A$3:$AA$100,COLUMN()-1,0)</f>
        <v/>
      </c>
      <c r="X35" s="11">
        <f>VLOOKUP($C35,'Для заполнения'!$A$3:$AA$100,COLUMN()-1,0)</f>
        <v/>
      </c>
      <c r="Y35" s="13">
        <f>VLOOKUP($C35,'Для заполнения'!$A$3:$AA$100,COLUMN()-1,0)</f>
        <v/>
      </c>
      <c r="Z35" s="13">
        <f>VLOOKUP($C35,'Для заполнения'!$A$3:$AA$100,COLUMN()-1,0)</f>
        <v/>
      </c>
      <c r="AA35" s="9">
        <f>VLOOKUP($C35,'Для заполнения'!$A$3:$AA$100,COLUMN()-1,0)</f>
        <v/>
      </c>
      <c r="AB35" s="46">
        <f>VLOOKUP($C35,'Для заполнения'!$A$3:$AA$100,COLUMN()-1,0)</f>
        <v/>
      </c>
    </row>
    <row r="36" ht="102.6" customHeight="1" s="8" thickBot="1">
      <c r="A36" s="75" t="n">
        <v>28</v>
      </c>
      <c r="B36" s="70">
        <f>VLOOKUP($C36,'Для заполнения'!$A$3:$AA$100,2,0)</f>
        <v/>
      </c>
      <c r="C36" s="94" t="inlineStr">
        <is>
          <t>СПБ ГБУЗ "Городская больница №26"</t>
        </is>
      </c>
      <c r="D36" s="86">
        <f>VLOOKUP($C36,'Для заполнения'!$A$3:$AA$100,COLUMN()-1,0)</f>
        <v/>
      </c>
      <c r="E36" s="32">
        <f>VLOOKUP($C36,'Для заполнения'!$A$3:$AA$100,COLUMN()-1,0)</f>
        <v/>
      </c>
      <c r="F36" s="33">
        <f>VLOOKUP($C36,'Для заполнения'!$A$3:$AA$100,COLUMN()-1,0)</f>
        <v/>
      </c>
      <c r="G36" s="34">
        <f>VLOOKUP($C36,'Для заполнения'!$A$3:$AA$100,COLUMN()-1,0)</f>
        <v/>
      </c>
      <c r="H36" s="34">
        <f>VLOOKUP($C36,'Для заполнения'!$A$3:$AA$100,COLUMN()-1,0)</f>
        <v/>
      </c>
      <c r="I36" s="34">
        <f>VLOOKUP($C36,'Для заполнения'!$A$3:$AA$100,COLUMN()-1,0)</f>
        <v/>
      </c>
      <c r="J36" s="34">
        <f>VLOOKUP($C36,'Для заполнения'!$A$3:$AA$100,COLUMN()-1,0)</f>
        <v/>
      </c>
      <c r="K36" s="34">
        <f>VLOOKUP($C36,'Для заполнения'!$A$3:$AA$100,COLUMN()-1,0)</f>
        <v/>
      </c>
      <c r="L36" s="34">
        <f>VLOOKUP($C36,'Для заполнения'!$A$3:$AA$100,COLUMN()-1,0)</f>
        <v/>
      </c>
      <c r="M36" s="34">
        <f>VLOOKUP($C36,'Для заполнения'!$A$3:$AA$100,COLUMN()-1,0)</f>
        <v/>
      </c>
      <c r="N36" s="34">
        <f>VLOOKUP($C36,'Для заполнения'!$A$3:$AA$100,COLUMN()-1,0)</f>
        <v/>
      </c>
      <c r="O36" s="34">
        <f>VLOOKUP($C36,'Для заполнения'!$A$3:$AA$100,COLUMN()-1,0)</f>
        <v/>
      </c>
      <c r="P36" s="34">
        <f>VLOOKUP($C36,'Для заполнения'!$A$3:$AA$100,COLUMN()-1,0)</f>
        <v/>
      </c>
      <c r="Q36" s="31">
        <f>VLOOKUP($C36,'Для заполнения'!$A$3:$AA$100,COLUMN()-1,0)</f>
        <v/>
      </c>
      <c r="R36" s="31">
        <f>VLOOKUP($C36,'Для заполнения'!$A$3:$AA$100,COLUMN()-1,0)</f>
        <v/>
      </c>
      <c r="S36" s="31">
        <f>VLOOKUP($C36,'Для заполнения'!$A$3:$AA$100,COLUMN()-1,0)</f>
        <v/>
      </c>
      <c r="T36" s="31">
        <f>VLOOKUP($C36,'Для заполнения'!$A$3:$AA$100,COLUMN()-1,0)</f>
        <v/>
      </c>
      <c r="U36" s="35">
        <f>VLOOKUP($C36,'Для заполнения'!$A$3:$AA$100,COLUMN()-1,0)</f>
        <v/>
      </c>
      <c r="V36" s="35">
        <f>VLOOKUP($C36,'Для заполнения'!$A$3:$AA$100,COLUMN()-1,0)</f>
        <v/>
      </c>
      <c r="W36" s="36">
        <f>VLOOKUP($C36,'Для заполнения'!$A$3:$AA$100,COLUMN()-1,0)</f>
        <v/>
      </c>
      <c r="X36" s="36">
        <f>VLOOKUP($C36,'Для заполнения'!$A$3:$AA$100,COLUMN()-1,0)</f>
        <v/>
      </c>
      <c r="Y36" s="37">
        <f>VLOOKUP($C36,'Для заполнения'!$A$3:$AA$100,COLUMN()-1,0)</f>
        <v/>
      </c>
      <c r="Z36" s="37">
        <f>VLOOKUP($C36,'Для заполнения'!$A$3:$AA$100,COLUMN()-1,0)</f>
        <v/>
      </c>
      <c r="AA36" s="35">
        <f>VLOOKUP($C36,'Для заполнения'!$A$3:$AA$100,COLUMN()-1,0)</f>
        <v/>
      </c>
      <c r="AB36" s="76">
        <f>VLOOKUP($C36,'Для заполнения'!$A$3:$AA$100,COLUMN()-1,0)</f>
        <v/>
      </c>
    </row>
    <row r="37" ht="26.25" customHeight="1" s="8" thickBot="1">
      <c r="A37" s="71" t="n"/>
      <c r="B37" s="152" t="n"/>
      <c r="C37" s="159" t="inlineStr">
        <is>
          <t>ВСЕГО федеральные учр-я</t>
        </is>
      </c>
      <c r="D37" s="167">
        <f>SUM(D38:D50)</f>
        <v/>
      </c>
      <c r="E37" s="167">
        <f>SUM(E38:E50)</f>
        <v/>
      </c>
      <c r="F37" s="167">
        <f>SUM(F38:F50)</f>
        <v/>
      </c>
      <c r="G37" s="167">
        <f>SUM(G38:G50)</f>
        <v/>
      </c>
      <c r="H37" s="167">
        <f>SUM(H38:H50)</f>
        <v/>
      </c>
      <c r="I37" s="167">
        <f>SUM(I38:I50)</f>
        <v/>
      </c>
      <c r="J37" s="167">
        <f>SUM(J38:J50)</f>
        <v/>
      </c>
      <c r="K37" s="167">
        <f>SUM(K38:K50)</f>
        <v/>
      </c>
      <c r="L37" s="167">
        <f>SUM(L38:L50)</f>
        <v/>
      </c>
      <c r="M37" s="167">
        <f>SUM(M38:M50)</f>
        <v/>
      </c>
      <c r="N37" s="167">
        <f>SUM(N38:N50)</f>
        <v/>
      </c>
      <c r="O37" s="167">
        <f>SUM(O38:O50)</f>
        <v/>
      </c>
      <c r="P37" s="167">
        <f>SUM(P38:P50)</f>
        <v/>
      </c>
      <c r="Q37" s="167">
        <f>SUM(Q38:Q50)</f>
        <v/>
      </c>
      <c r="R37" s="167">
        <f>SUM(R38:R50)</f>
        <v/>
      </c>
      <c r="S37" s="167">
        <f>SUM(S38:S50)</f>
        <v/>
      </c>
      <c r="T37" s="167">
        <f>SUM(T38:T50)</f>
        <v/>
      </c>
      <c r="U37" s="167">
        <f>SUM(U38:U50)</f>
        <v/>
      </c>
      <c r="V37" s="167">
        <f>SUM(V38:V50)</f>
        <v/>
      </c>
      <c r="W37" s="167">
        <f>SUM(W38:W50)</f>
        <v/>
      </c>
      <c r="X37" s="167">
        <f>SUM(X38:X50)</f>
        <v/>
      </c>
      <c r="Y37" s="167">
        <f>SUM(Y38:Y50)</f>
        <v/>
      </c>
      <c r="Z37" s="167">
        <f>SUM(Z38:Z50)</f>
        <v/>
      </c>
      <c r="AA37" s="167">
        <f>SUM(AA38:AA50)</f>
        <v/>
      </c>
      <c r="AB37" s="167">
        <f>SUM(AB38:AB50)</f>
        <v/>
      </c>
    </row>
    <row r="38" ht="63.6" customHeight="1" s="8">
      <c r="A38" s="161" t="n">
        <v>29</v>
      </c>
      <c r="B38" s="73">
        <f>VLOOKUP($C38,'Для заполнения'!$A$3:$AA$100,2,0)</f>
        <v/>
      </c>
      <c r="C38" s="74" t="inlineStr">
        <is>
          <t>ФГБОУ ВО ПСПБГМУ им. И.П. Павлова Минздрава России</t>
        </is>
      </c>
      <c r="D38" s="38">
        <f>VLOOKUP($C38,'Для заполнения'!$A$3:$AA$100,COLUMN()-1,0)</f>
        <v/>
      </c>
      <c r="E38" s="39">
        <f>VLOOKUP($C38,'Для заполнения'!$A$3:$AA$100,COLUMN()-1,0)</f>
        <v/>
      </c>
      <c r="F38" s="40">
        <f>VLOOKUP($C38,'Для заполнения'!$A$3:$AA$100,COLUMN()-1,0)</f>
        <v/>
      </c>
      <c r="G38" s="41">
        <f>VLOOKUP($C38,'Для заполнения'!$A$3:$AA$100,COLUMN()-1,0)</f>
        <v/>
      </c>
      <c r="H38" s="41">
        <f>VLOOKUP($C38,'Для заполнения'!$A$3:$AA$100,COLUMN()-1,0)</f>
        <v/>
      </c>
      <c r="I38" s="41">
        <f>VLOOKUP($C38,'Для заполнения'!$A$3:$AA$100,COLUMN()-1,0)</f>
        <v/>
      </c>
      <c r="J38" s="41">
        <f>VLOOKUP($C38,'Для заполнения'!$A$3:$AA$100,COLUMN()-1,0)</f>
        <v/>
      </c>
      <c r="K38" s="41">
        <f>VLOOKUP($C38,'Для заполнения'!$A$3:$AA$100,COLUMN()-1,0)</f>
        <v/>
      </c>
      <c r="L38" s="41">
        <f>VLOOKUP($C38,'Для заполнения'!$A$3:$AA$100,COLUMN()-1,0)</f>
        <v/>
      </c>
      <c r="M38" s="41">
        <f>VLOOKUP($C38,'Для заполнения'!$A$3:$AA$100,COLUMN()-1,0)</f>
        <v/>
      </c>
      <c r="N38" s="41">
        <f>VLOOKUP($C38,'Для заполнения'!$A$3:$AA$100,COLUMN()-1,0)</f>
        <v/>
      </c>
      <c r="O38" s="41">
        <f>VLOOKUP($C38,'Для заполнения'!$A$3:$AA$100,COLUMN()-1,0)</f>
        <v/>
      </c>
      <c r="P38" s="41">
        <f>VLOOKUP($C38,'Для заполнения'!$A$3:$AA$100,COLUMN()-1,0)</f>
        <v/>
      </c>
      <c r="Q38" s="38">
        <f>VLOOKUP($C38,'Для заполнения'!$A$3:$AA$100,COLUMN()-1,0)</f>
        <v/>
      </c>
      <c r="R38" s="38">
        <f>VLOOKUP($C38,'Для заполнения'!$A$3:$AA$100,COLUMN()-1,0)</f>
        <v/>
      </c>
      <c r="S38" s="38">
        <f>VLOOKUP($C38,'Для заполнения'!$A$3:$AA$100,COLUMN()-1,0)</f>
        <v/>
      </c>
      <c r="T38" s="38">
        <f>VLOOKUP($C38,'Для заполнения'!$A$3:$AA$100,COLUMN()-1,0)</f>
        <v/>
      </c>
      <c r="U38" s="42">
        <f>VLOOKUP($C38,'Для заполнения'!$A$3:$AA$100,COLUMN()-1,0)</f>
        <v/>
      </c>
      <c r="V38" s="42">
        <f>VLOOKUP($C38,'Для заполнения'!$A$3:$AA$100,COLUMN()-1,0)</f>
        <v/>
      </c>
      <c r="W38" s="43">
        <f>VLOOKUP($C38,'Для заполнения'!$A$3:$AA$100,COLUMN()-1,0)</f>
        <v/>
      </c>
      <c r="X38" s="43">
        <f>VLOOKUP($C38,'Для заполнения'!$A$3:$AA$100,COLUMN()-1,0)</f>
        <v/>
      </c>
      <c r="Y38" s="44">
        <f>VLOOKUP($C38,'Для заполнения'!$A$3:$AA$100,COLUMN()-1,0)</f>
        <v/>
      </c>
      <c r="Z38" s="44">
        <f>VLOOKUP($C38,'Для заполнения'!$A$3:$AA$100,COLUMN()-1,0)</f>
        <v/>
      </c>
      <c r="AA38" s="42">
        <f>VLOOKUP($C38,'Для заполнения'!$A$3:$AA$100,COLUMN()-1,0)</f>
        <v/>
      </c>
      <c r="AB38" s="45">
        <f>VLOOKUP($C38,'Для заполнения'!$A$3:$AA$100,COLUMN()-1,0)</f>
        <v/>
      </c>
    </row>
    <row r="39" ht="75" customHeight="1" s="8">
      <c r="A39" s="162" t="n">
        <v>30</v>
      </c>
      <c r="B39" s="79">
        <f>VLOOKUP($C39,'Для заполнения'!$A$3:$AA$100,2,0)</f>
        <v/>
      </c>
      <c r="C39" s="118" t="inlineStr">
        <is>
          <t>ВОЕННО-МЕДИЦИНСКАЯ АКАДЕМИЯ ИМЕНИ С.М.КИРОВА</t>
        </is>
      </c>
      <c r="D39" s="12">
        <f>VLOOKUP($C39,'Для заполнения'!$A$3:$AA$100,COLUMN()-1,0)</f>
        <v/>
      </c>
      <c r="E39" s="14">
        <f>VLOOKUP($C39,'Для заполнения'!$A$3:$AA$100,COLUMN()-1,0)</f>
        <v/>
      </c>
      <c r="F39" s="15">
        <f>VLOOKUP($C39,'Для заполнения'!$A$3:$AA$100,COLUMN()-1,0)</f>
        <v/>
      </c>
      <c r="G39" s="10">
        <f>VLOOKUP($C39,'Для заполнения'!$A$3:$AA$100,COLUMN()-1,0)</f>
        <v/>
      </c>
      <c r="H39" s="10">
        <f>VLOOKUP($C39,'Для заполнения'!$A$3:$AA$100,COLUMN()-1,0)</f>
        <v/>
      </c>
      <c r="I39" s="10">
        <f>VLOOKUP($C39,'Для заполнения'!$A$3:$AA$100,COLUMN()-1,0)</f>
        <v/>
      </c>
      <c r="J39" s="10">
        <f>VLOOKUP($C39,'Для заполнения'!$A$3:$AA$100,COLUMN()-1,0)</f>
        <v/>
      </c>
      <c r="K39" s="10">
        <f>VLOOKUP($C39,'Для заполнения'!$A$3:$AA$100,COLUMN()-1,0)</f>
        <v/>
      </c>
      <c r="L39" s="10">
        <f>VLOOKUP($C39,'Для заполнения'!$A$3:$AA$100,COLUMN()-1,0)</f>
        <v/>
      </c>
      <c r="M39" s="10">
        <f>VLOOKUP($C39,'Для заполнения'!$A$3:$AA$100,COLUMN()-1,0)</f>
        <v/>
      </c>
      <c r="N39" s="10">
        <f>VLOOKUP($C39,'Для заполнения'!$A$3:$AA$100,COLUMN()-1,0)</f>
        <v/>
      </c>
      <c r="O39" s="10">
        <f>VLOOKUP($C39,'Для заполнения'!$A$3:$AA$100,COLUMN()-1,0)</f>
        <v/>
      </c>
      <c r="P39" s="10">
        <f>VLOOKUP($C39,'Для заполнения'!$A$3:$AA$100,COLUMN()-1,0)</f>
        <v/>
      </c>
      <c r="Q39" s="12">
        <f>VLOOKUP($C39,'Для заполнения'!$A$3:$AA$100,COLUMN()-1,0)</f>
        <v/>
      </c>
      <c r="R39" s="12">
        <f>VLOOKUP($C39,'Для заполнения'!$A$3:$AA$100,COLUMN()-1,0)</f>
        <v/>
      </c>
      <c r="S39" s="12">
        <f>VLOOKUP($C39,'Для заполнения'!$A$3:$AA$100,COLUMN()-1,0)</f>
        <v/>
      </c>
      <c r="T39" s="12">
        <f>VLOOKUP($C39,'Для заполнения'!$A$3:$AA$100,COLUMN()-1,0)</f>
        <v/>
      </c>
      <c r="U39" s="9">
        <f>VLOOKUP($C39,'Для заполнения'!$A$3:$AA$100,COLUMN()-1,0)</f>
        <v/>
      </c>
      <c r="V39" s="9">
        <f>VLOOKUP($C39,'Для заполнения'!$A$3:$AA$100,COLUMN()-1,0)</f>
        <v/>
      </c>
      <c r="W39" s="11">
        <f>VLOOKUP($C39,'Для заполнения'!$A$3:$AA$100,COLUMN()-1,0)</f>
        <v/>
      </c>
      <c r="X39" s="11">
        <f>VLOOKUP($C39,'Для заполнения'!$A$3:$AA$100,COLUMN()-1,0)</f>
        <v/>
      </c>
      <c r="Y39" s="13">
        <f>VLOOKUP($C39,'Для заполнения'!$A$3:$AA$100,COLUMN()-1,0)</f>
        <v/>
      </c>
      <c r="Z39" s="13">
        <f>VLOOKUP($C39,'Для заполнения'!$A$3:$AA$100,COLUMN()-1,0)</f>
        <v/>
      </c>
      <c r="AA39" s="9">
        <f>VLOOKUP($C39,'Для заполнения'!$A$3:$AA$100,COLUMN()-1,0)</f>
        <v/>
      </c>
      <c r="AB39" s="46">
        <f>VLOOKUP($C39,'Для заполнения'!$A$3:$AA$100,COLUMN()-1,0)</f>
        <v/>
      </c>
    </row>
    <row r="40" ht="69.75" customHeight="1" s="8">
      <c r="A40" s="162" t="n">
        <v>31</v>
      </c>
      <c r="B40" s="79">
        <f>VLOOKUP($C40,'Для заполнения'!$A$3:$AA$100,2,0)</f>
        <v/>
      </c>
      <c r="C40" s="118" t="inlineStr">
        <is>
          <t>ФГБУ "НИИ ГРИППА ИМ. А.А. СМОРОДИНЦЕВА" МИНЗДРАВА РОССИИ</t>
        </is>
      </c>
      <c r="D40" s="12">
        <f>VLOOKUP($C40,'Для заполнения'!$A$3:$AA$100,COLUMN()-1,0)</f>
        <v/>
      </c>
      <c r="E40" s="14">
        <f>VLOOKUP($C40,'Для заполнения'!$A$3:$AA$100,COLUMN()-1,0)</f>
        <v/>
      </c>
      <c r="F40" s="15">
        <f>VLOOKUP($C40,'Для заполнения'!$A$3:$AA$100,COLUMN()-1,0)</f>
        <v/>
      </c>
      <c r="G40" s="10">
        <f>VLOOKUP($C40,'Для заполнения'!$A$3:$AA$100,COLUMN()-1,0)</f>
        <v/>
      </c>
      <c r="H40" s="10">
        <f>VLOOKUP($C40,'Для заполнения'!$A$3:$AA$100,COLUMN()-1,0)</f>
        <v/>
      </c>
      <c r="I40" s="10">
        <f>VLOOKUP($C40,'Для заполнения'!$A$3:$AA$100,COLUMN()-1,0)</f>
        <v/>
      </c>
      <c r="J40" s="10">
        <f>VLOOKUP($C40,'Для заполнения'!$A$3:$AA$100,COLUMN()-1,0)</f>
        <v/>
      </c>
      <c r="K40" s="10">
        <f>VLOOKUP($C40,'Для заполнения'!$A$3:$AA$100,COLUMN()-1,0)</f>
        <v/>
      </c>
      <c r="L40" s="10">
        <f>VLOOKUP($C40,'Для заполнения'!$A$3:$AA$100,COLUMN()-1,0)</f>
        <v/>
      </c>
      <c r="M40" s="10">
        <f>VLOOKUP($C40,'Для заполнения'!$A$3:$AA$100,COLUMN()-1,0)</f>
        <v/>
      </c>
      <c r="N40" s="10">
        <f>VLOOKUP($C40,'Для заполнения'!$A$3:$AA$100,COLUMN()-1,0)</f>
        <v/>
      </c>
      <c r="O40" s="10">
        <f>VLOOKUP($C40,'Для заполнения'!$A$3:$AA$100,COLUMN()-1,0)</f>
        <v/>
      </c>
      <c r="P40" s="10">
        <f>VLOOKUP($C40,'Для заполнения'!$A$3:$AA$100,COLUMN()-1,0)</f>
        <v/>
      </c>
      <c r="Q40" s="12">
        <f>VLOOKUP($C40,'Для заполнения'!$A$3:$AA$100,COLUMN()-1,0)</f>
        <v/>
      </c>
      <c r="R40" s="12">
        <f>VLOOKUP($C40,'Для заполнения'!$A$3:$AA$100,COLUMN()-1,0)</f>
        <v/>
      </c>
      <c r="S40" s="12">
        <f>VLOOKUP($C40,'Для заполнения'!$A$3:$AA$100,COLUMN()-1,0)</f>
        <v/>
      </c>
      <c r="T40" s="12">
        <f>VLOOKUP($C40,'Для заполнения'!$A$3:$AA$100,COLUMN()-1,0)</f>
        <v/>
      </c>
      <c r="U40" s="9">
        <f>VLOOKUP($C40,'Для заполнения'!$A$3:$AA$100,COLUMN()-1,0)</f>
        <v/>
      </c>
      <c r="V40" s="9">
        <f>VLOOKUP($C40,'Для заполнения'!$A$3:$AA$100,COLUMN()-1,0)</f>
        <v/>
      </c>
      <c r="W40" s="11">
        <f>VLOOKUP($C40,'Для заполнения'!$A$3:$AA$100,COLUMN()-1,0)</f>
        <v/>
      </c>
      <c r="X40" s="11">
        <f>VLOOKUP($C40,'Для заполнения'!$A$3:$AA$100,COLUMN()-1,0)</f>
        <v/>
      </c>
      <c r="Y40" s="13">
        <f>VLOOKUP($C40,'Для заполнения'!$A$3:$AA$100,COLUMN()-1,0)</f>
        <v/>
      </c>
      <c r="Z40" s="13">
        <f>VLOOKUP($C40,'Для заполнения'!$A$3:$AA$100,COLUMN()-1,0)</f>
        <v/>
      </c>
      <c r="AA40" s="9">
        <f>VLOOKUP($C40,'Для заполнения'!$A$3:$AA$100,COLUMN()-1,0)</f>
        <v/>
      </c>
      <c r="AB40" s="46">
        <f>VLOOKUP($C40,'Для заполнения'!$A$3:$AA$100,COLUMN()-1,0)</f>
        <v/>
      </c>
    </row>
    <row r="41" ht="59.45" customHeight="1" s="8">
      <c r="A41" s="162" t="n">
        <v>32</v>
      </c>
      <c r="B41" s="79">
        <f>VLOOKUP($C41,'Для заполнения'!$A$3:$AA$100,2,0)</f>
        <v/>
      </c>
      <c r="C41" s="118" t="inlineStr">
        <is>
          <t>ФГБУ ВЦЭРМ им. А.М. Никифорова МЧС России</t>
        </is>
      </c>
      <c r="D41" s="12">
        <f>VLOOKUP($C41,'Для заполнения'!$A$3:$AA$100,COLUMN()-1,0)</f>
        <v/>
      </c>
      <c r="E41" s="14">
        <f>VLOOKUP($C41,'Для заполнения'!$A$3:$AA$100,COLUMN()-1,0)</f>
        <v/>
      </c>
      <c r="F41" s="15">
        <f>VLOOKUP($C41,'Для заполнения'!$A$3:$AA$100,COLUMN()-1,0)</f>
        <v/>
      </c>
      <c r="G41" s="10">
        <f>VLOOKUP($C41,'Для заполнения'!$A$3:$AA$100,COLUMN()-1,0)</f>
        <v/>
      </c>
      <c r="H41" s="10">
        <f>VLOOKUP($C41,'Для заполнения'!$A$3:$AA$100,COLUMN()-1,0)</f>
        <v/>
      </c>
      <c r="I41" s="10">
        <f>VLOOKUP($C41,'Для заполнения'!$A$3:$AA$100,COLUMN()-1,0)</f>
        <v/>
      </c>
      <c r="J41" s="10">
        <f>VLOOKUP($C41,'Для заполнения'!$A$3:$AA$100,COLUMN()-1,0)</f>
        <v/>
      </c>
      <c r="K41" s="10">
        <f>VLOOKUP($C41,'Для заполнения'!$A$3:$AA$100,COLUMN()-1,0)</f>
        <v/>
      </c>
      <c r="L41" s="10">
        <f>VLOOKUP($C41,'Для заполнения'!$A$3:$AA$100,COLUMN()-1,0)</f>
        <v/>
      </c>
      <c r="M41" s="10">
        <f>VLOOKUP($C41,'Для заполнения'!$A$3:$AA$100,COLUMN()-1,0)</f>
        <v/>
      </c>
      <c r="N41" s="10">
        <f>VLOOKUP($C41,'Для заполнения'!$A$3:$AA$100,COLUMN()-1,0)</f>
        <v/>
      </c>
      <c r="O41" s="10">
        <f>VLOOKUP($C41,'Для заполнения'!$A$3:$AA$100,COLUMN()-1,0)</f>
        <v/>
      </c>
      <c r="P41" s="10">
        <f>VLOOKUP($C41,'Для заполнения'!$A$3:$AA$100,COLUMN()-1,0)</f>
        <v/>
      </c>
      <c r="Q41" s="12">
        <f>VLOOKUP($C41,'Для заполнения'!$A$3:$AA$100,COLUMN()-1,0)</f>
        <v/>
      </c>
      <c r="R41" s="12">
        <f>VLOOKUP($C41,'Для заполнения'!$A$3:$AA$100,COLUMN()-1,0)</f>
        <v/>
      </c>
      <c r="S41" s="12">
        <f>VLOOKUP($C41,'Для заполнения'!$A$3:$AA$100,COLUMN()-1,0)</f>
        <v/>
      </c>
      <c r="T41" s="12">
        <f>VLOOKUP($C41,'Для заполнения'!$A$3:$AA$100,COLUMN()-1,0)</f>
        <v/>
      </c>
      <c r="U41" s="9">
        <f>VLOOKUP($C41,'Для заполнения'!$A$3:$AA$100,COLUMN()-1,0)</f>
        <v/>
      </c>
      <c r="V41" s="9">
        <f>VLOOKUP($C41,'Для заполнения'!$A$3:$AA$100,COLUMN()-1,0)</f>
        <v/>
      </c>
      <c r="W41" s="11">
        <f>VLOOKUP($C41,'Для заполнения'!$A$3:$AA$100,COLUMN()-1,0)</f>
        <v/>
      </c>
      <c r="X41" s="11">
        <f>VLOOKUP($C41,'Для заполнения'!$A$3:$AA$100,COLUMN()-1,0)</f>
        <v/>
      </c>
      <c r="Y41" s="13">
        <f>VLOOKUP($C41,'Для заполнения'!$A$3:$AA$100,COLUMN()-1,0)</f>
        <v/>
      </c>
      <c r="Z41" s="13">
        <f>VLOOKUP($C41,'Для заполнения'!$A$3:$AA$100,COLUMN()-1,0)</f>
        <v/>
      </c>
      <c r="AA41" s="9">
        <f>VLOOKUP($C41,'Для заполнения'!$A$3:$AA$100,COLUMN()-1,0)</f>
        <v/>
      </c>
      <c r="AB41" s="46">
        <f>VLOOKUP($C41,'Для заполнения'!$A$3:$AA$100,COLUMN()-1,0)</f>
        <v/>
      </c>
    </row>
    <row r="42" ht="69.75" customHeight="1" s="8">
      <c r="A42" s="162" t="n">
        <v>33</v>
      </c>
      <c r="B42" s="79">
        <f>VLOOKUP($C42,'Для заполнения'!$A$3:$AA$100,2,0)</f>
        <v/>
      </c>
      <c r="C42" s="118" t="inlineStr">
        <is>
          <t>ФГБУ "НМИЦ ПН ИМ. В.М. БЕХТЕРЕВА" МИНЗДРАВА РОССИИ</t>
        </is>
      </c>
      <c r="D42" s="12">
        <f>VLOOKUP($C42,'Для заполнения'!$A$3:$AA$100,COLUMN()-1,0)</f>
        <v/>
      </c>
      <c r="E42" s="14">
        <f>VLOOKUP($C42,'Для заполнения'!$A$3:$AA$100,COLUMN()-1,0)</f>
        <v/>
      </c>
      <c r="F42" s="15">
        <f>VLOOKUP($C42,'Для заполнения'!$A$3:$AA$100,COLUMN()-1,0)</f>
        <v/>
      </c>
      <c r="G42" s="10">
        <f>VLOOKUP($C42,'Для заполнения'!$A$3:$AA$100,COLUMN()-1,0)</f>
        <v/>
      </c>
      <c r="H42" s="10">
        <f>VLOOKUP($C42,'Для заполнения'!$A$3:$AA$100,COLUMN()-1,0)</f>
        <v/>
      </c>
      <c r="I42" s="10">
        <f>VLOOKUP($C42,'Для заполнения'!$A$3:$AA$100,COLUMN()-1,0)</f>
        <v/>
      </c>
      <c r="J42" s="10">
        <f>VLOOKUP($C42,'Для заполнения'!$A$3:$AA$100,COLUMN()-1,0)</f>
        <v/>
      </c>
      <c r="K42" s="10">
        <f>VLOOKUP($C42,'Для заполнения'!$A$3:$AA$100,COLUMN()-1,0)</f>
        <v/>
      </c>
      <c r="L42" s="10">
        <f>VLOOKUP($C42,'Для заполнения'!$A$3:$AA$100,COLUMN()-1,0)</f>
        <v/>
      </c>
      <c r="M42" s="10">
        <f>VLOOKUP($C42,'Для заполнения'!$A$3:$AA$100,COLUMN()-1,0)</f>
        <v/>
      </c>
      <c r="N42" s="10">
        <f>VLOOKUP($C42,'Для заполнения'!$A$3:$AA$100,COLUMN()-1,0)</f>
        <v/>
      </c>
      <c r="O42" s="10">
        <f>VLOOKUP($C42,'Для заполнения'!$A$3:$AA$100,COLUMN()-1,0)</f>
        <v/>
      </c>
      <c r="P42" s="10">
        <f>VLOOKUP($C42,'Для заполнения'!$A$3:$AA$100,COLUMN()-1,0)</f>
        <v/>
      </c>
      <c r="Q42" s="12">
        <f>VLOOKUP($C42,'Для заполнения'!$A$3:$AA$100,COLUMN()-1,0)</f>
        <v/>
      </c>
      <c r="R42" s="12">
        <f>VLOOKUP($C42,'Для заполнения'!$A$3:$AA$100,COLUMN()-1,0)</f>
        <v/>
      </c>
      <c r="S42" s="12">
        <f>VLOOKUP($C42,'Для заполнения'!$A$3:$AA$100,COLUMN()-1,0)</f>
        <v/>
      </c>
      <c r="T42" s="12">
        <f>VLOOKUP($C42,'Для заполнения'!$A$3:$AA$100,COLUMN()-1,0)</f>
        <v/>
      </c>
      <c r="U42" s="9">
        <f>VLOOKUP($C42,'Для заполнения'!$A$3:$AA$100,COLUMN()-1,0)</f>
        <v/>
      </c>
      <c r="V42" s="9">
        <f>VLOOKUP($C42,'Для заполнения'!$A$3:$AA$100,COLUMN()-1,0)</f>
        <v/>
      </c>
      <c r="W42" s="11">
        <f>VLOOKUP($C42,'Для заполнения'!$A$3:$AA$100,COLUMN()-1,0)</f>
        <v/>
      </c>
      <c r="X42" s="11">
        <f>VLOOKUP($C42,'Для заполнения'!$A$3:$AA$100,COLUMN()-1,0)</f>
        <v/>
      </c>
      <c r="Y42" s="13">
        <f>VLOOKUP($C42,'Для заполнения'!$A$3:$AA$100,COLUMN()-1,0)</f>
        <v/>
      </c>
      <c r="Z42" s="13">
        <f>VLOOKUP($C42,'Для заполнения'!$A$3:$AA$100,COLUMN()-1,0)</f>
        <v/>
      </c>
      <c r="AA42" s="9">
        <f>VLOOKUP($C42,'Для заполнения'!$A$3:$AA$100,COLUMN()-1,0)</f>
        <v/>
      </c>
      <c r="AB42" s="46">
        <f>VLOOKUP($C42,'Для заполнения'!$A$3:$AA$100,COLUMN()-1,0)</f>
        <v/>
      </c>
    </row>
    <row r="43" ht="67.5" customHeight="1" s="8">
      <c r="A43" s="162" t="n">
        <v>34</v>
      </c>
      <c r="B43" s="79">
        <f>VLOOKUP($C43,'Для заполнения'!$A$3:$AA$100,2,0)</f>
        <v/>
      </c>
      <c r="C43" s="118" t="inlineStr">
        <is>
          <t>ФГБУ "НМИЦ ИМ. В.А. АЛМАЗОВА" МИНЗДРАВА РОССИИ</t>
        </is>
      </c>
      <c r="D43" s="12">
        <f>VLOOKUP($C43,'Для заполнения'!$A$3:$AA$100,COLUMN()-1,0)</f>
        <v/>
      </c>
      <c r="E43" s="14">
        <f>VLOOKUP($C43,'Для заполнения'!$A$3:$AA$100,COLUMN()-1,0)</f>
        <v/>
      </c>
      <c r="F43" s="15">
        <f>VLOOKUP($C43,'Для заполнения'!$A$3:$AA$100,COLUMN()-1,0)</f>
        <v/>
      </c>
      <c r="G43" s="10">
        <f>VLOOKUP($C43,'Для заполнения'!$A$3:$AA$100,COLUMN()-1,0)</f>
        <v/>
      </c>
      <c r="H43" s="10">
        <f>VLOOKUP($C43,'Для заполнения'!$A$3:$AA$100,COLUMN()-1,0)</f>
        <v/>
      </c>
      <c r="I43" s="10">
        <f>VLOOKUP($C43,'Для заполнения'!$A$3:$AA$100,COLUMN()-1,0)</f>
        <v/>
      </c>
      <c r="J43" s="10">
        <f>VLOOKUP($C43,'Для заполнения'!$A$3:$AA$100,COLUMN()-1,0)</f>
        <v/>
      </c>
      <c r="K43" s="10">
        <f>VLOOKUP($C43,'Для заполнения'!$A$3:$AA$100,COLUMN()-1,0)</f>
        <v/>
      </c>
      <c r="L43" s="10">
        <f>VLOOKUP($C43,'Для заполнения'!$A$3:$AA$100,COLUMN()-1,0)</f>
        <v/>
      </c>
      <c r="M43" s="10">
        <f>VLOOKUP($C43,'Для заполнения'!$A$3:$AA$100,COLUMN()-1,0)</f>
        <v/>
      </c>
      <c r="N43" s="10">
        <f>VLOOKUP($C43,'Для заполнения'!$A$3:$AA$100,COLUMN()-1,0)</f>
        <v/>
      </c>
      <c r="O43" s="10">
        <f>VLOOKUP($C43,'Для заполнения'!$A$3:$AA$100,COLUMN()-1,0)</f>
        <v/>
      </c>
      <c r="P43" s="10">
        <f>VLOOKUP($C43,'Для заполнения'!$A$3:$AA$100,COLUMN()-1,0)</f>
        <v/>
      </c>
      <c r="Q43" s="12">
        <f>VLOOKUP($C43,'Для заполнения'!$A$3:$AA$100,COLUMN()-1,0)</f>
        <v/>
      </c>
      <c r="R43" s="12">
        <f>VLOOKUP($C43,'Для заполнения'!$A$3:$AA$100,COLUMN()-1,0)</f>
        <v/>
      </c>
      <c r="S43" s="12">
        <f>VLOOKUP($C43,'Для заполнения'!$A$3:$AA$100,COLUMN()-1,0)</f>
        <v/>
      </c>
      <c r="T43" s="12">
        <f>VLOOKUP($C43,'Для заполнения'!$A$3:$AA$100,COLUMN()-1,0)</f>
        <v/>
      </c>
      <c r="U43" s="9">
        <f>VLOOKUP($C43,'Для заполнения'!$A$3:$AA$100,COLUMN()-1,0)</f>
        <v/>
      </c>
      <c r="V43" s="9">
        <f>VLOOKUP($C43,'Для заполнения'!$A$3:$AA$100,COLUMN()-1,0)</f>
        <v/>
      </c>
      <c r="W43" s="11">
        <f>VLOOKUP($C43,'Для заполнения'!$A$3:$AA$100,COLUMN()-1,0)</f>
        <v/>
      </c>
      <c r="X43" s="11">
        <f>VLOOKUP($C43,'Для заполнения'!$A$3:$AA$100,COLUMN()-1,0)</f>
        <v/>
      </c>
      <c r="Y43" s="13">
        <f>VLOOKUP($C43,'Для заполнения'!$A$3:$AA$100,COLUMN()-1,0)</f>
        <v/>
      </c>
      <c r="Z43" s="13">
        <f>VLOOKUP($C43,'Для заполнения'!$A$3:$AA$100,COLUMN()-1,0)</f>
        <v/>
      </c>
      <c r="AA43" s="9">
        <f>VLOOKUP($C43,'Для заполнения'!$A$3:$AA$100,COLUMN()-1,0)</f>
        <v/>
      </c>
      <c r="AB43" s="46">
        <f>VLOOKUP($C43,'Для заполнения'!$A$3:$AA$100,COLUMN()-1,0)</f>
        <v/>
      </c>
    </row>
    <row r="44" ht="69.75" customHeight="1" s="8">
      <c r="A44" s="162" t="n">
        <v>35</v>
      </c>
      <c r="B44" s="79">
        <f>VLOOKUP($C44,'Для заполнения'!$A$3:$AA$100,2,0)</f>
        <v/>
      </c>
      <c r="C44" s="118" t="inlineStr">
        <is>
          <t>ФГБОУ ВО СЗГМУ им. И.И. МЕЧНИКОВА МИНЗДРАВА РОССИИ</t>
        </is>
      </c>
      <c r="D44" s="12">
        <f>VLOOKUP($C44,'Для заполнения'!$A$3:$AA$100,COLUMN()-1,0)</f>
        <v/>
      </c>
      <c r="E44" s="14">
        <f>VLOOKUP($C44,'Для заполнения'!$A$3:$AA$100,COLUMN()-1,0)</f>
        <v/>
      </c>
      <c r="F44" s="15">
        <f>VLOOKUP($C44,'Для заполнения'!$A$3:$AA$100,COLUMN()-1,0)</f>
        <v/>
      </c>
      <c r="G44" s="10">
        <f>VLOOKUP($C44,'Для заполнения'!$A$3:$AA$100,COLUMN()-1,0)</f>
        <v/>
      </c>
      <c r="H44" s="10">
        <f>VLOOKUP($C44,'Для заполнения'!$A$3:$AA$100,COLUMN()-1,0)</f>
        <v/>
      </c>
      <c r="I44" s="10">
        <f>VLOOKUP($C44,'Для заполнения'!$A$3:$AA$100,COLUMN()-1,0)</f>
        <v/>
      </c>
      <c r="J44" s="10">
        <f>VLOOKUP($C44,'Для заполнения'!$A$3:$AA$100,COLUMN()-1,0)</f>
        <v/>
      </c>
      <c r="K44" s="10">
        <f>VLOOKUP($C44,'Для заполнения'!$A$3:$AA$100,COLUMN()-1,0)</f>
        <v/>
      </c>
      <c r="L44" s="10">
        <f>VLOOKUP($C44,'Для заполнения'!$A$3:$AA$100,COLUMN()-1,0)</f>
        <v/>
      </c>
      <c r="M44" s="10">
        <f>VLOOKUP($C44,'Для заполнения'!$A$3:$AA$100,COLUMN()-1,0)</f>
        <v/>
      </c>
      <c r="N44" s="10">
        <f>VLOOKUP($C44,'Для заполнения'!$A$3:$AA$100,COLUMN()-1,0)</f>
        <v/>
      </c>
      <c r="O44" s="10">
        <f>VLOOKUP($C44,'Для заполнения'!$A$3:$AA$100,COLUMN()-1,0)</f>
        <v/>
      </c>
      <c r="P44" s="10">
        <f>VLOOKUP($C44,'Для заполнения'!$A$3:$AA$100,COLUMN()-1,0)</f>
        <v/>
      </c>
      <c r="Q44" s="12">
        <f>VLOOKUP($C44,'Для заполнения'!$A$3:$AA$100,COLUMN()-1,0)</f>
        <v/>
      </c>
      <c r="R44" s="12">
        <f>VLOOKUP($C44,'Для заполнения'!$A$3:$AA$100,COLUMN()-1,0)</f>
        <v/>
      </c>
      <c r="S44" s="12">
        <f>VLOOKUP($C44,'Для заполнения'!$A$3:$AA$100,COLUMN()-1,0)</f>
        <v/>
      </c>
      <c r="T44" s="12">
        <f>VLOOKUP($C44,'Для заполнения'!$A$3:$AA$100,COLUMN()-1,0)</f>
        <v/>
      </c>
      <c r="U44" s="9">
        <f>VLOOKUP($C44,'Для заполнения'!$A$3:$AA$100,COLUMN()-1,0)</f>
        <v/>
      </c>
      <c r="V44" s="9">
        <f>VLOOKUP($C44,'Для заполнения'!$A$3:$AA$100,COLUMN()-1,0)</f>
        <v/>
      </c>
      <c r="W44" s="11">
        <f>VLOOKUP($C44,'Для заполнения'!$A$3:$AA$100,COLUMN()-1,0)</f>
        <v/>
      </c>
      <c r="X44" s="11">
        <f>VLOOKUP($C44,'Для заполнения'!$A$3:$AA$100,COLUMN()-1,0)</f>
        <v/>
      </c>
      <c r="Y44" s="13">
        <f>VLOOKUP($C44,'Для заполнения'!$A$3:$AA$100,COLUMN()-1,0)</f>
        <v/>
      </c>
      <c r="Z44" s="13">
        <f>VLOOKUP($C44,'Для заполнения'!$A$3:$AA$100,COLUMN()-1,0)</f>
        <v/>
      </c>
      <c r="AA44" s="9">
        <f>VLOOKUP($C44,'Для заполнения'!$A$3:$AA$100,COLUMN()-1,0)</f>
        <v/>
      </c>
      <c r="AB44" s="46">
        <f>VLOOKUP($C44,'Для заполнения'!$A$3:$AA$100,COLUMN()-1,0)</f>
        <v/>
      </c>
    </row>
    <row r="45" ht="46.5" customHeight="1" s="8">
      <c r="A45" s="162" t="n">
        <v>36</v>
      </c>
      <c r="B45" s="79">
        <f>VLOOKUP($C45,'Для заполнения'!$A$3:$AA$100,2,0)</f>
        <v/>
      </c>
      <c r="C45" s="118" t="inlineStr">
        <is>
          <t>ФГБНУ "НИИ АГИР ИМ. Д.О. ОТТА"</t>
        </is>
      </c>
      <c r="D45" s="12">
        <f>VLOOKUP($C45,'Для заполнения'!$A$3:$AA$100,COLUMN()-1,0)</f>
        <v/>
      </c>
      <c r="E45" s="14">
        <f>VLOOKUP($C45,'Для заполнения'!$A$3:$AA$100,COLUMN()-1,0)</f>
        <v/>
      </c>
      <c r="F45" s="15">
        <f>VLOOKUP($C45,'Для заполнения'!$A$3:$AA$100,COLUMN()-1,0)</f>
        <v/>
      </c>
      <c r="G45" s="10">
        <f>VLOOKUP($C45,'Для заполнения'!$A$3:$AA$100,COLUMN()-1,0)</f>
        <v/>
      </c>
      <c r="H45" s="10">
        <f>VLOOKUP($C45,'Для заполнения'!$A$3:$AA$100,COLUMN()-1,0)</f>
        <v/>
      </c>
      <c r="I45" s="10">
        <f>VLOOKUP($C45,'Для заполнения'!$A$3:$AA$100,COLUMN()-1,0)</f>
        <v/>
      </c>
      <c r="J45" s="10">
        <f>VLOOKUP($C45,'Для заполнения'!$A$3:$AA$100,COLUMN()-1,0)</f>
        <v/>
      </c>
      <c r="K45" s="10">
        <f>VLOOKUP($C45,'Для заполнения'!$A$3:$AA$100,COLUMN()-1,0)</f>
        <v/>
      </c>
      <c r="L45" s="10">
        <f>VLOOKUP($C45,'Для заполнения'!$A$3:$AA$100,COLUMN()-1,0)</f>
        <v/>
      </c>
      <c r="M45" s="10">
        <f>VLOOKUP($C45,'Для заполнения'!$A$3:$AA$100,COLUMN()-1,0)</f>
        <v/>
      </c>
      <c r="N45" s="10">
        <f>VLOOKUP($C45,'Для заполнения'!$A$3:$AA$100,COLUMN()-1,0)</f>
        <v/>
      </c>
      <c r="O45" s="10">
        <f>VLOOKUP($C45,'Для заполнения'!$A$3:$AA$100,COLUMN()-1,0)</f>
        <v/>
      </c>
      <c r="P45" s="10">
        <f>VLOOKUP($C45,'Для заполнения'!$A$3:$AA$100,COLUMN()-1,0)</f>
        <v/>
      </c>
      <c r="Q45" s="12">
        <f>VLOOKUP($C45,'Для заполнения'!$A$3:$AA$100,COLUMN()-1,0)</f>
        <v/>
      </c>
      <c r="R45" s="12">
        <f>VLOOKUP($C45,'Для заполнения'!$A$3:$AA$100,COLUMN()-1,0)</f>
        <v/>
      </c>
      <c r="S45" s="12">
        <f>VLOOKUP($C45,'Для заполнения'!$A$3:$AA$100,COLUMN()-1,0)</f>
        <v/>
      </c>
      <c r="T45" s="12">
        <f>VLOOKUP($C45,'Для заполнения'!$A$3:$AA$100,COLUMN()-1,0)</f>
        <v/>
      </c>
      <c r="U45" s="9">
        <f>VLOOKUP($C45,'Для заполнения'!$A$3:$AA$100,COLUMN()-1,0)</f>
        <v/>
      </c>
      <c r="V45" s="9">
        <f>VLOOKUP($C45,'Для заполнения'!$A$3:$AA$100,COLUMN()-1,0)</f>
        <v/>
      </c>
      <c r="W45" s="11">
        <f>VLOOKUP($C45,'Для заполнения'!$A$3:$AA$100,COLUMN()-1,0)</f>
        <v/>
      </c>
      <c r="X45" s="11">
        <f>VLOOKUP($C45,'Для заполнения'!$A$3:$AA$100,COLUMN()-1,0)</f>
        <v/>
      </c>
      <c r="Y45" s="13">
        <f>VLOOKUP($C45,'Для заполнения'!$A$3:$AA$100,COLUMN()-1,0)</f>
        <v/>
      </c>
      <c r="Z45" s="13">
        <f>VLOOKUP($C45,'Для заполнения'!$A$3:$AA$100,COLUMN()-1,0)</f>
        <v/>
      </c>
      <c r="AA45" s="9">
        <f>VLOOKUP($C45,'Для заполнения'!$A$3:$AA$100,COLUMN()-1,0)</f>
        <v/>
      </c>
      <c r="AB45" s="46">
        <f>VLOOKUP($C45,'Для заполнения'!$A$3:$AA$100,COLUMN()-1,0)</f>
        <v/>
      </c>
    </row>
    <row r="46" ht="93" customHeight="1" s="8">
      <c r="A46" s="162" t="n">
        <v>37</v>
      </c>
      <c r="B46" s="79">
        <f>VLOOKUP($C46,'Для заполнения'!$A$3:$AA$100,2,0)</f>
        <v/>
      </c>
      <c r="C46" s="118" t="inlineStr">
        <is>
          <t>ФГБУ "Санкт-Петербургский научно-исследовательский институт фтизиопульмонологии" Минздрава России</t>
        </is>
      </c>
      <c r="D46" s="12">
        <f>VLOOKUP($C46,'Для заполнения'!$A$3:$AA$100,COLUMN()-1,0)</f>
        <v/>
      </c>
      <c r="E46" s="14">
        <f>VLOOKUP($C46,'Для заполнения'!$A$3:$AA$100,COLUMN()-1,0)</f>
        <v/>
      </c>
      <c r="F46" s="15">
        <f>VLOOKUP($C46,'Для заполнения'!$A$3:$AA$100,COLUMN()-1,0)</f>
        <v/>
      </c>
      <c r="G46" s="10">
        <f>VLOOKUP($C46,'Для заполнения'!$A$3:$AA$100,COLUMN()-1,0)</f>
        <v/>
      </c>
      <c r="H46" s="10">
        <f>VLOOKUP($C46,'Для заполнения'!$A$3:$AA$100,COLUMN()-1,0)</f>
        <v/>
      </c>
      <c r="I46" s="10">
        <f>VLOOKUP($C46,'Для заполнения'!$A$3:$AA$100,COLUMN()-1,0)</f>
        <v/>
      </c>
      <c r="J46" s="10">
        <f>VLOOKUP($C46,'Для заполнения'!$A$3:$AA$100,COLUMN()-1,0)</f>
        <v/>
      </c>
      <c r="K46" s="10">
        <f>VLOOKUP($C46,'Для заполнения'!$A$3:$AA$100,COLUMN()-1,0)</f>
        <v/>
      </c>
      <c r="L46" s="10">
        <f>VLOOKUP($C46,'Для заполнения'!$A$3:$AA$100,COLUMN()-1,0)</f>
        <v/>
      </c>
      <c r="M46" s="10">
        <f>VLOOKUP($C46,'Для заполнения'!$A$3:$AA$100,COLUMN()-1,0)</f>
        <v/>
      </c>
      <c r="N46" s="10">
        <f>VLOOKUP($C46,'Для заполнения'!$A$3:$AA$100,COLUMN()-1,0)</f>
        <v/>
      </c>
      <c r="O46" s="10">
        <f>VLOOKUP($C46,'Для заполнения'!$A$3:$AA$100,COLUMN()-1,0)</f>
        <v/>
      </c>
      <c r="P46" s="10">
        <f>VLOOKUP($C46,'Для заполнения'!$A$3:$AA$100,COLUMN()-1,0)</f>
        <v/>
      </c>
      <c r="Q46" s="12">
        <f>VLOOKUP($C46,'Для заполнения'!$A$3:$AA$100,COLUMN()-1,0)</f>
        <v/>
      </c>
      <c r="R46" s="12">
        <f>VLOOKUP($C46,'Для заполнения'!$A$3:$AA$100,COLUMN()-1,0)</f>
        <v/>
      </c>
      <c r="S46" s="12">
        <f>VLOOKUP($C46,'Для заполнения'!$A$3:$AA$100,COLUMN()-1,0)</f>
        <v/>
      </c>
      <c r="T46" s="12">
        <f>VLOOKUP($C46,'Для заполнения'!$A$3:$AA$100,COLUMN()-1,0)</f>
        <v/>
      </c>
      <c r="U46" s="9">
        <f>VLOOKUP($C46,'Для заполнения'!$A$3:$AA$100,COLUMN()-1,0)</f>
        <v/>
      </c>
      <c r="V46" s="9">
        <f>VLOOKUP($C46,'Для заполнения'!$A$3:$AA$100,COLUMN()-1,0)</f>
        <v/>
      </c>
      <c r="W46" s="11">
        <f>VLOOKUP($C46,'Для заполнения'!$A$3:$AA$100,COLUMN()-1,0)</f>
        <v/>
      </c>
      <c r="X46" s="11">
        <f>VLOOKUP($C46,'Для заполнения'!$A$3:$AA$100,COLUMN()-1,0)</f>
        <v/>
      </c>
      <c r="Y46" s="13">
        <f>VLOOKUP($C46,'Для заполнения'!$A$3:$AA$100,COLUMN()-1,0)</f>
        <v/>
      </c>
      <c r="Z46" s="13">
        <f>VLOOKUP($C46,'Для заполнения'!$A$3:$AA$100,COLUMN()-1,0)</f>
        <v/>
      </c>
      <c r="AA46" s="9">
        <f>VLOOKUP($C46,'Для заполнения'!$A$3:$AA$100,COLUMN()-1,0)</f>
        <v/>
      </c>
      <c r="AB46" s="46">
        <f>VLOOKUP($C46,'Для заполнения'!$A$3:$AA$100,COLUMN()-1,0)</f>
        <v/>
      </c>
    </row>
    <row r="47" ht="58.9" customHeight="1" s="8">
      <c r="A47" s="162" t="n">
        <v>38</v>
      </c>
      <c r="B47" s="79">
        <f>VLOOKUP($C47,'Для заполнения'!$A$3:$AA$100,2,0)</f>
        <v/>
      </c>
      <c r="C47" s="118" t="inlineStr">
        <is>
          <t>ФГБУ ДНКЦИБ ФМБА России</t>
        </is>
      </c>
      <c r="D47" s="12">
        <f>VLOOKUP($C47,'Для заполнения'!$A$3:$AA$100,COLUMN()-1,0)</f>
        <v/>
      </c>
      <c r="E47" s="14">
        <f>VLOOKUP($C47,'Для заполнения'!$A$3:$AA$100,COLUMN()-1,0)</f>
        <v/>
      </c>
      <c r="F47" s="15">
        <f>VLOOKUP($C47,'Для заполнения'!$A$3:$AA$100,COLUMN()-1,0)</f>
        <v/>
      </c>
      <c r="G47" s="10">
        <f>VLOOKUP($C47,'Для заполнения'!$A$3:$AA$100,COLUMN()-1,0)</f>
        <v/>
      </c>
      <c r="H47" s="10">
        <f>VLOOKUP($C47,'Для заполнения'!$A$3:$AA$100,COLUMN()-1,0)</f>
        <v/>
      </c>
      <c r="I47" s="10">
        <f>VLOOKUP($C47,'Для заполнения'!$A$3:$AA$100,COLUMN()-1,0)</f>
        <v/>
      </c>
      <c r="J47" s="10">
        <f>VLOOKUP($C47,'Для заполнения'!$A$3:$AA$100,COLUMN()-1,0)</f>
        <v/>
      </c>
      <c r="K47" s="10">
        <f>VLOOKUP($C47,'Для заполнения'!$A$3:$AA$100,COLUMN()-1,0)</f>
        <v/>
      </c>
      <c r="L47" s="10">
        <f>VLOOKUP($C47,'Для заполнения'!$A$3:$AA$100,COLUMN()-1,0)</f>
        <v/>
      </c>
      <c r="M47" s="10">
        <f>VLOOKUP($C47,'Для заполнения'!$A$3:$AA$100,COLUMN()-1,0)</f>
        <v/>
      </c>
      <c r="N47" s="10">
        <f>VLOOKUP($C47,'Для заполнения'!$A$3:$AA$100,COLUMN()-1,0)</f>
        <v/>
      </c>
      <c r="O47" s="10">
        <f>VLOOKUP($C47,'Для заполнения'!$A$3:$AA$100,COLUMN()-1,0)</f>
        <v/>
      </c>
      <c r="P47" s="10">
        <f>VLOOKUP($C47,'Для заполнения'!$A$3:$AA$100,COLUMN()-1,0)</f>
        <v/>
      </c>
      <c r="Q47" s="12">
        <f>VLOOKUP($C47,'Для заполнения'!$A$3:$AA$100,COLUMN()-1,0)</f>
        <v/>
      </c>
      <c r="R47" s="12">
        <f>VLOOKUP($C47,'Для заполнения'!$A$3:$AA$100,COLUMN()-1,0)</f>
        <v/>
      </c>
      <c r="S47" s="12">
        <f>VLOOKUP($C47,'Для заполнения'!$A$3:$AA$100,COLUMN()-1,0)</f>
        <v/>
      </c>
      <c r="T47" s="12">
        <f>VLOOKUP($C47,'Для заполнения'!$A$3:$AA$100,COLUMN()-1,0)</f>
        <v/>
      </c>
      <c r="U47" s="9">
        <f>VLOOKUP($C47,'Для заполнения'!$A$3:$AA$100,COLUMN()-1,0)</f>
        <v/>
      </c>
      <c r="V47" s="9">
        <f>VLOOKUP($C47,'Для заполнения'!$A$3:$AA$100,COLUMN()-1,0)</f>
        <v/>
      </c>
      <c r="W47" s="11">
        <f>VLOOKUP($C47,'Для заполнения'!$A$3:$AA$100,COLUMN()-1,0)</f>
        <v/>
      </c>
      <c r="X47" s="11">
        <f>VLOOKUP($C47,'Для заполнения'!$A$3:$AA$100,COLUMN()-1,0)</f>
        <v/>
      </c>
      <c r="Y47" s="13">
        <f>VLOOKUP($C47,'Для заполнения'!$A$3:$AA$100,COLUMN()-1,0)</f>
        <v/>
      </c>
      <c r="Z47" s="13">
        <f>VLOOKUP($C47,'Для заполнения'!$A$3:$AA$100,COLUMN()-1,0)</f>
        <v/>
      </c>
      <c r="AA47" s="9">
        <f>VLOOKUP($C47,'Для заполнения'!$A$3:$AA$100,COLUMN()-1,0)</f>
        <v/>
      </c>
      <c r="AB47" s="46">
        <f>VLOOKUP($C47,'Для заполнения'!$A$3:$AA$100,COLUMN()-1,0)</f>
        <v/>
      </c>
    </row>
    <row r="48" ht="70.5" customHeight="1" s="8">
      <c r="A48" s="163" t="n">
        <v>39</v>
      </c>
      <c r="B48" s="79">
        <f>VLOOKUP($C48,'Для заполнения'!$A$3:$AA$100,2,0)</f>
        <v/>
      </c>
      <c r="C48" s="118" t="inlineStr">
        <is>
          <t>ФГБУ "РНИИТО ИМ. Р.Р. ВРЕДЕНА" МИНЗДРАВА РОССИИ</t>
        </is>
      </c>
      <c r="D48" s="12">
        <f>VLOOKUP($C48,'Для заполнения'!$A$3:$AA$100,COLUMN()-1,0)</f>
        <v/>
      </c>
      <c r="E48" s="14">
        <f>VLOOKUP($C48,'Для заполнения'!$A$3:$AA$100,COLUMN()-1,0)</f>
        <v/>
      </c>
      <c r="F48" s="15">
        <f>VLOOKUP($C48,'Для заполнения'!$A$3:$AA$100,COLUMN()-1,0)</f>
        <v/>
      </c>
      <c r="G48" s="10">
        <f>VLOOKUP($C48,'Для заполнения'!$A$3:$AA$100,COLUMN()-1,0)</f>
        <v/>
      </c>
      <c r="H48" s="10">
        <f>VLOOKUP($C48,'Для заполнения'!$A$3:$AA$100,COLUMN()-1,0)</f>
        <v/>
      </c>
      <c r="I48" s="10">
        <f>VLOOKUP($C48,'Для заполнения'!$A$3:$AA$100,COLUMN()-1,0)</f>
        <v/>
      </c>
      <c r="J48" s="10">
        <f>VLOOKUP($C48,'Для заполнения'!$A$3:$AA$100,COLUMN()-1,0)</f>
        <v/>
      </c>
      <c r="K48" s="10">
        <f>VLOOKUP($C48,'Для заполнения'!$A$3:$AA$100,COLUMN()-1,0)</f>
        <v/>
      </c>
      <c r="L48" s="10">
        <f>VLOOKUP($C48,'Для заполнения'!$A$3:$AA$100,COLUMN()-1,0)</f>
        <v/>
      </c>
      <c r="M48" s="10">
        <f>VLOOKUP($C48,'Для заполнения'!$A$3:$AA$100,COLUMN()-1,0)</f>
        <v/>
      </c>
      <c r="N48" s="10">
        <f>VLOOKUP($C48,'Для заполнения'!$A$3:$AA$100,COLUMN()-1,0)</f>
        <v/>
      </c>
      <c r="O48" s="10">
        <f>VLOOKUP($C48,'Для заполнения'!$A$3:$AA$100,COLUMN()-1,0)</f>
        <v/>
      </c>
      <c r="P48" s="10">
        <f>VLOOKUP($C48,'Для заполнения'!$A$3:$AA$100,COLUMN()-1,0)</f>
        <v/>
      </c>
      <c r="Q48" s="12">
        <f>VLOOKUP($C48,'Для заполнения'!$A$3:$AA$100,COLUMN()-1,0)</f>
        <v/>
      </c>
      <c r="R48" s="12">
        <f>VLOOKUP($C48,'Для заполнения'!$A$3:$AA$100,COLUMN()-1,0)</f>
        <v/>
      </c>
      <c r="S48" s="12">
        <f>VLOOKUP($C48,'Для заполнения'!$A$3:$AA$100,COLUMN()-1,0)</f>
        <v/>
      </c>
      <c r="T48" s="12">
        <f>VLOOKUP($C48,'Для заполнения'!$A$3:$AA$100,COLUMN()-1,0)</f>
        <v/>
      </c>
      <c r="U48" s="9">
        <f>VLOOKUP($C48,'Для заполнения'!$A$3:$AA$100,COLUMN()-1,0)</f>
        <v/>
      </c>
      <c r="V48" s="9">
        <f>VLOOKUP($C48,'Для заполнения'!$A$3:$AA$100,COLUMN()-1,0)</f>
        <v/>
      </c>
      <c r="W48" s="11">
        <f>VLOOKUP($C48,'Для заполнения'!$A$3:$AA$100,COLUMN()-1,0)</f>
        <v/>
      </c>
      <c r="X48" s="11">
        <f>VLOOKUP($C48,'Для заполнения'!$A$3:$AA$100,COLUMN()-1,0)</f>
        <v/>
      </c>
      <c r="Y48" s="13">
        <f>VLOOKUP($C48,'Для заполнения'!$A$3:$AA$100,COLUMN()-1,0)</f>
        <v/>
      </c>
      <c r="Z48" s="13">
        <f>VLOOKUP($C48,'Для заполнения'!$A$3:$AA$100,COLUMN()-1,0)</f>
        <v/>
      </c>
      <c r="AA48" s="9">
        <f>VLOOKUP($C48,'Для заполнения'!$A$3:$AA$100,COLUMN()-1,0)</f>
        <v/>
      </c>
      <c r="AB48" s="46">
        <f>VLOOKUP($C48,'Для заполнения'!$A$3:$AA$100,COLUMN()-1,0)</f>
        <v/>
      </c>
    </row>
    <row r="49" ht="70.5" customFormat="1" customHeight="1" s="98">
      <c r="A49" s="162" t="n">
        <v>40</v>
      </c>
      <c r="B49" s="79">
        <f>VLOOKUP($C49,'Для заполнения'!$A$3:$AA$100,2,0)</f>
        <v/>
      </c>
      <c r="C49" s="118" t="inlineStr">
        <is>
          <t>ФГБОУ ВО СПБГПМУ МИНЗДРАВА РОССИИ</t>
        </is>
      </c>
      <c r="D49" s="12">
        <f>VLOOKUP($C49,'Для заполнения'!$A$3:$AA$100,COLUMN()-1,0)</f>
        <v/>
      </c>
      <c r="E49" s="14">
        <f>VLOOKUP($C49,'Для заполнения'!$A$3:$AA$100,COLUMN()-1,0)</f>
        <v/>
      </c>
      <c r="F49" s="15">
        <f>VLOOKUP($C49,'Для заполнения'!$A$3:$AA$100,COLUMN()-1,0)</f>
        <v/>
      </c>
      <c r="G49" s="10">
        <f>VLOOKUP($C49,'Для заполнения'!$A$3:$AA$100,COLUMN()-1,0)</f>
        <v/>
      </c>
      <c r="H49" s="10">
        <f>VLOOKUP($C49,'Для заполнения'!$A$3:$AA$100,COLUMN()-1,0)</f>
        <v/>
      </c>
      <c r="I49" s="10">
        <f>VLOOKUP($C49,'Для заполнения'!$A$3:$AA$100,COLUMN()-1,0)</f>
        <v/>
      </c>
      <c r="J49" s="10">
        <f>VLOOKUP($C49,'Для заполнения'!$A$3:$AA$100,COLUMN()-1,0)</f>
        <v/>
      </c>
      <c r="K49" s="10">
        <f>VLOOKUP($C49,'Для заполнения'!$A$3:$AA$100,COLUMN()-1,0)</f>
        <v/>
      </c>
      <c r="L49" s="10">
        <f>VLOOKUP($C49,'Для заполнения'!$A$3:$AA$100,COLUMN()-1,0)</f>
        <v/>
      </c>
      <c r="M49" s="10">
        <f>VLOOKUP($C49,'Для заполнения'!$A$3:$AA$100,COLUMN()-1,0)</f>
        <v/>
      </c>
      <c r="N49" s="10">
        <f>VLOOKUP($C49,'Для заполнения'!$A$3:$AA$100,COLUMN()-1,0)</f>
        <v/>
      </c>
      <c r="O49" s="10">
        <f>VLOOKUP($C49,'Для заполнения'!$A$3:$AA$100,COLUMN()-1,0)</f>
        <v/>
      </c>
      <c r="P49" s="10">
        <f>VLOOKUP($C49,'Для заполнения'!$A$3:$AA$100,COLUMN()-1,0)</f>
        <v/>
      </c>
      <c r="Q49" s="12">
        <f>VLOOKUP($C49,'Для заполнения'!$A$3:$AA$100,COLUMN()-1,0)</f>
        <v/>
      </c>
      <c r="R49" s="12">
        <f>VLOOKUP($C49,'Для заполнения'!$A$3:$AA$100,COLUMN()-1,0)</f>
        <v/>
      </c>
      <c r="S49" s="12">
        <f>VLOOKUP($C49,'Для заполнения'!$A$3:$AA$100,COLUMN()-1,0)</f>
        <v/>
      </c>
      <c r="T49" s="12">
        <f>VLOOKUP($C49,'Для заполнения'!$A$3:$AA$100,COLUMN()-1,0)</f>
        <v/>
      </c>
      <c r="U49" s="9">
        <f>VLOOKUP($C49,'Для заполнения'!$A$3:$AA$100,COLUMN()-1,0)</f>
        <v/>
      </c>
      <c r="V49" s="9">
        <f>VLOOKUP($C49,'Для заполнения'!$A$3:$AA$100,COLUMN()-1,0)</f>
        <v/>
      </c>
      <c r="W49" s="11">
        <f>VLOOKUP($C49,'Для заполнения'!$A$3:$AA$100,COLUMN()-1,0)</f>
        <v/>
      </c>
      <c r="X49" s="11">
        <f>VLOOKUP($C49,'Для заполнения'!$A$3:$AA$100,COLUMN()-1,0)</f>
        <v/>
      </c>
      <c r="Y49" s="13">
        <f>VLOOKUP($C49,'Для заполнения'!$A$3:$AA$100,COLUMN()-1,0)</f>
        <v/>
      </c>
      <c r="Z49" s="13">
        <f>VLOOKUP($C49,'Для заполнения'!$A$3:$AA$100,COLUMN()-1,0)</f>
        <v/>
      </c>
      <c r="AA49" s="9">
        <f>VLOOKUP($C49,'Для заполнения'!$A$3:$AA$100,COLUMN()-1,0)</f>
        <v/>
      </c>
      <c r="AB49" s="46">
        <f>VLOOKUP($C49,'Для заполнения'!$A$3:$AA$100,COLUMN()-1,0)</f>
        <v/>
      </c>
    </row>
    <row r="50" ht="167.25" customHeight="1" s="8" thickBot="1">
      <c r="A50" s="163" t="n">
        <v>41</v>
      </c>
      <c r="B50" s="80">
        <f>VLOOKUP($C50,'Для заполнения'!$A$3:$AA$100,2,0)</f>
        <v/>
      </c>
      <c r="C50" s="149" t="inlineStr">
        <is>
          <t>ФГБУ "РОССИЙСКИЙ НАУЧНО-ИССЛЕДОВАТЕЛЬСКИЙ ИНСТИТУТ ГЕМАТОЛОГИИ И ТРАНСФУЗИОЛОГИИ ФЕДЕРАЛЬНОГО МЕДИКО-БИОЛОГИЧЕСКОГО АГЕНТСТВА"</t>
        </is>
      </c>
      <c r="D50" s="47">
        <f>VLOOKUP($C50,'Для заполнения'!$A$3:$AA$100,COLUMN()-1,0)</f>
        <v/>
      </c>
      <c r="E50" s="48">
        <f>VLOOKUP($C50,'Для заполнения'!$A$3:$AA$100,COLUMN()-1,0)</f>
        <v/>
      </c>
      <c r="F50" s="49">
        <f>VLOOKUP($C50,'Для заполнения'!$A$3:$AA$100,COLUMN()-1,0)</f>
        <v/>
      </c>
      <c r="G50" s="50">
        <f>VLOOKUP($C50,'Для заполнения'!$A$3:$AA$100,COLUMN()-1,0)</f>
        <v/>
      </c>
      <c r="H50" s="50">
        <f>VLOOKUP($C50,'Для заполнения'!$A$3:$AA$100,COLUMN()-1,0)</f>
        <v/>
      </c>
      <c r="I50" s="50">
        <f>VLOOKUP($C50,'Для заполнения'!$A$3:$AA$100,COLUMN()-1,0)</f>
        <v/>
      </c>
      <c r="J50" s="50">
        <f>VLOOKUP($C50,'Для заполнения'!$A$3:$AA$100,COLUMN()-1,0)</f>
        <v/>
      </c>
      <c r="K50" s="50">
        <f>VLOOKUP($C50,'Для заполнения'!$A$3:$AA$100,COLUMN()-1,0)</f>
        <v/>
      </c>
      <c r="L50" s="50">
        <f>VLOOKUP($C50,'Для заполнения'!$A$3:$AA$100,COLUMN()-1,0)</f>
        <v/>
      </c>
      <c r="M50" s="50">
        <f>VLOOKUP($C50,'Для заполнения'!$A$3:$AA$100,COLUMN()-1,0)</f>
        <v/>
      </c>
      <c r="N50" s="50">
        <f>VLOOKUP($C50,'Для заполнения'!$A$3:$AA$100,COLUMN()-1,0)</f>
        <v/>
      </c>
      <c r="O50" s="50">
        <f>VLOOKUP($C50,'Для заполнения'!$A$3:$AA$100,COLUMN()-1,0)</f>
        <v/>
      </c>
      <c r="P50" s="50">
        <f>VLOOKUP($C50,'Для заполнения'!$A$3:$AA$100,COLUMN()-1,0)</f>
        <v/>
      </c>
      <c r="Q50" s="47">
        <f>VLOOKUP($C50,'Для заполнения'!$A$3:$AA$100,COLUMN()-1,0)</f>
        <v/>
      </c>
      <c r="R50" s="47">
        <f>VLOOKUP($C50,'Для заполнения'!$A$3:$AA$100,COLUMN()-1,0)</f>
        <v/>
      </c>
      <c r="S50" s="47">
        <f>VLOOKUP($C50,'Для заполнения'!$A$3:$AA$100,COLUMN()-1,0)</f>
        <v/>
      </c>
      <c r="T50" s="47">
        <f>VLOOKUP($C50,'Для заполнения'!$A$3:$AA$100,COLUMN()-1,0)</f>
        <v/>
      </c>
      <c r="U50" s="51">
        <f>VLOOKUP($C50,'Для заполнения'!$A$3:$AA$100,COLUMN()-1,0)</f>
        <v/>
      </c>
      <c r="V50" s="51">
        <f>VLOOKUP($C50,'Для заполнения'!$A$3:$AA$100,COLUMN()-1,0)</f>
        <v/>
      </c>
      <c r="W50" s="52">
        <f>VLOOKUP($C50,'Для заполнения'!$A$3:$AA$100,COLUMN()-1,0)</f>
        <v/>
      </c>
      <c r="X50" s="52">
        <f>VLOOKUP($C50,'Для заполнения'!$A$3:$AA$100,COLUMN()-1,0)</f>
        <v/>
      </c>
      <c r="Y50" s="53">
        <f>VLOOKUP($C50,'Для заполнения'!$A$3:$AA$100,COLUMN()-1,0)</f>
        <v/>
      </c>
      <c r="Z50" s="53">
        <f>VLOOKUP($C50,'Для заполнения'!$A$3:$AA$100,COLUMN()-1,0)</f>
        <v/>
      </c>
      <c r="AA50" s="51">
        <f>VLOOKUP($C50,'Для заполнения'!$A$3:$AA$100,COLUMN()-1,0)</f>
        <v/>
      </c>
      <c r="AB50" s="54">
        <f>VLOOKUP($C50,'Для заполнения'!$A$3:$AA$100,COLUMN()-1,0)</f>
        <v/>
      </c>
    </row>
    <row r="51" ht="26.25" customHeight="1" s="8" thickBot="1">
      <c r="A51" s="151" t="n"/>
      <c r="B51" s="148" t="n"/>
      <c r="C51" s="160" t="inlineStr">
        <is>
          <t>Всего (коммерческие лаборатории)</t>
        </is>
      </c>
      <c r="D51" s="164">
        <f>SUM(D52:D69)</f>
        <v/>
      </c>
      <c r="E51" s="165">
        <f>SUM(E52:E69)</f>
        <v/>
      </c>
      <c r="F51" s="165">
        <f>SUM(F52:F69)</f>
        <v/>
      </c>
      <c r="G51" s="165">
        <f>SUM(G52:G69)</f>
        <v/>
      </c>
      <c r="H51" s="165">
        <f>SUM(H52:H69)</f>
        <v/>
      </c>
      <c r="I51" s="165">
        <f>SUM(I52:I69)</f>
        <v/>
      </c>
      <c r="J51" s="165">
        <f>SUM(J52:J69)</f>
        <v/>
      </c>
      <c r="K51" s="165">
        <f>SUM(K52:K69)</f>
        <v/>
      </c>
      <c r="L51" s="165">
        <f>SUM(L52:L69)</f>
        <v/>
      </c>
      <c r="M51" s="165">
        <f>SUM(M52:M69)</f>
        <v/>
      </c>
      <c r="N51" s="165">
        <f>SUM(N52:N69)</f>
        <v/>
      </c>
      <c r="O51" s="165">
        <f>SUM(O52:O69)</f>
        <v/>
      </c>
      <c r="P51" s="165">
        <f>SUM(P52:P69)</f>
        <v/>
      </c>
      <c r="Q51" s="165">
        <f>SUM(Q52:Q69)</f>
        <v/>
      </c>
      <c r="R51" s="165">
        <f>SUM(R52:R69)</f>
        <v/>
      </c>
      <c r="S51" s="165">
        <f>SUM(S52:S69)</f>
        <v/>
      </c>
      <c r="T51" s="165">
        <f>SUM(T52:T69)</f>
        <v/>
      </c>
      <c r="U51" s="165">
        <f>SUM(U52:U69)</f>
        <v/>
      </c>
      <c r="V51" s="165">
        <f>SUM(V52:V69)</f>
        <v/>
      </c>
      <c r="W51" s="165">
        <f>SUM(W52:W69)</f>
        <v/>
      </c>
      <c r="X51" s="165">
        <f>SUM(X52:X69)</f>
        <v/>
      </c>
      <c r="Y51" s="165">
        <f>SUM(Y52:Y69)</f>
        <v/>
      </c>
      <c r="Z51" s="165">
        <f>SUM(Z52:Z69)</f>
        <v/>
      </c>
      <c r="AA51" s="166">
        <f>AVERAGE(AA52:AA69)</f>
        <v/>
      </c>
      <c r="AB51" s="168">
        <f>AVERAGE(AB52:AB69)</f>
        <v/>
      </c>
    </row>
    <row r="52" ht="47.45" customHeight="1" s="8">
      <c r="A52" s="153" t="n">
        <v>42</v>
      </c>
      <c r="B52" s="73">
        <f>VLOOKUP($C52,'Для заполнения'!$A$3:$AA$100,2,0)</f>
        <v/>
      </c>
      <c r="C52" s="93" t="inlineStr">
        <is>
          <t>ООО «НПФ «ХЕЛИКС»</t>
        </is>
      </c>
      <c r="D52" s="84">
        <f>VLOOKUP($C52,'Для заполнения'!$A$3:$AA$100,COLUMN()-1,0)</f>
        <v/>
      </c>
      <c r="E52" s="39">
        <f>VLOOKUP($C52,'Для заполнения'!$A$3:$AA$100,COLUMN()-1,0)</f>
        <v/>
      </c>
      <c r="F52" s="40">
        <f>VLOOKUP($C52,'Для заполнения'!$A$3:$AA$100,COLUMN()-1,0)</f>
        <v/>
      </c>
      <c r="G52" s="41">
        <f>VLOOKUP($C52,'Для заполнения'!$A$3:$AA$100,COLUMN()-1,0)</f>
        <v/>
      </c>
      <c r="H52" s="41">
        <f>VLOOKUP($C52,'Для заполнения'!$A$3:$AA$100,COLUMN()-1,0)</f>
        <v/>
      </c>
      <c r="I52" s="41">
        <f>VLOOKUP($C52,'Для заполнения'!$A$3:$AA$100,COLUMN()-1,0)</f>
        <v/>
      </c>
      <c r="J52" s="41">
        <f>VLOOKUP($C52,'Для заполнения'!$A$3:$AA$100,COLUMN()-1,0)</f>
        <v/>
      </c>
      <c r="K52" s="41">
        <f>VLOOKUP($C52,'Для заполнения'!$A$3:$AA$100,COLUMN()-1,0)</f>
        <v/>
      </c>
      <c r="L52" s="41">
        <f>VLOOKUP($C52,'Для заполнения'!$A$3:$AA$100,COLUMN()-1,0)</f>
        <v/>
      </c>
      <c r="M52" s="41">
        <f>VLOOKUP($C52,'Для заполнения'!$A$3:$AA$100,COLUMN()-1,0)</f>
        <v/>
      </c>
      <c r="N52" s="41">
        <f>VLOOKUP($C52,'Для заполнения'!$A$3:$AA$100,COLUMN()-1,0)</f>
        <v/>
      </c>
      <c r="O52" s="41">
        <f>VLOOKUP($C52,'Для заполнения'!$A$3:$AA$100,COLUMN()-1,0)</f>
        <v/>
      </c>
      <c r="P52" s="41">
        <f>VLOOKUP($C52,'Для заполнения'!$A$3:$AA$100,COLUMN()-1,0)</f>
        <v/>
      </c>
      <c r="Q52" s="38">
        <f>VLOOKUP($C52,'Для заполнения'!$A$3:$AA$100,COLUMN()-1,0)</f>
        <v/>
      </c>
      <c r="R52" s="38">
        <f>VLOOKUP($C52,'Для заполнения'!$A$3:$AA$100,COLUMN()-1,0)</f>
        <v/>
      </c>
      <c r="S52" s="38">
        <f>VLOOKUP($C52,'Для заполнения'!$A$3:$AA$100,COLUMN()-1,0)</f>
        <v/>
      </c>
      <c r="T52" s="38">
        <f>VLOOKUP($C52,'Для заполнения'!$A$3:$AA$100,COLUMN()-1,0)</f>
        <v/>
      </c>
      <c r="U52" s="42">
        <f>VLOOKUP($C52,'Для заполнения'!$A$3:$AA$100,COLUMN()-1,0)</f>
        <v/>
      </c>
      <c r="V52" s="42">
        <f>VLOOKUP($C52,'Для заполнения'!$A$3:$AA$100,COLUMN()-1,0)</f>
        <v/>
      </c>
      <c r="W52" s="43">
        <f>VLOOKUP($C52,'Для заполнения'!$A$3:$AA$100,COLUMN()-1,0)</f>
        <v/>
      </c>
      <c r="X52" s="43">
        <f>VLOOKUP($C52,'Для заполнения'!$A$3:$AA$100,COLUMN()-1,0)</f>
        <v/>
      </c>
      <c r="Y52" s="44">
        <f>VLOOKUP($C52,'Для заполнения'!$A$3:$AA$100,COLUMN()-1,0)</f>
        <v/>
      </c>
      <c r="Z52" s="44">
        <f>VLOOKUP($C52,'Для заполнения'!$A$3:$AA$100,COLUMN()-1,0)</f>
        <v/>
      </c>
      <c r="AA52" s="42">
        <f>VLOOKUP($C52,'Для заполнения'!$A$3:$AA$100,COLUMN()-1,0)</f>
        <v/>
      </c>
      <c r="AB52" s="45">
        <f>VLOOKUP($C52,'Для заполнения'!$A$3:$AA$100,COLUMN()-1,0)</f>
        <v/>
      </c>
    </row>
    <row r="53" ht="40.15" customHeight="1" s="8">
      <c r="A53" s="154" t="n">
        <v>43</v>
      </c>
      <c r="B53" s="79">
        <f>VLOOKUP($C53,'Для заполнения'!$A$3:$AA$100,2,0)</f>
        <v/>
      </c>
      <c r="C53" s="97" t="inlineStr">
        <is>
          <t>АО "Ситилаб"</t>
        </is>
      </c>
      <c r="D53" s="156">
        <f>VLOOKUP($C53,'Для заполнения'!$A$3:$AA$100,COLUMN()-1,0)</f>
        <v/>
      </c>
      <c r="E53" s="14">
        <f>VLOOKUP($C53,'Для заполнения'!$A$3:$AA$100,COLUMN()-1,0)</f>
        <v/>
      </c>
      <c r="F53" s="15">
        <f>VLOOKUP($C53,'Для заполнения'!$A$3:$AA$100,COLUMN()-1,0)</f>
        <v/>
      </c>
      <c r="G53" s="10">
        <f>VLOOKUP($C53,'Для заполнения'!$A$3:$AA$100,COLUMN()-1,0)</f>
        <v/>
      </c>
      <c r="H53" s="10">
        <f>VLOOKUP($C53,'Для заполнения'!$A$3:$AA$100,COLUMN()-1,0)</f>
        <v/>
      </c>
      <c r="I53" s="10">
        <f>VLOOKUP($C53,'Для заполнения'!$A$3:$AA$100,COLUMN()-1,0)</f>
        <v/>
      </c>
      <c r="J53" s="10">
        <f>VLOOKUP($C53,'Для заполнения'!$A$3:$AA$100,COLUMN()-1,0)</f>
        <v/>
      </c>
      <c r="K53" s="10">
        <f>VLOOKUP($C53,'Для заполнения'!$A$3:$AA$100,COLUMN()-1,0)</f>
        <v/>
      </c>
      <c r="L53" s="10">
        <f>VLOOKUP($C53,'Для заполнения'!$A$3:$AA$100,COLUMN()-1,0)</f>
        <v/>
      </c>
      <c r="M53" s="10">
        <f>VLOOKUP($C53,'Для заполнения'!$A$3:$AA$100,COLUMN()-1,0)</f>
        <v/>
      </c>
      <c r="N53" s="10">
        <f>VLOOKUP($C53,'Для заполнения'!$A$3:$AA$100,COLUMN()-1,0)</f>
        <v/>
      </c>
      <c r="O53" s="10">
        <f>VLOOKUP($C53,'Для заполнения'!$A$3:$AA$100,COLUMN()-1,0)</f>
        <v/>
      </c>
      <c r="P53" s="10">
        <f>VLOOKUP($C53,'Для заполнения'!$A$3:$AA$100,COLUMN()-1,0)</f>
        <v/>
      </c>
      <c r="Q53" s="12">
        <f>VLOOKUP($C53,'Для заполнения'!$A$3:$AA$100,COLUMN()-1,0)</f>
        <v/>
      </c>
      <c r="R53" s="12">
        <f>VLOOKUP($C53,'Для заполнения'!$A$3:$AA$100,COLUMN()-1,0)</f>
        <v/>
      </c>
      <c r="S53" s="12">
        <f>VLOOKUP($C53,'Для заполнения'!$A$3:$AA$100,COLUMN()-1,0)</f>
        <v/>
      </c>
      <c r="T53" s="12">
        <f>VLOOKUP($C53,'Для заполнения'!$A$3:$AA$100,COLUMN()-1,0)</f>
        <v/>
      </c>
      <c r="U53" s="9">
        <f>VLOOKUP($C53,'Для заполнения'!$A$3:$AA$100,COLUMN()-1,0)</f>
        <v/>
      </c>
      <c r="V53" s="9">
        <f>VLOOKUP($C53,'Для заполнения'!$A$3:$AA$100,COLUMN()-1,0)</f>
        <v/>
      </c>
      <c r="W53" s="11">
        <f>VLOOKUP($C53,'Для заполнения'!$A$3:$AA$100,COLUMN()-1,0)</f>
        <v/>
      </c>
      <c r="X53" s="11">
        <f>VLOOKUP($C53,'Для заполнения'!$A$3:$AA$100,COLUMN()-1,0)</f>
        <v/>
      </c>
      <c r="Y53" s="13">
        <f>VLOOKUP($C53,'Для заполнения'!$A$3:$AA$100,COLUMN()-1,0)</f>
        <v/>
      </c>
      <c r="Z53" s="13">
        <f>VLOOKUP($C53,'Для заполнения'!$A$3:$AA$100,COLUMN()-1,0)</f>
        <v/>
      </c>
      <c r="AA53" s="9">
        <f>VLOOKUP($C53,'Для заполнения'!$A$3:$AA$100,COLUMN()-1,0)</f>
        <v/>
      </c>
      <c r="AB53" s="46">
        <f>VLOOKUP($C53,'Для заполнения'!$A$3:$AA$100,COLUMN()-1,0)</f>
        <v/>
      </c>
    </row>
    <row r="54" ht="46.15" customHeight="1" s="8">
      <c r="A54" s="154" t="n">
        <v>44</v>
      </c>
      <c r="B54" s="79">
        <f>VLOOKUP($C54,'Для заполнения'!$A$3:$AA$100,2,0)</f>
        <v/>
      </c>
      <c r="C54" s="97" t="inlineStr">
        <is>
          <t>ООО "ГЛОБУС МЕД"</t>
        </is>
      </c>
      <c r="D54" s="156">
        <f>VLOOKUP($C54,'Для заполнения'!$A$3:$AA$100,COLUMN()-1,0)</f>
        <v/>
      </c>
      <c r="E54" s="14">
        <f>VLOOKUP($C54,'Для заполнения'!$A$3:$AA$100,COLUMN()-1,0)</f>
        <v/>
      </c>
      <c r="F54" s="15">
        <f>VLOOKUP($C54,'Для заполнения'!$A$3:$AA$100,COLUMN()-1,0)</f>
        <v/>
      </c>
      <c r="G54" s="10">
        <f>VLOOKUP($C54,'Для заполнения'!$A$3:$AA$100,COLUMN()-1,0)</f>
        <v/>
      </c>
      <c r="H54" s="10">
        <f>VLOOKUP($C54,'Для заполнения'!$A$3:$AA$100,COLUMN()-1,0)</f>
        <v/>
      </c>
      <c r="I54" s="10">
        <f>VLOOKUP($C54,'Для заполнения'!$A$3:$AA$100,COLUMN()-1,0)</f>
        <v/>
      </c>
      <c r="J54" s="10">
        <f>VLOOKUP($C54,'Для заполнения'!$A$3:$AA$100,COLUMN()-1,0)</f>
        <v/>
      </c>
      <c r="K54" s="10">
        <f>VLOOKUP($C54,'Для заполнения'!$A$3:$AA$100,COLUMN()-1,0)</f>
        <v/>
      </c>
      <c r="L54" s="10">
        <f>VLOOKUP($C54,'Для заполнения'!$A$3:$AA$100,COLUMN()-1,0)</f>
        <v/>
      </c>
      <c r="M54" s="10">
        <f>VLOOKUP($C54,'Для заполнения'!$A$3:$AA$100,COLUMN()-1,0)</f>
        <v/>
      </c>
      <c r="N54" s="10">
        <f>VLOOKUP($C54,'Для заполнения'!$A$3:$AA$100,COLUMN()-1,0)</f>
        <v/>
      </c>
      <c r="O54" s="10">
        <f>VLOOKUP($C54,'Для заполнения'!$A$3:$AA$100,COLUMN()-1,0)</f>
        <v/>
      </c>
      <c r="P54" s="10">
        <f>VLOOKUP($C54,'Для заполнения'!$A$3:$AA$100,COLUMN()-1,0)</f>
        <v/>
      </c>
      <c r="Q54" s="12">
        <f>VLOOKUP($C54,'Для заполнения'!$A$3:$AA$100,COLUMN()-1,0)</f>
        <v/>
      </c>
      <c r="R54" s="12">
        <f>VLOOKUP($C54,'Для заполнения'!$A$3:$AA$100,COLUMN()-1,0)</f>
        <v/>
      </c>
      <c r="S54" s="12">
        <f>VLOOKUP($C54,'Для заполнения'!$A$3:$AA$100,COLUMN()-1,0)</f>
        <v/>
      </c>
      <c r="T54" s="12">
        <f>VLOOKUP($C54,'Для заполнения'!$A$3:$AA$100,COLUMN()-1,0)</f>
        <v/>
      </c>
      <c r="U54" s="9">
        <f>VLOOKUP($C54,'Для заполнения'!$A$3:$AA$100,COLUMN()-1,0)</f>
        <v/>
      </c>
      <c r="V54" s="9">
        <f>VLOOKUP($C54,'Для заполнения'!$A$3:$AA$100,COLUMN()-1,0)</f>
        <v/>
      </c>
      <c r="W54" s="11">
        <f>VLOOKUP($C54,'Для заполнения'!$A$3:$AA$100,COLUMN()-1,0)</f>
        <v/>
      </c>
      <c r="X54" s="11">
        <f>VLOOKUP($C54,'Для заполнения'!$A$3:$AA$100,COLUMN()-1,0)</f>
        <v/>
      </c>
      <c r="Y54" s="13">
        <f>VLOOKUP($C54,'Для заполнения'!$A$3:$AA$100,COLUMN()-1,0)</f>
        <v/>
      </c>
      <c r="Z54" s="13">
        <f>VLOOKUP($C54,'Для заполнения'!$A$3:$AA$100,COLUMN()-1,0)</f>
        <v/>
      </c>
      <c r="AA54" s="9">
        <f>VLOOKUP($C54,'Для заполнения'!$A$3:$AA$100,COLUMN()-1,0)</f>
        <v/>
      </c>
      <c r="AB54" s="46">
        <f>VLOOKUP($C54,'Для заполнения'!$A$3:$AA$100,COLUMN()-1,0)</f>
        <v/>
      </c>
    </row>
    <row r="55" ht="60" customHeight="1" s="8">
      <c r="A55" s="154" t="n">
        <v>45</v>
      </c>
      <c r="B55" s="79">
        <f>VLOOKUP($C55,'Для заполнения'!$A$3:$AA$100,2,0)</f>
        <v/>
      </c>
      <c r="C55" s="97" t="inlineStr">
        <is>
          <t>АО "Северо-западный центр доказательной медицины"</t>
        </is>
      </c>
      <c r="D55" s="156">
        <f>VLOOKUP($C55,'Для заполнения'!$A$3:$AA$100,COLUMN()-1,0)</f>
        <v/>
      </c>
      <c r="E55" s="14">
        <f>VLOOKUP($C55,'Для заполнения'!$A$3:$AA$100,COLUMN()-1,0)</f>
        <v/>
      </c>
      <c r="F55" s="15">
        <f>VLOOKUP($C55,'Для заполнения'!$A$3:$AA$100,COLUMN()-1,0)</f>
        <v/>
      </c>
      <c r="G55" s="10">
        <f>VLOOKUP($C55,'Для заполнения'!$A$3:$AA$100,COLUMN()-1,0)</f>
        <v/>
      </c>
      <c r="H55" s="10">
        <f>VLOOKUP($C55,'Для заполнения'!$A$3:$AA$100,COLUMN()-1,0)</f>
        <v/>
      </c>
      <c r="I55" s="10">
        <f>VLOOKUP($C55,'Для заполнения'!$A$3:$AA$100,COLUMN()-1,0)</f>
        <v/>
      </c>
      <c r="J55" s="10">
        <f>VLOOKUP($C55,'Для заполнения'!$A$3:$AA$100,COLUMN()-1,0)</f>
        <v/>
      </c>
      <c r="K55" s="10">
        <f>VLOOKUP($C55,'Для заполнения'!$A$3:$AA$100,COLUMN()-1,0)</f>
        <v/>
      </c>
      <c r="L55" s="10">
        <f>VLOOKUP($C55,'Для заполнения'!$A$3:$AA$100,COLUMN()-1,0)</f>
        <v/>
      </c>
      <c r="M55" s="10">
        <f>VLOOKUP($C55,'Для заполнения'!$A$3:$AA$100,COLUMN()-1,0)</f>
        <v/>
      </c>
      <c r="N55" s="10">
        <f>VLOOKUP($C55,'Для заполнения'!$A$3:$AA$100,COLUMN()-1,0)</f>
        <v/>
      </c>
      <c r="O55" s="10">
        <f>VLOOKUP($C55,'Для заполнения'!$A$3:$AA$100,COLUMN()-1,0)</f>
        <v/>
      </c>
      <c r="P55" s="10">
        <f>VLOOKUP($C55,'Для заполнения'!$A$3:$AA$100,COLUMN()-1,0)</f>
        <v/>
      </c>
      <c r="Q55" s="12">
        <f>VLOOKUP($C55,'Для заполнения'!$A$3:$AA$100,COLUMN()-1,0)</f>
        <v/>
      </c>
      <c r="R55" s="12">
        <f>VLOOKUP($C55,'Для заполнения'!$A$3:$AA$100,COLUMN()-1,0)</f>
        <v/>
      </c>
      <c r="S55" s="12">
        <f>VLOOKUP($C55,'Для заполнения'!$A$3:$AA$100,COLUMN()-1,0)</f>
        <v/>
      </c>
      <c r="T55" s="12">
        <f>VLOOKUP($C55,'Для заполнения'!$A$3:$AA$100,COLUMN()-1,0)</f>
        <v/>
      </c>
      <c r="U55" s="9">
        <f>VLOOKUP($C55,'Для заполнения'!$A$3:$AA$100,COLUMN()-1,0)</f>
        <v/>
      </c>
      <c r="V55" s="9">
        <f>VLOOKUP($C55,'Для заполнения'!$A$3:$AA$100,COLUMN()-1,0)</f>
        <v/>
      </c>
      <c r="W55" s="11">
        <f>VLOOKUP($C55,'Для заполнения'!$A$3:$AA$100,COLUMN()-1,0)</f>
        <v/>
      </c>
      <c r="X55" s="11">
        <f>VLOOKUP($C55,'Для заполнения'!$A$3:$AA$100,COLUMN()-1,0)</f>
        <v/>
      </c>
      <c r="Y55" s="13">
        <f>VLOOKUP($C55,'Для заполнения'!$A$3:$AA$100,COLUMN()-1,0)</f>
        <v/>
      </c>
      <c r="Z55" s="13">
        <f>VLOOKUP($C55,'Для заполнения'!$A$3:$AA$100,COLUMN()-1,0)</f>
        <v/>
      </c>
      <c r="AA55" s="9">
        <f>VLOOKUP($C55,'Для заполнения'!$A$3:$AA$100,COLUMN()-1,0)</f>
        <v/>
      </c>
      <c r="AB55" s="46">
        <f>VLOOKUP($C55,'Для заполнения'!$A$3:$AA$100,COLUMN()-1,0)</f>
        <v/>
      </c>
    </row>
    <row r="56" ht="46.5" customHeight="1" s="8">
      <c r="A56" s="154" t="n">
        <v>46</v>
      </c>
      <c r="B56" s="79">
        <f>VLOOKUP($C56,'Для заполнения'!$A$3:$AA$100,2,0)</f>
        <v/>
      </c>
      <c r="C56" s="97" t="inlineStr">
        <is>
          <t>ООО "Медицинская компания ЛабСтори"</t>
        </is>
      </c>
      <c r="D56" s="156">
        <f>VLOOKUP($C56,'Для заполнения'!$A$3:$AA$100,COLUMN()-1,0)</f>
        <v/>
      </c>
      <c r="E56" s="14">
        <f>VLOOKUP($C56,'Для заполнения'!$A$3:$AA$100,COLUMN()-1,0)</f>
        <v/>
      </c>
      <c r="F56" s="15">
        <f>VLOOKUP($C56,'Для заполнения'!$A$3:$AA$100,COLUMN()-1,0)</f>
        <v/>
      </c>
      <c r="G56" s="10">
        <f>VLOOKUP($C56,'Для заполнения'!$A$3:$AA$100,COLUMN()-1,0)</f>
        <v/>
      </c>
      <c r="H56" s="10">
        <f>VLOOKUP($C56,'Для заполнения'!$A$3:$AA$100,COLUMN()-1,0)</f>
        <v/>
      </c>
      <c r="I56" s="10">
        <f>VLOOKUP($C56,'Для заполнения'!$A$3:$AA$100,COLUMN()-1,0)</f>
        <v/>
      </c>
      <c r="J56" s="10">
        <f>VLOOKUP($C56,'Для заполнения'!$A$3:$AA$100,COLUMN()-1,0)</f>
        <v/>
      </c>
      <c r="K56" s="10">
        <f>VLOOKUP($C56,'Для заполнения'!$A$3:$AA$100,COLUMN()-1,0)</f>
        <v/>
      </c>
      <c r="L56" s="10">
        <f>VLOOKUP($C56,'Для заполнения'!$A$3:$AA$100,COLUMN()-1,0)</f>
        <v/>
      </c>
      <c r="M56" s="10">
        <f>VLOOKUP($C56,'Для заполнения'!$A$3:$AA$100,COLUMN()-1,0)</f>
        <v/>
      </c>
      <c r="N56" s="10">
        <f>VLOOKUP($C56,'Для заполнения'!$A$3:$AA$100,COLUMN()-1,0)</f>
        <v/>
      </c>
      <c r="O56" s="10">
        <f>VLOOKUP($C56,'Для заполнения'!$A$3:$AA$100,COLUMN()-1,0)</f>
        <v/>
      </c>
      <c r="P56" s="10">
        <f>VLOOKUP($C56,'Для заполнения'!$A$3:$AA$100,COLUMN()-1,0)</f>
        <v/>
      </c>
      <c r="Q56" s="12">
        <f>VLOOKUP($C56,'Для заполнения'!$A$3:$AA$100,COLUMN()-1,0)</f>
        <v/>
      </c>
      <c r="R56" s="12">
        <f>VLOOKUP($C56,'Для заполнения'!$A$3:$AA$100,COLUMN()-1,0)</f>
        <v/>
      </c>
      <c r="S56" s="12">
        <f>VLOOKUP($C56,'Для заполнения'!$A$3:$AA$100,COLUMN()-1,0)</f>
        <v/>
      </c>
      <c r="T56" s="12">
        <f>VLOOKUP($C56,'Для заполнения'!$A$3:$AA$100,COLUMN()-1,0)</f>
        <v/>
      </c>
      <c r="U56" s="9">
        <f>VLOOKUP($C56,'Для заполнения'!$A$3:$AA$100,COLUMN()-1,0)</f>
        <v/>
      </c>
      <c r="V56" s="9">
        <f>VLOOKUP($C56,'Для заполнения'!$A$3:$AA$100,COLUMN()-1,0)</f>
        <v/>
      </c>
      <c r="W56" s="11">
        <f>VLOOKUP($C56,'Для заполнения'!$A$3:$AA$100,COLUMN()-1,0)</f>
        <v/>
      </c>
      <c r="X56" s="11">
        <f>VLOOKUP($C56,'Для заполнения'!$A$3:$AA$100,COLUMN()-1,0)</f>
        <v/>
      </c>
      <c r="Y56" s="13">
        <f>VLOOKUP($C56,'Для заполнения'!$A$3:$AA$100,COLUMN()-1,0)</f>
        <v/>
      </c>
      <c r="Z56" s="13">
        <f>VLOOKUP($C56,'Для заполнения'!$A$3:$AA$100,COLUMN()-1,0)</f>
        <v/>
      </c>
      <c r="AA56" s="9">
        <f>VLOOKUP($C56,'Для заполнения'!$A$3:$AA$100,COLUMN()-1,0)</f>
        <v/>
      </c>
      <c r="AB56" s="46">
        <f>VLOOKUP($C56,'Для заполнения'!$A$3:$AA$100,COLUMN()-1,0)</f>
        <v/>
      </c>
    </row>
    <row r="57" ht="35.45" customHeight="1" s="8">
      <c r="A57" s="154" t="n">
        <v>47</v>
      </c>
      <c r="B57" s="79">
        <f>VLOOKUP($C57,'Для заполнения'!$A$3:$AA$100,2,0)</f>
        <v/>
      </c>
      <c r="C57" s="97" t="inlineStr">
        <is>
          <t>ООО "ЛИИС"</t>
        </is>
      </c>
      <c r="D57" s="156">
        <f>VLOOKUP($C57,'Для заполнения'!$A$3:$AA$100,COLUMN()-1,0)</f>
        <v/>
      </c>
      <c r="E57" s="14">
        <f>VLOOKUP($C57,'Для заполнения'!$A$3:$AA$100,COLUMN()-1,0)</f>
        <v/>
      </c>
      <c r="F57" s="15">
        <f>VLOOKUP($C57,'Для заполнения'!$A$3:$AA$100,COLUMN()-1,0)</f>
        <v/>
      </c>
      <c r="G57" s="10">
        <f>VLOOKUP($C57,'Для заполнения'!$A$3:$AA$100,COLUMN()-1,0)</f>
        <v/>
      </c>
      <c r="H57" s="10">
        <f>VLOOKUP($C57,'Для заполнения'!$A$3:$AA$100,COLUMN()-1,0)</f>
        <v/>
      </c>
      <c r="I57" s="10">
        <f>VLOOKUP($C57,'Для заполнения'!$A$3:$AA$100,COLUMN()-1,0)</f>
        <v/>
      </c>
      <c r="J57" s="10">
        <f>VLOOKUP($C57,'Для заполнения'!$A$3:$AA$100,COLUMN()-1,0)</f>
        <v/>
      </c>
      <c r="K57" s="10">
        <f>VLOOKUP($C57,'Для заполнения'!$A$3:$AA$100,COLUMN()-1,0)</f>
        <v/>
      </c>
      <c r="L57" s="10">
        <f>VLOOKUP($C57,'Для заполнения'!$A$3:$AA$100,COLUMN()-1,0)</f>
        <v/>
      </c>
      <c r="M57" s="10">
        <f>VLOOKUP($C57,'Для заполнения'!$A$3:$AA$100,COLUMN()-1,0)</f>
        <v/>
      </c>
      <c r="N57" s="10">
        <f>VLOOKUP($C57,'Для заполнения'!$A$3:$AA$100,COLUMN()-1,0)</f>
        <v/>
      </c>
      <c r="O57" s="10">
        <f>VLOOKUP($C57,'Для заполнения'!$A$3:$AA$100,COLUMN()-1,0)</f>
        <v/>
      </c>
      <c r="P57" s="10">
        <f>VLOOKUP($C57,'Для заполнения'!$A$3:$AA$100,COLUMN()-1,0)</f>
        <v/>
      </c>
      <c r="Q57" s="12">
        <f>VLOOKUP($C57,'Для заполнения'!$A$3:$AA$100,COLUMN()-1,0)</f>
        <v/>
      </c>
      <c r="R57" s="12">
        <f>VLOOKUP($C57,'Для заполнения'!$A$3:$AA$100,COLUMN()-1,0)</f>
        <v/>
      </c>
      <c r="S57" s="12">
        <f>VLOOKUP($C57,'Для заполнения'!$A$3:$AA$100,COLUMN()-1,0)</f>
        <v/>
      </c>
      <c r="T57" s="12">
        <f>VLOOKUP($C57,'Для заполнения'!$A$3:$AA$100,COLUMN()-1,0)</f>
        <v/>
      </c>
      <c r="U57" s="9">
        <f>VLOOKUP($C57,'Для заполнения'!$A$3:$AA$100,COLUMN()-1,0)</f>
        <v/>
      </c>
      <c r="V57" s="9">
        <f>VLOOKUP($C57,'Для заполнения'!$A$3:$AA$100,COLUMN()-1,0)</f>
        <v/>
      </c>
      <c r="W57" s="11">
        <f>VLOOKUP($C57,'Для заполнения'!$A$3:$AA$100,COLUMN()-1,0)</f>
        <v/>
      </c>
      <c r="X57" s="11">
        <f>VLOOKUP($C57,'Для заполнения'!$A$3:$AA$100,COLUMN()-1,0)</f>
        <v/>
      </c>
      <c r="Y57" s="13">
        <f>VLOOKUP($C57,'Для заполнения'!$A$3:$AA$100,COLUMN()-1,0)</f>
        <v/>
      </c>
      <c r="Z57" s="13">
        <f>VLOOKUP($C57,'Для заполнения'!$A$3:$AA$100,COLUMN()-1,0)</f>
        <v/>
      </c>
      <c r="AA57" s="9">
        <f>VLOOKUP($C57,'Для заполнения'!$A$3:$AA$100,COLUMN()-1,0)</f>
        <v/>
      </c>
      <c r="AB57" s="46">
        <f>VLOOKUP($C57,'Для заполнения'!$A$3:$AA$100,COLUMN()-1,0)</f>
        <v/>
      </c>
    </row>
    <row r="58" ht="41.45" customHeight="1" s="8">
      <c r="A58" s="154" t="n">
        <v>48</v>
      </c>
      <c r="B58" s="79">
        <f>VLOOKUP($C58,'Для заполнения'!$A$3:$AA$100,2,0)</f>
        <v/>
      </c>
      <c r="C58" s="97" t="inlineStr">
        <is>
          <t>ООО "ЛабТест"</t>
        </is>
      </c>
      <c r="D58" s="156">
        <f>VLOOKUP($C58,'Для заполнения'!$A$3:$AA$100,COLUMN()-1,0)</f>
        <v/>
      </c>
      <c r="E58" s="14">
        <f>VLOOKUP($C58,'Для заполнения'!$A$3:$AA$100,COLUMN()-1,0)</f>
        <v/>
      </c>
      <c r="F58" s="15">
        <f>VLOOKUP($C58,'Для заполнения'!$A$3:$AA$100,COLUMN()-1,0)</f>
        <v/>
      </c>
      <c r="G58" s="10">
        <f>VLOOKUP($C58,'Для заполнения'!$A$3:$AA$100,COLUMN()-1,0)</f>
        <v/>
      </c>
      <c r="H58" s="10">
        <f>VLOOKUP($C58,'Для заполнения'!$A$3:$AA$100,COLUMN()-1,0)</f>
        <v/>
      </c>
      <c r="I58" s="10">
        <f>VLOOKUP($C58,'Для заполнения'!$A$3:$AA$100,COLUMN()-1,0)</f>
        <v/>
      </c>
      <c r="J58" s="10">
        <f>VLOOKUP($C58,'Для заполнения'!$A$3:$AA$100,COLUMN()-1,0)</f>
        <v/>
      </c>
      <c r="K58" s="10">
        <f>VLOOKUP($C58,'Для заполнения'!$A$3:$AA$100,COLUMN()-1,0)</f>
        <v/>
      </c>
      <c r="L58" s="10">
        <f>VLOOKUP($C58,'Для заполнения'!$A$3:$AA$100,COLUMN()-1,0)</f>
        <v/>
      </c>
      <c r="M58" s="10">
        <f>VLOOKUP($C58,'Для заполнения'!$A$3:$AA$100,COLUMN()-1,0)</f>
        <v/>
      </c>
      <c r="N58" s="10">
        <f>VLOOKUP($C58,'Для заполнения'!$A$3:$AA$100,COLUMN()-1,0)</f>
        <v/>
      </c>
      <c r="O58" s="10">
        <f>VLOOKUP($C58,'Для заполнения'!$A$3:$AA$100,COLUMN()-1,0)</f>
        <v/>
      </c>
      <c r="P58" s="10">
        <f>VLOOKUP($C58,'Для заполнения'!$A$3:$AA$100,COLUMN()-1,0)</f>
        <v/>
      </c>
      <c r="Q58" s="12">
        <f>VLOOKUP($C58,'Для заполнения'!$A$3:$AA$100,COLUMN()-1,0)</f>
        <v/>
      </c>
      <c r="R58" s="12">
        <f>VLOOKUP($C58,'Для заполнения'!$A$3:$AA$100,COLUMN()-1,0)</f>
        <v/>
      </c>
      <c r="S58" s="12">
        <f>VLOOKUP($C58,'Для заполнения'!$A$3:$AA$100,COLUMN()-1,0)</f>
        <v/>
      </c>
      <c r="T58" s="12">
        <f>VLOOKUP($C58,'Для заполнения'!$A$3:$AA$100,COLUMN()-1,0)</f>
        <v/>
      </c>
      <c r="U58" s="9">
        <f>VLOOKUP($C58,'Для заполнения'!$A$3:$AA$100,COLUMN()-1,0)</f>
        <v/>
      </c>
      <c r="V58" s="9">
        <f>VLOOKUP($C58,'Для заполнения'!$A$3:$AA$100,COLUMN()-1,0)</f>
        <v/>
      </c>
      <c r="W58" s="11">
        <f>VLOOKUP($C58,'Для заполнения'!$A$3:$AA$100,COLUMN()-1,0)</f>
        <v/>
      </c>
      <c r="X58" s="11">
        <f>VLOOKUP($C58,'Для заполнения'!$A$3:$AA$100,COLUMN()-1,0)</f>
        <v/>
      </c>
      <c r="Y58" s="13">
        <f>VLOOKUP($C58,'Для заполнения'!$A$3:$AA$100,COLUMN()-1,0)</f>
        <v/>
      </c>
      <c r="Z58" s="13">
        <f>VLOOKUP($C58,'Для заполнения'!$A$3:$AA$100,COLUMN()-1,0)</f>
        <v/>
      </c>
      <c r="AA58" s="9">
        <f>VLOOKUP($C58,'Для заполнения'!$A$3:$AA$100,COLUMN()-1,0)</f>
        <v/>
      </c>
      <c r="AB58" s="46">
        <f>VLOOKUP($C58,'Для заполнения'!$A$3:$AA$100,COLUMN()-1,0)</f>
        <v/>
      </c>
    </row>
    <row r="59" ht="48.6" customHeight="1" s="8">
      <c r="A59" s="154" t="n">
        <v>49</v>
      </c>
      <c r="B59" s="79">
        <f>VLOOKUP($C59,'Для заполнения'!$A$3:$AA$100,2,0)</f>
        <v/>
      </c>
      <c r="C59" s="97" t="inlineStr">
        <is>
          <t>ООО "Эксплана"</t>
        </is>
      </c>
      <c r="D59" s="156">
        <f>VLOOKUP($C59,'Для заполнения'!$A$3:$AA$100,COLUMN()-1,0)</f>
        <v/>
      </c>
      <c r="E59" s="14">
        <f>VLOOKUP($C59,'Для заполнения'!$A$3:$AA$100,COLUMN()-1,0)</f>
        <v/>
      </c>
      <c r="F59" s="15">
        <f>VLOOKUP($C59,'Для заполнения'!$A$3:$AA$100,COLUMN()-1,0)</f>
        <v/>
      </c>
      <c r="G59" s="10">
        <f>VLOOKUP($C59,'Для заполнения'!$A$3:$AA$100,COLUMN()-1,0)</f>
        <v/>
      </c>
      <c r="H59" s="10">
        <f>VLOOKUP($C59,'Для заполнения'!$A$3:$AA$100,COLUMN()-1,0)</f>
        <v/>
      </c>
      <c r="I59" s="10">
        <f>VLOOKUP($C59,'Для заполнения'!$A$3:$AA$100,COLUMN()-1,0)</f>
        <v/>
      </c>
      <c r="J59" s="10">
        <f>VLOOKUP($C59,'Для заполнения'!$A$3:$AA$100,COLUMN()-1,0)</f>
        <v/>
      </c>
      <c r="K59" s="10">
        <f>VLOOKUP($C59,'Для заполнения'!$A$3:$AA$100,COLUMN()-1,0)</f>
        <v/>
      </c>
      <c r="L59" s="10">
        <f>VLOOKUP($C59,'Для заполнения'!$A$3:$AA$100,COLUMN()-1,0)</f>
        <v/>
      </c>
      <c r="M59" s="10">
        <f>VLOOKUP($C59,'Для заполнения'!$A$3:$AA$100,COLUMN()-1,0)</f>
        <v/>
      </c>
      <c r="N59" s="10">
        <f>VLOOKUP($C59,'Для заполнения'!$A$3:$AA$100,COLUMN()-1,0)</f>
        <v/>
      </c>
      <c r="O59" s="10">
        <f>VLOOKUP($C59,'Для заполнения'!$A$3:$AA$100,COLUMN()-1,0)</f>
        <v/>
      </c>
      <c r="P59" s="10">
        <f>VLOOKUP($C59,'Для заполнения'!$A$3:$AA$100,COLUMN()-1,0)</f>
        <v/>
      </c>
      <c r="Q59" s="12">
        <f>VLOOKUP($C59,'Для заполнения'!$A$3:$AA$100,COLUMN()-1,0)</f>
        <v/>
      </c>
      <c r="R59" s="12">
        <f>VLOOKUP($C59,'Для заполнения'!$A$3:$AA$100,COLUMN()-1,0)</f>
        <v/>
      </c>
      <c r="S59" s="12">
        <f>VLOOKUP($C59,'Для заполнения'!$A$3:$AA$100,COLUMN()-1,0)</f>
        <v/>
      </c>
      <c r="T59" s="12">
        <f>VLOOKUP($C59,'Для заполнения'!$A$3:$AA$100,COLUMN()-1,0)</f>
        <v/>
      </c>
      <c r="U59" s="9">
        <f>VLOOKUP($C59,'Для заполнения'!$A$3:$AA$100,COLUMN()-1,0)</f>
        <v/>
      </c>
      <c r="V59" s="9">
        <f>VLOOKUP($C59,'Для заполнения'!$A$3:$AA$100,COLUMN()-1,0)</f>
        <v/>
      </c>
      <c r="W59" s="11">
        <f>VLOOKUP($C59,'Для заполнения'!$A$3:$AA$100,COLUMN()-1,0)</f>
        <v/>
      </c>
      <c r="X59" s="11">
        <f>VLOOKUP($C59,'Для заполнения'!$A$3:$AA$100,COLUMN()-1,0)</f>
        <v/>
      </c>
      <c r="Y59" s="13">
        <f>VLOOKUP($C59,'Для заполнения'!$A$3:$AA$100,COLUMN()-1,0)</f>
        <v/>
      </c>
      <c r="Z59" s="13">
        <f>VLOOKUP($C59,'Для заполнения'!$A$3:$AA$100,COLUMN()-1,0)</f>
        <v/>
      </c>
      <c r="AA59" s="9">
        <f>VLOOKUP($C59,'Для заполнения'!$A$3:$AA$100,COLUMN()-1,0)</f>
        <v/>
      </c>
      <c r="AB59" s="46">
        <f>VLOOKUP($C59,'Для заполнения'!$A$3:$AA$100,COLUMN()-1,0)</f>
        <v/>
      </c>
    </row>
    <row r="60" ht="40.15" customHeight="1" s="8">
      <c r="A60" s="154" t="n">
        <v>50</v>
      </c>
      <c r="B60" s="79">
        <f>VLOOKUP($C60,'Для заполнения'!$A$3:$AA$100,2,0)</f>
        <v/>
      </c>
      <c r="C60" s="97" t="inlineStr">
        <is>
          <t>ООО «БиоТехМед»</t>
        </is>
      </c>
      <c r="D60" s="156">
        <f>VLOOKUP($C60,'Для заполнения'!$A$3:$AA$100,COLUMN()-1,0)</f>
        <v/>
      </c>
      <c r="E60" s="14">
        <f>VLOOKUP($C60,'Для заполнения'!$A$3:$AA$100,COLUMN()-1,0)</f>
        <v/>
      </c>
      <c r="F60" s="15">
        <f>VLOOKUP($C60,'Для заполнения'!$A$3:$AA$100,COLUMN()-1,0)</f>
        <v/>
      </c>
      <c r="G60" s="10">
        <f>VLOOKUP($C60,'Для заполнения'!$A$3:$AA$100,COLUMN()-1,0)</f>
        <v/>
      </c>
      <c r="H60" s="10">
        <f>VLOOKUP($C60,'Для заполнения'!$A$3:$AA$100,COLUMN()-1,0)</f>
        <v/>
      </c>
      <c r="I60" s="10">
        <f>VLOOKUP($C60,'Для заполнения'!$A$3:$AA$100,COLUMN()-1,0)</f>
        <v/>
      </c>
      <c r="J60" s="10">
        <f>VLOOKUP($C60,'Для заполнения'!$A$3:$AA$100,COLUMN()-1,0)</f>
        <v/>
      </c>
      <c r="K60" s="10">
        <f>VLOOKUP($C60,'Для заполнения'!$A$3:$AA$100,COLUMN()-1,0)</f>
        <v/>
      </c>
      <c r="L60" s="10">
        <f>VLOOKUP($C60,'Для заполнения'!$A$3:$AA$100,COLUMN()-1,0)</f>
        <v/>
      </c>
      <c r="M60" s="10">
        <f>VLOOKUP($C60,'Для заполнения'!$A$3:$AA$100,COLUMN()-1,0)</f>
        <v/>
      </c>
      <c r="N60" s="10">
        <f>VLOOKUP($C60,'Для заполнения'!$A$3:$AA$100,COLUMN()-1,0)</f>
        <v/>
      </c>
      <c r="O60" s="10">
        <f>VLOOKUP($C60,'Для заполнения'!$A$3:$AA$100,COLUMN()-1,0)</f>
        <v/>
      </c>
      <c r="P60" s="10">
        <f>VLOOKUP($C60,'Для заполнения'!$A$3:$AA$100,COLUMN()-1,0)</f>
        <v/>
      </c>
      <c r="Q60" s="12">
        <f>VLOOKUP($C60,'Для заполнения'!$A$3:$AA$100,COLUMN()-1,0)</f>
        <v/>
      </c>
      <c r="R60" s="12">
        <f>VLOOKUP($C60,'Для заполнения'!$A$3:$AA$100,COLUMN()-1,0)</f>
        <v/>
      </c>
      <c r="S60" s="12">
        <f>VLOOKUP($C60,'Для заполнения'!$A$3:$AA$100,COLUMN()-1,0)</f>
        <v/>
      </c>
      <c r="T60" s="12">
        <f>VLOOKUP($C60,'Для заполнения'!$A$3:$AA$100,COLUMN()-1,0)</f>
        <v/>
      </c>
      <c r="U60" s="9">
        <f>VLOOKUP($C60,'Для заполнения'!$A$3:$AA$100,COLUMN()-1,0)</f>
        <v/>
      </c>
      <c r="V60" s="9">
        <f>VLOOKUP($C60,'Для заполнения'!$A$3:$AA$100,COLUMN()-1,0)</f>
        <v/>
      </c>
      <c r="W60" s="11">
        <f>VLOOKUP($C60,'Для заполнения'!$A$3:$AA$100,COLUMN()-1,0)</f>
        <v/>
      </c>
      <c r="X60" s="11">
        <f>VLOOKUP($C60,'Для заполнения'!$A$3:$AA$100,COLUMN()-1,0)</f>
        <v/>
      </c>
      <c r="Y60" s="13">
        <f>VLOOKUP($C60,'Для заполнения'!$A$3:$AA$100,COLUMN()-1,0)</f>
        <v/>
      </c>
      <c r="Z60" s="13">
        <f>VLOOKUP($C60,'Для заполнения'!$A$3:$AA$100,COLUMN()-1,0)</f>
        <v/>
      </c>
      <c r="AA60" s="9">
        <f>VLOOKUP($C60,'Для заполнения'!$A$3:$AA$100,COLUMN()-1,0)</f>
        <v/>
      </c>
      <c r="AB60" s="46">
        <f>VLOOKUP($C60,'Для заполнения'!$A$3:$AA$100,COLUMN()-1,0)</f>
        <v/>
      </c>
    </row>
    <row r="61" ht="37.9" customHeight="1" s="8">
      <c r="A61" s="154" t="n">
        <v>51</v>
      </c>
      <c r="B61" s="79">
        <f>VLOOKUP($C61,'Для заполнения'!$A$3:$AA$100,2,0)</f>
        <v/>
      </c>
      <c r="C61" s="97" t="inlineStr">
        <is>
          <t>ООО "ЕМЛ"</t>
        </is>
      </c>
      <c r="D61" s="156">
        <f>VLOOKUP($C61,'Для заполнения'!$A$3:$AA$100,COLUMN()-1,0)</f>
        <v/>
      </c>
      <c r="E61" s="14">
        <f>VLOOKUP($C61,'Для заполнения'!$A$3:$AA$100,COLUMN()-1,0)</f>
        <v/>
      </c>
      <c r="F61" s="15">
        <f>VLOOKUP($C61,'Для заполнения'!$A$3:$AA$100,COLUMN()-1,0)</f>
        <v/>
      </c>
      <c r="G61" s="10">
        <f>VLOOKUP($C61,'Для заполнения'!$A$3:$AA$100,COLUMN()-1,0)</f>
        <v/>
      </c>
      <c r="H61" s="10">
        <f>VLOOKUP($C61,'Для заполнения'!$A$3:$AA$100,COLUMN()-1,0)</f>
        <v/>
      </c>
      <c r="I61" s="10">
        <f>VLOOKUP($C61,'Для заполнения'!$A$3:$AA$100,COLUMN()-1,0)</f>
        <v/>
      </c>
      <c r="J61" s="10">
        <f>VLOOKUP($C61,'Для заполнения'!$A$3:$AA$100,COLUMN()-1,0)</f>
        <v/>
      </c>
      <c r="K61" s="10">
        <f>VLOOKUP($C61,'Для заполнения'!$A$3:$AA$100,COLUMN()-1,0)</f>
        <v/>
      </c>
      <c r="L61" s="10">
        <f>VLOOKUP($C61,'Для заполнения'!$A$3:$AA$100,COLUMN()-1,0)</f>
        <v/>
      </c>
      <c r="M61" s="10">
        <f>VLOOKUP($C61,'Для заполнения'!$A$3:$AA$100,COLUMN()-1,0)</f>
        <v/>
      </c>
      <c r="N61" s="10">
        <f>VLOOKUP($C61,'Для заполнения'!$A$3:$AA$100,COLUMN()-1,0)</f>
        <v/>
      </c>
      <c r="O61" s="10">
        <f>VLOOKUP($C61,'Для заполнения'!$A$3:$AA$100,COLUMN()-1,0)</f>
        <v/>
      </c>
      <c r="P61" s="10">
        <f>VLOOKUP($C61,'Для заполнения'!$A$3:$AA$100,COLUMN()-1,0)</f>
        <v/>
      </c>
      <c r="Q61" s="12">
        <f>VLOOKUP($C61,'Для заполнения'!$A$3:$AA$100,COLUMN()-1,0)</f>
        <v/>
      </c>
      <c r="R61" s="12">
        <f>VLOOKUP($C61,'Для заполнения'!$A$3:$AA$100,COLUMN()-1,0)</f>
        <v/>
      </c>
      <c r="S61" s="12">
        <f>VLOOKUP($C61,'Для заполнения'!$A$3:$AA$100,COLUMN()-1,0)</f>
        <v/>
      </c>
      <c r="T61" s="12">
        <f>VLOOKUP($C61,'Для заполнения'!$A$3:$AA$100,COLUMN()-1,0)</f>
        <v/>
      </c>
      <c r="U61" s="9">
        <f>VLOOKUP($C61,'Для заполнения'!$A$3:$AA$100,COLUMN()-1,0)</f>
        <v/>
      </c>
      <c r="V61" s="9">
        <f>VLOOKUP($C61,'Для заполнения'!$A$3:$AA$100,COLUMN()-1,0)</f>
        <v/>
      </c>
      <c r="W61" s="11">
        <f>VLOOKUP($C61,'Для заполнения'!$A$3:$AA$100,COLUMN()-1,0)</f>
        <v/>
      </c>
      <c r="X61" s="11">
        <f>VLOOKUP($C61,'Для заполнения'!$A$3:$AA$100,COLUMN()-1,0)</f>
        <v/>
      </c>
      <c r="Y61" s="13">
        <f>VLOOKUP($C61,'Для заполнения'!$A$3:$AA$100,COLUMN()-1,0)</f>
        <v/>
      </c>
      <c r="Z61" s="13">
        <f>VLOOKUP($C61,'Для заполнения'!$A$3:$AA$100,COLUMN()-1,0)</f>
        <v/>
      </c>
      <c r="AA61" s="9">
        <f>VLOOKUP($C61,'Для заполнения'!$A$3:$AA$100,COLUMN()-1,0)</f>
        <v/>
      </c>
      <c r="AB61" s="46">
        <f>VLOOKUP($C61,'Для заполнения'!$A$3:$AA$100,COLUMN()-1,0)</f>
        <v/>
      </c>
    </row>
    <row r="62" ht="37.9" customHeight="1" s="8">
      <c r="A62" s="154" t="n">
        <v>52</v>
      </c>
      <c r="B62" s="79">
        <f>VLOOKUP($C62,'Для заполнения'!$A$3:$AA$100,2,0)</f>
        <v/>
      </c>
      <c r="C62" s="97" t="inlineStr">
        <is>
          <t>АО "Поликлинический комплекс"</t>
        </is>
      </c>
      <c r="D62" s="156">
        <f>VLOOKUP($C62,'Для заполнения'!$A$3:$AA$100,COLUMN()-1,0)</f>
        <v/>
      </c>
      <c r="E62" s="14">
        <f>VLOOKUP($C62,'Для заполнения'!$A$3:$AA$100,COLUMN()-1,0)</f>
        <v/>
      </c>
      <c r="F62" s="15">
        <f>VLOOKUP($C62,'Для заполнения'!$A$3:$AA$100,COLUMN()-1,0)</f>
        <v/>
      </c>
      <c r="G62" s="10">
        <f>VLOOKUP($C62,'Для заполнения'!$A$3:$AA$100,COLUMN()-1,0)</f>
        <v/>
      </c>
      <c r="H62" s="10">
        <f>VLOOKUP($C62,'Для заполнения'!$A$3:$AA$100,COLUMN()-1,0)</f>
        <v/>
      </c>
      <c r="I62" s="10">
        <f>VLOOKUP($C62,'Для заполнения'!$A$3:$AA$100,COLUMN()-1,0)</f>
        <v/>
      </c>
      <c r="J62" s="10">
        <f>VLOOKUP($C62,'Для заполнения'!$A$3:$AA$100,COLUMN()-1,0)</f>
        <v/>
      </c>
      <c r="K62" s="10">
        <f>VLOOKUP($C62,'Для заполнения'!$A$3:$AA$100,COLUMN()-1,0)</f>
        <v/>
      </c>
      <c r="L62" s="10">
        <f>VLOOKUP($C62,'Для заполнения'!$A$3:$AA$100,COLUMN()-1,0)</f>
        <v/>
      </c>
      <c r="M62" s="10">
        <f>VLOOKUP($C62,'Для заполнения'!$A$3:$AA$100,COLUMN()-1,0)</f>
        <v/>
      </c>
      <c r="N62" s="10">
        <f>VLOOKUP($C62,'Для заполнения'!$A$3:$AA$100,COLUMN()-1,0)</f>
        <v/>
      </c>
      <c r="O62" s="10">
        <f>VLOOKUP($C62,'Для заполнения'!$A$3:$AA$100,COLUMN()-1,0)</f>
        <v/>
      </c>
      <c r="P62" s="10">
        <f>VLOOKUP($C62,'Для заполнения'!$A$3:$AA$100,COLUMN()-1,0)</f>
        <v/>
      </c>
      <c r="Q62" s="12">
        <f>VLOOKUP($C62,'Для заполнения'!$A$3:$AA$100,COLUMN()-1,0)</f>
        <v/>
      </c>
      <c r="R62" s="12">
        <f>VLOOKUP($C62,'Для заполнения'!$A$3:$AA$100,COLUMN()-1,0)</f>
        <v/>
      </c>
      <c r="S62" s="12">
        <f>VLOOKUP($C62,'Для заполнения'!$A$3:$AA$100,COLUMN()-1,0)</f>
        <v/>
      </c>
      <c r="T62" s="12">
        <f>VLOOKUP($C62,'Для заполнения'!$A$3:$AA$100,COLUMN()-1,0)</f>
        <v/>
      </c>
      <c r="U62" s="9">
        <f>VLOOKUP($C62,'Для заполнения'!$A$3:$AA$100,COLUMN()-1,0)</f>
        <v/>
      </c>
      <c r="V62" s="9">
        <f>VLOOKUP($C62,'Для заполнения'!$A$3:$AA$100,COLUMN()-1,0)</f>
        <v/>
      </c>
      <c r="W62" s="11">
        <f>VLOOKUP($C62,'Для заполнения'!$A$3:$AA$100,COLUMN()-1,0)</f>
        <v/>
      </c>
      <c r="X62" s="11">
        <f>VLOOKUP($C62,'Для заполнения'!$A$3:$AA$100,COLUMN()-1,0)</f>
        <v/>
      </c>
      <c r="Y62" s="13">
        <f>VLOOKUP($C62,'Для заполнения'!$A$3:$AA$100,COLUMN()-1,0)</f>
        <v/>
      </c>
      <c r="Z62" s="13">
        <f>VLOOKUP($C62,'Для заполнения'!$A$3:$AA$100,COLUMN()-1,0)</f>
        <v/>
      </c>
      <c r="AA62" s="9">
        <f>VLOOKUP($C62,'Для заполнения'!$A$3:$AA$100,COLUMN()-1,0)</f>
        <v/>
      </c>
      <c r="AB62" s="46">
        <f>VLOOKUP($C62,'Для заполнения'!$A$3:$AA$100,COLUMN()-1,0)</f>
        <v/>
      </c>
    </row>
    <row r="63" ht="37.9" customHeight="1" s="8">
      <c r="A63" s="154" t="n">
        <v>53</v>
      </c>
      <c r="B63" s="79">
        <f>VLOOKUP($C63,'Для заполнения'!$A$3:$AA$100,2,0)</f>
        <v/>
      </c>
      <c r="C63" s="97" t="inlineStr">
        <is>
          <t>ООО «АВС»</t>
        </is>
      </c>
      <c r="D63" s="156">
        <f>VLOOKUP($C63,'Для заполнения'!$A$3:$AA$100,COLUMN()-1,0)</f>
        <v/>
      </c>
      <c r="E63" s="14">
        <f>VLOOKUP($C63,'Для заполнения'!$A$3:$AA$100,COLUMN()-1,0)</f>
        <v/>
      </c>
      <c r="F63" s="15">
        <f>VLOOKUP($C63,'Для заполнения'!$A$3:$AA$100,COLUMN()-1,0)</f>
        <v/>
      </c>
      <c r="G63" s="10">
        <f>VLOOKUP($C63,'Для заполнения'!$A$3:$AA$100,COLUMN()-1,0)</f>
        <v/>
      </c>
      <c r="H63" s="10">
        <f>VLOOKUP($C63,'Для заполнения'!$A$3:$AA$100,COLUMN()-1,0)</f>
        <v/>
      </c>
      <c r="I63" s="10">
        <f>VLOOKUP($C63,'Для заполнения'!$A$3:$AA$100,COLUMN()-1,0)</f>
        <v/>
      </c>
      <c r="J63" s="10">
        <f>VLOOKUP($C63,'Для заполнения'!$A$3:$AA$100,COLUMN()-1,0)</f>
        <v/>
      </c>
      <c r="K63" s="10">
        <f>VLOOKUP($C63,'Для заполнения'!$A$3:$AA$100,COLUMN()-1,0)</f>
        <v/>
      </c>
      <c r="L63" s="10">
        <f>VLOOKUP($C63,'Для заполнения'!$A$3:$AA$100,COLUMN()-1,0)</f>
        <v/>
      </c>
      <c r="M63" s="10">
        <f>VLOOKUP($C63,'Для заполнения'!$A$3:$AA$100,COLUMN()-1,0)</f>
        <v/>
      </c>
      <c r="N63" s="10">
        <f>VLOOKUP($C63,'Для заполнения'!$A$3:$AA$100,COLUMN()-1,0)</f>
        <v/>
      </c>
      <c r="O63" s="10">
        <f>VLOOKUP($C63,'Для заполнения'!$A$3:$AA$100,COLUMN()-1,0)</f>
        <v/>
      </c>
      <c r="P63" s="10">
        <f>VLOOKUP($C63,'Для заполнения'!$A$3:$AA$100,COLUMN()-1,0)</f>
        <v/>
      </c>
      <c r="Q63" s="12">
        <f>VLOOKUP($C63,'Для заполнения'!$A$3:$AA$100,COLUMN()-1,0)</f>
        <v/>
      </c>
      <c r="R63" s="12">
        <f>VLOOKUP($C63,'Для заполнения'!$A$3:$AA$100,COLUMN()-1,0)</f>
        <v/>
      </c>
      <c r="S63" s="12">
        <f>VLOOKUP($C63,'Для заполнения'!$A$3:$AA$100,COLUMN()-1,0)</f>
        <v/>
      </c>
      <c r="T63" s="12">
        <f>VLOOKUP($C63,'Для заполнения'!$A$3:$AA$100,COLUMN()-1,0)</f>
        <v/>
      </c>
      <c r="U63" s="9">
        <f>VLOOKUP($C63,'Для заполнения'!$A$3:$AA$100,COLUMN()-1,0)</f>
        <v/>
      </c>
      <c r="V63" s="9">
        <f>VLOOKUP($C63,'Для заполнения'!$A$3:$AA$100,COLUMN()-1,0)</f>
        <v/>
      </c>
      <c r="W63" s="11">
        <f>VLOOKUP($C63,'Для заполнения'!$A$3:$AA$100,COLUMN()-1,0)</f>
        <v/>
      </c>
      <c r="X63" s="11">
        <f>VLOOKUP($C63,'Для заполнения'!$A$3:$AA$100,COLUMN()-1,0)</f>
        <v/>
      </c>
      <c r="Y63" s="13">
        <f>VLOOKUP($C63,'Для заполнения'!$A$3:$AA$100,COLUMN()-1,0)</f>
        <v/>
      </c>
      <c r="Z63" s="13">
        <f>VLOOKUP($C63,'Для заполнения'!$A$3:$AA$100,COLUMN()-1,0)</f>
        <v/>
      </c>
      <c r="AA63" s="9">
        <f>VLOOKUP($C63,'Для заполнения'!$A$3:$AA$100,COLUMN()-1,0)</f>
        <v/>
      </c>
      <c r="AB63" s="46">
        <f>VLOOKUP($C63,'Для заполнения'!$A$3:$AA$100,COLUMN()-1,0)</f>
        <v/>
      </c>
    </row>
    <row r="64" ht="46.9" customHeight="1" s="8">
      <c r="A64" s="154" t="n">
        <v>54</v>
      </c>
      <c r="B64" s="79">
        <f>VLOOKUP($C64,'Для заполнения'!$A$3:$AA$100,2,0)</f>
        <v/>
      </c>
      <c r="C64" s="97" t="inlineStr">
        <is>
          <t>ООО "Международный медицинский центр "СОГАЗ"</t>
        </is>
      </c>
      <c r="D64" s="156">
        <f>VLOOKUP($C64,'Для заполнения'!$A$3:$AA$100,COLUMN()-1,0)</f>
        <v/>
      </c>
      <c r="E64" s="14">
        <f>VLOOKUP($C64,'Для заполнения'!$A$3:$AA$100,COLUMN()-1,0)</f>
        <v/>
      </c>
      <c r="F64" s="15">
        <f>VLOOKUP($C64,'Для заполнения'!$A$3:$AA$100,COLUMN()-1,0)</f>
        <v/>
      </c>
      <c r="G64" s="10">
        <f>VLOOKUP($C64,'Для заполнения'!$A$3:$AA$100,COLUMN()-1,0)</f>
        <v/>
      </c>
      <c r="H64" s="10">
        <f>VLOOKUP($C64,'Для заполнения'!$A$3:$AA$100,COLUMN()-1,0)</f>
        <v/>
      </c>
      <c r="I64" s="10">
        <f>VLOOKUP($C64,'Для заполнения'!$A$3:$AA$100,COLUMN()-1,0)</f>
        <v/>
      </c>
      <c r="J64" s="10">
        <f>VLOOKUP($C64,'Для заполнения'!$A$3:$AA$100,COLUMN()-1,0)</f>
        <v/>
      </c>
      <c r="K64" s="10">
        <f>VLOOKUP($C64,'Для заполнения'!$A$3:$AA$100,COLUMN()-1,0)</f>
        <v/>
      </c>
      <c r="L64" s="10">
        <f>VLOOKUP($C64,'Для заполнения'!$A$3:$AA$100,COLUMN()-1,0)</f>
        <v/>
      </c>
      <c r="M64" s="10">
        <f>VLOOKUP($C64,'Для заполнения'!$A$3:$AA$100,COLUMN()-1,0)</f>
        <v/>
      </c>
      <c r="N64" s="10">
        <f>VLOOKUP($C64,'Для заполнения'!$A$3:$AA$100,COLUMN()-1,0)</f>
        <v/>
      </c>
      <c r="O64" s="10">
        <f>VLOOKUP($C64,'Для заполнения'!$A$3:$AA$100,COLUMN()-1,0)</f>
        <v/>
      </c>
      <c r="P64" s="10">
        <f>VLOOKUP($C64,'Для заполнения'!$A$3:$AA$100,COLUMN()-1,0)</f>
        <v/>
      </c>
      <c r="Q64" s="12">
        <f>VLOOKUP($C64,'Для заполнения'!$A$3:$AA$100,COLUMN()-1,0)</f>
        <v/>
      </c>
      <c r="R64" s="12">
        <f>VLOOKUP($C64,'Для заполнения'!$A$3:$AA$100,COLUMN()-1,0)</f>
        <v/>
      </c>
      <c r="S64" s="12">
        <f>VLOOKUP($C64,'Для заполнения'!$A$3:$AA$100,COLUMN()-1,0)</f>
        <v/>
      </c>
      <c r="T64" s="12">
        <f>VLOOKUP($C64,'Для заполнения'!$A$3:$AA$100,COLUMN()-1,0)</f>
        <v/>
      </c>
      <c r="U64" s="9">
        <f>VLOOKUP($C64,'Для заполнения'!$A$3:$AA$100,COLUMN()-1,0)</f>
        <v/>
      </c>
      <c r="V64" s="9">
        <f>VLOOKUP($C64,'Для заполнения'!$A$3:$AA$100,COLUMN()-1,0)</f>
        <v/>
      </c>
      <c r="W64" s="11">
        <f>VLOOKUP($C64,'Для заполнения'!$A$3:$AA$100,COLUMN()-1,0)</f>
        <v/>
      </c>
      <c r="X64" s="11">
        <f>VLOOKUP($C64,'Для заполнения'!$A$3:$AA$100,COLUMN()-1,0)</f>
        <v/>
      </c>
      <c r="Y64" s="13">
        <f>VLOOKUP($C64,'Для заполнения'!$A$3:$AA$100,COLUMN()-1,0)</f>
        <v/>
      </c>
      <c r="Z64" s="13">
        <f>VLOOKUP($C64,'Для заполнения'!$A$3:$AA$100,COLUMN()-1,0)</f>
        <v/>
      </c>
      <c r="AA64" s="9">
        <f>VLOOKUP($C64,'Для заполнения'!$A$3:$AA$100,COLUMN()-1,0)</f>
        <v/>
      </c>
      <c r="AB64" s="46">
        <f>VLOOKUP($C64,'Для заполнения'!$A$3:$AA$100,COLUMN()-1,0)</f>
        <v/>
      </c>
    </row>
    <row r="65" ht="42.6" customHeight="1" s="8">
      <c r="A65" s="154" t="n">
        <v>55</v>
      </c>
      <c r="B65" s="79">
        <f>VLOOKUP($C65,'Для заполнения'!$A$3:$AA$100,2,0)</f>
        <v/>
      </c>
      <c r="C65" s="97" t="inlineStr">
        <is>
          <t>ООО «МедПроф»</t>
        </is>
      </c>
      <c r="D65" s="156">
        <f>VLOOKUP($C65,'Для заполнения'!$A$3:$AA$100,COLUMN()-1,0)</f>
        <v/>
      </c>
      <c r="E65" s="14">
        <f>VLOOKUP($C65,'Для заполнения'!$A$3:$AA$100,COLUMN()-1,0)</f>
        <v/>
      </c>
      <c r="F65" s="15">
        <f>VLOOKUP($C65,'Для заполнения'!$A$3:$AA$100,COLUMN()-1,0)</f>
        <v/>
      </c>
      <c r="G65" s="10">
        <f>VLOOKUP($C65,'Для заполнения'!$A$3:$AA$100,COLUMN()-1,0)</f>
        <v/>
      </c>
      <c r="H65" s="10">
        <f>VLOOKUP($C65,'Для заполнения'!$A$3:$AA$100,COLUMN()-1,0)</f>
        <v/>
      </c>
      <c r="I65" s="10">
        <f>VLOOKUP($C65,'Для заполнения'!$A$3:$AA$100,COLUMN()-1,0)</f>
        <v/>
      </c>
      <c r="J65" s="10">
        <f>VLOOKUP($C65,'Для заполнения'!$A$3:$AA$100,COLUMN()-1,0)</f>
        <v/>
      </c>
      <c r="K65" s="10">
        <f>VLOOKUP($C65,'Для заполнения'!$A$3:$AA$100,COLUMN()-1,0)</f>
        <v/>
      </c>
      <c r="L65" s="10">
        <f>VLOOKUP($C65,'Для заполнения'!$A$3:$AA$100,COLUMN()-1,0)</f>
        <v/>
      </c>
      <c r="M65" s="10">
        <f>VLOOKUP($C65,'Для заполнения'!$A$3:$AA$100,COLUMN()-1,0)</f>
        <v/>
      </c>
      <c r="N65" s="10">
        <f>VLOOKUP($C65,'Для заполнения'!$A$3:$AA$100,COLUMN()-1,0)</f>
        <v/>
      </c>
      <c r="O65" s="10">
        <f>VLOOKUP($C65,'Для заполнения'!$A$3:$AA$100,COLUMN()-1,0)</f>
        <v/>
      </c>
      <c r="P65" s="10">
        <f>VLOOKUP($C65,'Для заполнения'!$A$3:$AA$100,COLUMN()-1,0)</f>
        <v/>
      </c>
      <c r="Q65" s="12">
        <f>VLOOKUP($C65,'Для заполнения'!$A$3:$AA$100,COLUMN()-1,0)</f>
        <v/>
      </c>
      <c r="R65" s="12">
        <f>VLOOKUP($C65,'Для заполнения'!$A$3:$AA$100,COLUMN()-1,0)</f>
        <v/>
      </c>
      <c r="S65" s="12">
        <f>VLOOKUP($C65,'Для заполнения'!$A$3:$AA$100,COLUMN()-1,0)</f>
        <v/>
      </c>
      <c r="T65" s="12">
        <f>VLOOKUP($C65,'Для заполнения'!$A$3:$AA$100,COLUMN()-1,0)</f>
        <v/>
      </c>
      <c r="U65" s="9">
        <f>VLOOKUP($C65,'Для заполнения'!$A$3:$AA$100,COLUMN()-1,0)</f>
        <v/>
      </c>
      <c r="V65" s="9">
        <f>VLOOKUP($C65,'Для заполнения'!$A$3:$AA$100,COLUMN()-1,0)</f>
        <v/>
      </c>
      <c r="W65" s="11">
        <f>VLOOKUP($C65,'Для заполнения'!$A$3:$AA$100,COLUMN()-1,0)</f>
        <v/>
      </c>
      <c r="X65" s="11">
        <f>VLOOKUP($C65,'Для заполнения'!$A$3:$AA$100,COLUMN()-1,0)</f>
        <v/>
      </c>
      <c r="Y65" s="13">
        <f>VLOOKUP($C65,'Для заполнения'!$A$3:$AA$100,COLUMN()-1,0)</f>
        <v/>
      </c>
      <c r="Z65" s="13">
        <f>VLOOKUP($C65,'Для заполнения'!$A$3:$AA$100,COLUMN()-1,0)</f>
        <v/>
      </c>
      <c r="AA65" s="9">
        <f>VLOOKUP($C65,'Для заполнения'!$A$3:$AA$100,COLUMN()-1,0)</f>
        <v/>
      </c>
      <c r="AB65" s="46">
        <f>VLOOKUP($C65,'Для заполнения'!$A$3:$AA$100,COLUMN()-1,0)</f>
        <v/>
      </c>
    </row>
    <row r="66" ht="35.45" customHeight="1" s="8">
      <c r="A66" s="154" t="n">
        <v>56</v>
      </c>
      <c r="B66" s="79">
        <f>VLOOKUP($C66,'Для заполнения'!$A$3:$AA$100,2,0)</f>
        <v/>
      </c>
      <c r="C66" s="97" t="inlineStr">
        <is>
          <t>ООО «МедЛаб СПб»</t>
        </is>
      </c>
      <c r="D66" s="156">
        <f>VLOOKUP($C66,'Для заполнения'!$A$3:$AA$100,COLUMN()-1,0)</f>
        <v/>
      </c>
      <c r="E66" s="14">
        <f>VLOOKUP($C66,'Для заполнения'!$A$3:$AA$100,COLUMN()-1,0)</f>
        <v/>
      </c>
      <c r="F66" s="15">
        <f>VLOOKUP($C66,'Для заполнения'!$A$3:$AA$100,COLUMN()-1,0)</f>
        <v/>
      </c>
      <c r="G66" s="10">
        <f>VLOOKUP($C66,'Для заполнения'!$A$3:$AA$100,COLUMN()-1,0)</f>
        <v/>
      </c>
      <c r="H66" s="10">
        <f>VLOOKUP($C66,'Для заполнения'!$A$3:$AA$100,COLUMN()-1,0)</f>
        <v/>
      </c>
      <c r="I66" s="10">
        <f>VLOOKUP($C66,'Для заполнения'!$A$3:$AA$100,COLUMN()-1,0)</f>
        <v/>
      </c>
      <c r="J66" s="10">
        <f>VLOOKUP($C66,'Для заполнения'!$A$3:$AA$100,COLUMN()-1,0)</f>
        <v/>
      </c>
      <c r="K66" s="10">
        <f>VLOOKUP($C66,'Для заполнения'!$A$3:$AA$100,COLUMN()-1,0)</f>
        <v/>
      </c>
      <c r="L66" s="10">
        <f>VLOOKUP($C66,'Для заполнения'!$A$3:$AA$100,COLUMN()-1,0)</f>
        <v/>
      </c>
      <c r="M66" s="10">
        <f>VLOOKUP($C66,'Для заполнения'!$A$3:$AA$100,COLUMN()-1,0)</f>
        <v/>
      </c>
      <c r="N66" s="10">
        <f>VLOOKUP($C66,'Для заполнения'!$A$3:$AA$100,COLUMN()-1,0)</f>
        <v/>
      </c>
      <c r="O66" s="10">
        <f>VLOOKUP($C66,'Для заполнения'!$A$3:$AA$100,COLUMN()-1,0)</f>
        <v/>
      </c>
      <c r="P66" s="10">
        <f>VLOOKUP($C66,'Для заполнения'!$A$3:$AA$100,COLUMN()-1,0)</f>
        <v/>
      </c>
      <c r="Q66" s="12">
        <f>VLOOKUP($C66,'Для заполнения'!$A$3:$AA$100,COLUMN()-1,0)</f>
        <v/>
      </c>
      <c r="R66" s="12">
        <f>VLOOKUP($C66,'Для заполнения'!$A$3:$AA$100,COLUMN()-1,0)</f>
        <v/>
      </c>
      <c r="S66" s="12">
        <f>VLOOKUP($C66,'Для заполнения'!$A$3:$AA$100,COLUMN()-1,0)</f>
        <v/>
      </c>
      <c r="T66" s="12">
        <f>VLOOKUP($C66,'Для заполнения'!$A$3:$AA$100,COLUMN()-1,0)</f>
        <v/>
      </c>
      <c r="U66" s="9">
        <f>VLOOKUP($C66,'Для заполнения'!$A$3:$AA$100,COLUMN()-1,0)</f>
        <v/>
      </c>
      <c r="V66" s="9">
        <f>VLOOKUP($C66,'Для заполнения'!$A$3:$AA$100,COLUMN()-1,0)</f>
        <v/>
      </c>
      <c r="W66" s="11">
        <f>VLOOKUP($C66,'Для заполнения'!$A$3:$AA$100,COLUMN()-1,0)</f>
        <v/>
      </c>
      <c r="X66" s="11">
        <f>VLOOKUP($C66,'Для заполнения'!$A$3:$AA$100,COLUMN()-1,0)</f>
        <v/>
      </c>
      <c r="Y66" s="13">
        <f>VLOOKUP($C66,'Для заполнения'!$A$3:$AA$100,COLUMN()-1,0)</f>
        <v/>
      </c>
      <c r="Z66" s="13">
        <f>VLOOKUP($C66,'Для заполнения'!$A$3:$AA$100,COLUMN()-1,0)</f>
        <v/>
      </c>
      <c r="AA66" s="9">
        <f>VLOOKUP($C66,'Для заполнения'!$A$3:$AA$100,COLUMN()-1,0)</f>
        <v/>
      </c>
      <c r="AB66" s="46">
        <f>VLOOKUP($C66,'Для заполнения'!$A$3:$AA$100,COLUMN()-1,0)</f>
        <v/>
      </c>
    </row>
    <row r="67" ht="50.45" customHeight="1" s="8">
      <c r="A67" s="154" t="n">
        <v>57</v>
      </c>
      <c r="B67" s="79">
        <f>VLOOKUP($C67,'Для заполнения'!$A$3:$AA$100,2,0)</f>
        <v/>
      </c>
      <c r="C67" s="97" t="inlineStr">
        <is>
          <t>ООО "Медико-санитарная часть №157"</t>
        </is>
      </c>
      <c r="D67" s="156">
        <f>VLOOKUP($C67,'Для заполнения'!$A$3:$AA$100,COLUMN()-1,0)</f>
        <v/>
      </c>
      <c r="E67" s="14">
        <f>VLOOKUP($C67,'Для заполнения'!$A$3:$AA$100,COLUMN()-1,0)</f>
        <v/>
      </c>
      <c r="F67" s="15">
        <f>VLOOKUP($C67,'Для заполнения'!$A$3:$AA$100,COLUMN()-1,0)</f>
        <v/>
      </c>
      <c r="G67" s="10">
        <f>VLOOKUP($C67,'Для заполнения'!$A$3:$AA$100,COLUMN()-1,0)</f>
        <v/>
      </c>
      <c r="H67" s="10">
        <f>VLOOKUP($C67,'Для заполнения'!$A$3:$AA$100,COLUMN()-1,0)</f>
        <v/>
      </c>
      <c r="I67" s="10">
        <f>VLOOKUP($C67,'Для заполнения'!$A$3:$AA$100,COLUMN()-1,0)</f>
        <v/>
      </c>
      <c r="J67" s="10">
        <f>VLOOKUP($C67,'Для заполнения'!$A$3:$AA$100,COLUMN()-1,0)</f>
        <v/>
      </c>
      <c r="K67" s="10">
        <f>VLOOKUP($C67,'Для заполнения'!$A$3:$AA$100,COLUMN()-1,0)</f>
        <v/>
      </c>
      <c r="L67" s="10">
        <f>VLOOKUP($C67,'Для заполнения'!$A$3:$AA$100,COLUMN()-1,0)</f>
        <v/>
      </c>
      <c r="M67" s="10">
        <f>VLOOKUP($C67,'Для заполнения'!$A$3:$AA$100,COLUMN()-1,0)</f>
        <v/>
      </c>
      <c r="N67" s="10">
        <f>VLOOKUP($C67,'Для заполнения'!$A$3:$AA$100,COLUMN()-1,0)</f>
        <v/>
      </c>
      <c r="O67" s="10">
        <f>VLOOKUP($C67,'Для заполнения'!$A$3:$AA$100,COLUMN()-1,0)</f>
        <v/>
      </c>
      <c r="P67" s="10">
        <f>VLOOKUP($C67,'Для заполнения'!$A$3:$AA$100,COLUMN()-1,0)</f>
        <v/>
      </c>
      <c r="Q67" s="12">
        <f>VLOOKUP($C67,'Для заполнения'!$A$3:$AA$100,COLUMN()-1,0)</f>
        <v/>
      </c>
      <c r="R67" s="12">
        <f>VLOOKUP($C67,'Для заполнения'!$A$3:$AA$100,COLUMN()-1,0)</f>
        <v/>
      </c>
      <c r="S67" s="12">
        <f>VLOOKUP($C67,'Для заполнения'!$A$3:$AA$100,COLUMN()-1,0)</f>
        <v/>
      </c>
      <c r="T67" s="12">
        <f>VLOOKUP($C67,'Для заполнения'!$A$3:$AA$100,COLUMN()-1,0)</f>
        <v/>
      </c>
      <c r="U67" s="9">
        <f>VLOOKUP($C67,'Для заполнения'!$A$3:$AA$100,COLUMN()-1,0)</f>
        <v/>
      </c>
      <c r="V67" s="9">
        <f>VLOOKUP($C67,'Для заполнения'!$A$3:$AA$100,COLUMN()-1,0)</f>
        <v/>
      </c>
      <c r="W67" s="11">
        <f>VLOOKUP($C67,'Для заполнения'!$A$3:$AA$100,COLUMN()-1,0)</f>
        <v/>
      </c>
      <c r="X67" s="11">
        <f>VLOOKUP($C67,'Для заполнения'!$A$3:$AA$100,COLUMN()-1,0)</f>
        <v/>
      </c>
      <c r="Y67" s="13">
        <f>VLOOKUP($C67,'Для заполнения'!$A$3:$AA$100,COLUMN()-1,0)</f>
        <v/>
      </c>
      <c r="Z67" s="13">
        <f>VLOOKUP($C67,'Для заполнения'!$A$3:$AA$100,COLUMN()-1,0)</f>
        <v/>
      </c>
      <c r="AA67" s="9">
        <f>VLOOKUP($C67,'Для заполнения'!$A$3:$AA$100,COLUMN()-1,0)</f>
        <v/>
      </c>
      <c r="AB67" s="46">
        <f>VLOOKUP($C67,'Для заполнения'!$A$3:$AA$100,COLUMN()-1,0)</f>
        <v/>
      </c>
    </row>
    <row r="68" ht="50.45" customFormat="1" customHeight="1" s="98">
      <c r="A68" s="154" t="n">
        <v>58</v>
      </c>
      <c r="B68" s="79">
        <f>VLOOKUP($C68,'Для заполнения'!$A$3:$AA$100,2,0)</f>
        <v/>
      </c>
      <c r="C68" s="97" t="inlineStr">
        <is>
          <t>ООО "ФОРАЛАБ"</t>
        </is>
      </c>
      <c r="D68" s="156">
        <f>VLOOKUP($C68,'Для заполнения'!$A$3:$AA$100,COLUMN()-1,0)</f>
        <v/>
      </c>
      <c r="E68" s="14">
        <f>VLOOKUP($C68,'Для заполнения'!$A$3:$AA$100,COLUMN()-1,0)</f>
        <v/>
      </c>
      <c r="F68" s="15">
        <f>VLOOKUP($C68,'Для заполнения'!$A$3:$AA$100,COLUMN()-1,0)</f>
        <v/>
      </c>
      <c r="G68" s="10">
        <f>VLOOKUP($C68,'Для заполнения'!$A$3:$AA$100,COLUMN()-1,0)</f>
        <v/>
      </c>
      <c r="H68" s="10">
        <f>VLOOKUP($C68,'Для заполнения'!$A$3:$AA$100,COLUMN()-1,0)</f>
        <v/>
      </c>
      <c r="I68" s="10">
        <f>VLOOKUP($C68,'Для заполнения'!$A$3:$AA$100,COLUMN()-1,0)</f>
        <v/>
      </c>
      <c r="J68" s="10">
        <f>VLOOKUP($C68,'Для заполнения'!$A$3:$AA$100,COLUMN()-1,0)</f>
        <v/>
      </c>
      <c r="K68" s="10">
        <f>VLOOKUP($C68,'Для заполнения'!$A$3:$AA$100,COLUMN()-1,0)</f>
        <v/>
      </c>
      <c r="L68" s="10">
        <f>VLOOKUP($C68,'Для заполнения'!$A$3:$AA$100,COLUMN()-1,0)</f>
        <v/>
      </c>
      <c r="M68" s="10">
        <f>VLOOKUP($C68,'Для заполнения'!$A$3:$AA$100,COLUMN()-1,0)</f>
        <v/>
      </c>
      <c r="N68" s="10">
        <f>VLOOKUP($C68,'Для заполнения'!$A$3:$AA$100,COLUMN()-1,0)</f>
        <v/>
      </c>
      <c r="O68" s="10">
        <f>VLOOKUP($C68,'Для заполнения'!$A$3:$AA$100,COLUMN()-1,0)</f>
        <v/>
      </c>
      <c r="P68" s="10">
        <f>VLOOKUP($C68,'Для заполнения'!$A$3:$AA$100,COLUMN()-1,0)</f>
        <v/>
      </c>
      <c r="Q68" s="12">
        <f>VLOOKUP($C68,'Для заполнения'!$A$3:$AA$100,COLUMN()-1,0)</f>
        <v/>
      </c>
      <c r="R68" s="12">
        <f>VLOOKUP($C68,'Для заполнения'!$A$3:$AA$100,COLUMN()-1,0)</f>
        <v/>
      </c>
      <c r="S68" s="12">
        <f>VLOOKUP($C68,'Для заполнения'!$A$3:$AA$100,COLUMN()-1,0)</f>
        <v/>
      </c>
      <c r="T68" s="12">
        <f>VLOOKUP($C68,'Для заполнения'!$A$3:$AA$100,COLUMN()-1,0)</f>
        <v/>
      </c>
      <c r="U68" s="9">
        <f>VLOOKUP($C68,'Для заполнения'!$A$3:$AA$100,COLUMN()-1,0)</f>
        <v/>
      </c>
      <c r="V68" s="9">
        <f>VLOOKUP($C68,'Для заполнения'!$A$3:$AA$100,COLUMN()-1,0)</f>
        <v/>
      </c>
      <c r="W68" s="11">
        <f>VLOOKUP($C68,'Для заполнения'!$A$3:$AA$100,COLUMN()-1,0)</f>
        <v/>
      </c>
      <c r="X68" s="11">
        <f>VLOOKUP($C68,'Для заполнения'!$A$3:$AA$100,COLUMN()-1,0)</f>
        <v/>
      </c>
      <c r="Y68" s="13">
        <f>VLOOKUP($C68,'Для заполнения'!$A$3:$AA$100,COLUMN()-1,0)</f>
        <v/>
      </c>
      <c r="Z68" s="13">
        <f>VLOOKUP($C68,'Для заполнения'!$A$3:$AA$100,COLUMN()-1,0)</f>
        <v/>
      </c>
      <c r="AA68" s="9">
        <f>VLOOKUP($C68,'Для заполнения'!$A$3:$AA$100,COLUMN()-1,0)</f>
        <v/>
      </c>
      <c r="AB68" s="46">
        <f>VLOOKUP($C68,'Для заполнения'!$A$3:$AA$100,COLUMN()-1,0)</f>
        <v/>
      </c>
    </row>
    <row r="69" ht="54" customHeight="1" s="8" thickBot="1">
      <c r="A69" s="155" t="n">
        <v>59</v>
      </c>
      <c r="B69" s="80">
        <f>VLOOKUP($C69,'Для заполнения'!$A$3:$AA$100,2,0)</f>
        <v/>
      </c>
      <c r="C69" s="158" t="inlineStr">
        <is>
          <t>ЧУЗ «КБ «РЖД-МЕДИЦИНА» Г. С-ПЕТЕРБУРГ»</t>
        </is>
      </c>
      <c r="D69" s="157">
        <f>VLOOKUP($C69,'Для заполнения'!$A$3:$AA$100,COLUMN()-1,0)</f>
        <v/>
      </c>
      <c r="E69" s="48">
        <f>VLOOKUP($C69,'Для заполнения'!$A$3:$AA$100,COLUMN()-1,0)</f>
        <v/>
      </c>
      <c r="F69" s="49">
        <f>VLOOKUP($C69,'Для заполнения'!$A$3:$AA$100,COLUMN()-1,0)</f>
        <v/>
      </c>
      <c r="G69" s="50">
        <f>VLOOKUP($C69,'Для заполнения'!$A$3:$AA$100,COLUMN()-1,0)</f>
        <v/>
      </c>
      <c r="H69" s="50">
        <f>VLOOKUP($C69,'Для заполнения'!$A$3:$AA$100,COLUMN()-1,0)</f>
        <v/>
      </c>
      <c r="I69" s="50">
        <f>VLOOKUP($C69,'Для заполнения'!$A$3:$AA$100,COLUMN()-1,0)</f>
        <v/>
      </c>
      <c r="J69" s="50">
        <f>VLOOKUP($C69,'Для заполнения'!$A$3:$AA$100,COLUMN()-1,0)</f>
        <v/>
      </c>
      <c r="K69" s="50">
        <f>VLOOKUP($C69,'Для заполнения'!$A$3:$AA$100,COLUMN()-1,0)</f>
        <v/>
      </c>
      <c r="L69" s="50">
        <f>VLOOKUP($C69,'Для заполнения'!$A$3:$AA$100,COLUMN()-1,0)</f>
        <v/>
      </c>
      <c r="M69" s="50">
        <f>VLOOKUP($C69,'Для заполнения'!$A$3:$AA$100,COLUMN()-1,0)</f>
        <v/>
      </c>
      <c r="N69" s="50">
        <f>VLOOKUP($C69,'Для заполнения'!$A$3:$AA$100,COLUMN()-1,0)</f>
        <v/>
      </c>
      <c r="O69" s="50">
        <f>VLOOKUP($C69,'Для заполнения'!$A$3:$AA$100,COLUMN()-1,0)</f>
        <v/>
      </c>
      <c r="P69" s="50">
        <f>VLOOKUP($C69,'Для заполнения'!$A$3:$AA$100,COLUMN()-1,0)</f>
        <v/>
      </c>
      <c r="Q69" s="47">
        <f>VLOOKUP($C69,'Для заполнения'!$A$3:$AA$100,COLUMN()-1,0)</f>
        <v/>
      </c>
      <c r="R69" s="47">
        <f>VLOOKUP($C69,'Для заполнения'!$A$3:$AA$100,COLUMN()-1,0)</f>
        <v/>
      </c>
      <c r="S69" s="47">
        <f>VLOOKUP($C69,'Для заполнения'!$A$3:$AA$100,COLUMN()-1,0)</f>
        <v/>
      </c>
      <c r="T69" s="47">
        <f>VLOOKUP($C69,'Для заполнения'!$A$3:$AA$100,COLUMN()-1,0)</f>
        <v/>
      </c>
      <c r="U69" s="51">
        <f>VLOOKUP($C69,'Для заполнения'!$A$3:$AA$100,COLUMN()-1,0)</f>
        <v/>
      </c>
      <c r="V69" s="51">
        <f>VLOOKUP($C69,'Для заполнения'!$A$3:$AA$100,COLUMN()-1,0)</f>
        <v/>
      </c>
      <c r="W69" s="52">
        <f>VLOOKUP($C69,'Для заполнения'!$A$3:$AA$100,COLUMN()-1,0)</f>
        <v/>
      </c>
      <c r="X69" s="52">
        <f>VLOOKUP($C69,'Для заполнения'!$A$3:$AA$100,COLUMN()-1,0)</f>
        <v/>
      </c>
      <c r="Y69" s="53">
        <f>VLOOKUP($C69,'Для заполнения'!$A$3:$AA$100,COLUMN()-1,0)</f>
        <v/>
      </c>
      <c r="Z69" s="53">
        <f>VLOOKUP($C69,'Для заполнения'!$A$3:$AA$100,COLUMN()-1,0)</f>
        <v/>
      </c>
      <c r="AA69" s="51">
        <f>VLOOKUP($C69,'Для заполнения'!$A$3:$AA$100,COLUMN()-1,0)</f>
        <v/>
      </c>
      <c r="AB69" s="54">
        <f>VLOOKUP($C69,'Для заполнения'!$A$3:$AA$100,COLUMN()-1,0)</f>
        <v/>
      </c>
    </row>
  </sheetData>
  <mergeCells count="15">
    <mergeCell ref="AB3:AB4"/>
    <mergeCell ref="F3:F4"/>
    <mergeCell ref="W3:X3"/>
    <mergeCell ref="U3:V3"/>
    <mergeCell ref="AA3:AA4"/>
    <mergeCell ref="Y3:Z3"/>
    <mergeCell ref="G3:O3"/>
    <mergeCell ref="C3:C4"/>
    <mergeCell ref="A3:A4"/>
    <mergeCell ref="D3:D4"/>
    <mergeCell ref="E3:E4"/>
    <mergeCell ref="S3:T3"/>
    <mergeCell ref="Q3:Q4"/>
    <mergeCell ref="R3:R4"/>
    <mergeCell ref="B3:B4"/>
  </mergeCells>
  <pageMargins left="0.7" right="0.7" top="0.75" bottom="0.75" header="0.3" footer="0.3"/>
  <pageSetup orientation="portrait" scale="10" fitToHeight="0" horizontalDpi="4294967294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P59"/>
  <sheetViews>
    <sheetView zoomScale="45" zoomScaleNormal="45" workbookViewId="0">
      <pane ySplit="3" topLeftCell="A4" activePane="bottomLeft" state="frozen"/>
      <selection activeCell="X1" sqref="X1"/>
      <selection pane="bottomLeft" activeCell="A25" sqref="A25"/>
    </sheetView>
  </sheetViews>
  <sheetFormatPr baseColWidth="8" defaultColWidth="9.140625" defaultRowHeight="19.5"/>
  <cols>
    <col width="41" customWidth="1" style="99" min="1" max="1"/>
    <col width="18.42578125" customWidth="1" style="98" min="2" max="2"/>
    <col width="27.28515625" customWidth="1" style="98" min="3" max="25"/>
    <col width="24.140625" customWidth="1" style="98" min="26" max="26"/>
    <col width="25.7109375" customWidth="1" style="98" min="27" max="27"/>
    <col width="40.7109375" customWidth="1" style="119" min="28" max="28"/>
    <col width="15.7109375" customWidth="1" style="128" min="29" max="30"/>
    <col width="1.7109375" customWidth="1" style="126" min="31" max="31"/>
    <col width="15.7109375" customWidth="1" style="128" min="32" max="42"/>
    <col width="9.140625" customWidth="1" style="98" min="43" max="16384"/>
  </cols>
  <sheetData>
    <row r="1" ht="54.6" customHeight="1" s="8">
      <c r="A1" s="193" t="inlineStr">
        <is>
          <t>Лаборатория</t>
        </is>
      </c>
      <c r="B1" s="191" t="inlineStr">
        <is>
          <t xml:space="preserve">ID MO </t>
        </is>
      </c>
      <c r="C1" s="194" t="inlineStr">
        <is>
          <t>Мощность лаборатории (тестов в день)</t>
        </is>
      </c>
      <c r="D1" s="195" t="inlineStr">
        <is>
          <t>Количество поступивших проб биологического материала
с нарастающим итогом
ВСЕГО</t>
        </is>
      </c>
      <c r="E1" s="196" t="inlineStr">
        <is>
          <t>Количество поступивших проб биологического материала
за  сутки на 17:00 текущей даты</t>
        </is>
      </c>
      <c r="F1" s="201" t="inlineStr">
        <is>
          <t>из них за сутки:</t>
        </is>
      </c>
      <c r="G1" s="222" t="n"/>
      <c r="H1" s="222" t="n"/>
      <c r="I1" s="222" t="n"/>
      <c r="J1" s="222" t="n"/>
      <c r="K1" s="222" t="n"/>
      <c r="L1" s="222" t="n"/>
      <c r="M1" s="222" t="n"/>
      <c r="N1" s="222" t="n"/>
      <c r="O1" s="223" t="n"/>
      <c r="P1" s="202" t="inlineStr">
        <is>
          <t xml:space="preserve"> Текущий запас комплектов пробирок для проведения ПЦР-тестов на короновирусную инфекцию (шт.)</t>
        </is>
      </c>
      <c r="Q1" s="202" t="inlineStr">
        <is>
          <t xml:space="preserve"> Текущий запас комплектов реагентов для проведения ПЦР-тестов на короновирусную инфекцию (шт.)</t>
        </is>
      </c>
      <c r="R1" s="202" t="inlineStr">
        <is>
          <t xml:space="preserve">Численность (уникальных) лиц, прошедших лабораторное обследование на новую коронавирусную инфекцию 
</t>
        </is>
      </c>
      <c r="S1" s="223" t="n"/>
      <c r="T1" s="204" t="inlineStr">
        <is>
          <t>Количество выполненных тестов</t>
        </is>
      </c>
      <c r="U1" s="223" t="n"/>
      <c r="V1" s="205" t="inlineStr">
        <is>
          <t>Предварительное количество находок</t>
        </is>
      </c>
      <c r="W1" s="223" t="n"/>
      <c r="X1" s="206" t="inlineStr">
        <is>
          <t xml:space="preserve">из них подтвержденных
</t>
        </is>
      </c>
      <c r="Y1" s="223" t="n"/>
      <c r="Z1" s="203" t="inlineStr">
        <is>
          <t>Средний срок выполнения лабораторных исследований с момента поступления биоматериала в лабораторию (в часах).</t>
        </is>
      </c>
      <c r="AA1" s="203" t="inlineStr">
        <is>
          <t>Средний срок передачи результата выполненных лабораторных исследований в медицинскую организацию (в часах).</t>
        </is>
      </c>
      <c r="AB1" s="210" t="inlineStr">
        <is>
          <t>Лаборатория
(столбцы проверок идут от данного столбца и вправо)</t>
        </is>
      </c>
      <c r="AC1" s="197" t="inlineStr">
        <is>
          <t>Проверка обследованных лиц и тестов
ЕСЛИ(S7&lt;=U7;0;1)</t>
        </is>
      </c>
      <c r="AD1" s="197" t="inlineStr">
        <is>
          <t>Проверка находки / подтверждённые 
(сутки)</t>
        </is>
      </c>
      <c r="AE1" s="224" t="n"/>
      <c r="AF1" s="198" t="inlineStr">
        <is>
          <t>Мощность лаборатории (тестов в день)</t>
        </is>
      </c>
      <c r="AG1" s="199" t="inlineStr">
        <is>
          <t>Количество поступивших проб биологического материала
с нарастающим итогом
ВСЕГО</t>
        </is>
      </c>
      <c r="AH1" s="211" t="inlineStr">
        <is>
          <t>Количество поступивших проб биологического материала
за  сутки на 17:00 текущей даты</t>
        </is>
      </c>
      <c r="AI1" s="212" t="inlineStr">
        <is>
          <t xml:space="preserve"> Текущий запас комплектов пробирок для проведения ПЦР-тестов на короновирусную инфекцию (шт.)
</t>
        </is>
      </c>
      <c r="AJ1" s="212" t="inlineStr">
        <is>
          <t xml:space="preserve"> Текущий запас комплектов реагентов для проведения ПЦР-тестов на короновирусную инфекцию (шт.)
</t>
        </is>
      </c>
      <c r="AK1" s="212" t="inlineStr">
        <is>
          <t xml:space="preserve">Численность (уникальных) лиц, прошедших лабораторное обследование на новую коронавирусную инфекцию 
</t>
        </is>
      </c>
      <c r="AL1" s="223" t="n"/>
      <c r="AM1" s="129" t="inlineStr">
        <is>
          <t>Количество выполненных тестов</t>
        </is>
      </c>
      <c r="AN1" s="213" t="inlineStr">
        <is>
          <t>Предварительное количество находок</t>
        </is>
      </c>
      <c r="AO1" s="223" t="n"/>
      <c r="AP1" s="130" t="inlineStr">
        <is>
          <t>из них подтвержденных</t>
        </is>
      </c>
    </row>
    <row r="2" ht="94.5" customHeight="1" s="8">
      <c r="A2" s="225" t="n"/>
      <c r="B2" s="225" t="n"/>
      <c r="C2" s="225" t="n"/>
      <c r="D2" s="225" t="n"/>
      <c r="E2" s="225" t="n"/>
      <c r="F2" s="101" t="inlineStr">
        <is>
          <t>Больные</t>
        </is>
      </c>
      <c r="G2" s="101" t="inlineStr">
        <is>
          <t>Контактные</t>
        </is>
      </c>
      <c r="H2" s="101" t="inlineStr">
        <is>
          <t>Пневмонии</t>
        </is>
      </c>
      <c r="I2" s="101" t="inlineStr">
        <is>
          <t>Мед работники</t>
        </is>
      </c>
      <c r="J2" s="101" t="inlineStr">
        <is>
          <t>Лица старше 65 лет</t>
        </is>
      </c>
      <c r="K2" s="101" t="inlineStr">
        <is>
          <t>Иные лица, с признаками ОРВИ</t>
        </is>
      </c>
      <c r="L2" s="101" t="inlineStr">
        <is>
          <t>Лица вернувшиесяна территорию РФ с признаками ОРВИ</t>
        </is>
      </c>
      <c r="M2" s="101" t="inlineStr">
        <is>
          <t>Лица вернувшиесяна территорию РФ</t>
        </is>
      </c>
      <c r="N2" s="101" t="inlineStr">
        <is>
          <t>Направлены на госпитализацию</t>
        </is>
      </c>
      <c r="O2" s="101" t="inlineStr">
        <is>
          <t>Добровольцы 
* только для коммерческих лабораторий</t>
        </is>
      </c>
      <c r="P2" s="225" t="n"/>
      <c r="Q2" s="225" t="n"/>
      <c r="R2" s="102" t="inlineStr">
        <is>
          <t>с нарастающим итогом</t>
        </is>
      </c>
      <c r="S2" s="102" t="inlineStr">
        <is>
          <t xml:space="preserve">за  сутки на 17:00 текущей даты
</t>
        </is>
      </c>
      <c r="T2" s="103" t="inlineStr">
        <is>
          <t>с нарастающим итогом</t>
        </is>
      </c>
      <c r="U2" s="103" t="inlineStr">
        <is>
          <t>за  сутки на 17:00 текущей даты</t>
        </is>
      </c>
      <c r="V2" s="104" t="inlineStr">
        <is>
          <t>с нарастающим итогом</t>
        </is>
      </c>
      <c r="W2" s="104" t="inlineStr">
        <is>
          <t>за  сутки на 17:00 текущей даты</t>
        </is>
      </c>
      <c r="X2" s="203" t="inlineStr">
        <is>
          <t>с нарастающим итогом</t>
        </is>
      </c>
      <c r="Y2" s="203" t="inlineStr">
        <is>
          <t>за  сутки на 17:00 текущей даты</t>
        </is>
      </c>
      <c r="Z2" s="225" t="n"/>
      <c r="AA2" s="225" t="n"/>
      <c r="AB2" s="225" t="n"/>
      <c r="AC2" s="225" t="n"/>
      <c r="AD2" s="197" t="inlineStr">
        <is>
          <t>Кол-во находок не может быть меньше, чем кол-во подтверждённых</t>
        </is>
      </c>
      <c r="AE2" s="226" t="n"/>
      <c r="AF2" s="225" t="n"/>
      <c r="AG2" s="225" t="n"/>
      <c r="AH2" s="225" t="n"/>
      <c r="AI2" s="225" t="n"/>
      <c r="AJ2" s="225" t="n"/>
      <c r="AK2" s="121" t="inlineStr">
        <is>
          <t>с нарастающим итогом</t>
        </is>
      </c>
      <c r="AL2" s="121" t="inlineStr">
        <is>
          <t>за  сутки на 17:00 текущей даты</t>
        </is>
      </c>
      <c r="AM2" s="122" t="inlineStr">
        <is>
          <t>с нарастающим итогом</t>
        </is>
      </c>
      <c r="AN2" s="123" t="inlineStr">
        <is>
          <t>с нарастающим итогом</t>
        </is>
      </c>
      <c r="AO2" s="123" t="inlineStr">
        <is>
          <t>за  сутки на 17:00 текущей даты</t>
        </is>
      </c>
      <c r="AP2" s="124" t="inlineStr">
        <is>
          <t>с нарастающим итогом</t>
        </is>
      </c>
    </row>
    <row r="3" ht="31.15" customHeight="1" s="8">
      <c r="A3" s="105" t="inlineStr">
        <is>
          <t>ИТОГО</t>
        </is>
      </c>
      <c r="B3" s="192" t="n"/>
      <c r="C3" s="106">
        <f>SUM(C4:C59)</f>
        <v/>
      </c>
      <c r="D3" s="106">
        <f>SUM(D4:D59)</f>
        <v/>
      </c>
      <c r="E3" s="106">
        <f>SUM(E4:E59)</f>
        <v/>
      </c>
      <c r="F3" s="106">
        <f>SUM(F4:F59)</f>
        <v/>
      </c>
      <c r="G3" s="106">
        <f>SUM(G4:G59)</f>
        <v/>
      </c>
      <c r="H3" s="106">
        <f>SUM(H4:H59)</f>
        <v/>
      </c>
      <c r="I3" s="106">
        <f>SUM(I4:I59)</f>
        <v/>
      </c>
      <c r="J3" s="106">
        <f>SUM(J4:J59)</f>
        <v/>
      </c>
      <c r="K3" s="106">
        <f>SUM(K4:K59)</f>
        <v/>
      </c>
      <c r="L3" s="106">
        <f>SUM(L4:L59)</f>
        <v/>
      </c>
      <c r="M3" s="106">
        <f>SUM(M4:M59)</f>
        <v/>
      </c>
      <c r="N3" s="106">
        <f>SUM(N4:N59)</f>
        <v/>
      </c>
      <c r="O3" s="106">
        <f>SUM(O4:O59)</f>
        <v/>
      </c>
      <c r="P3" s="106">
        <f>SUM(P4:P59)</f>
        <v/>
      </c>
      <c r="Q3" s="106">
        <f>SUM(Q4:Q59)</f>
        <v/>
      </c>
      <c r="R3" s="106">
        <f>SUM(R4:R59)</f>
        <v/>
      </c>
      <c r="S3" s="106">
        <f>SUM(S4:S59)</f>
        <v/>
      </c>
      <c r="T3" s="106">
        <f>SUM(T4:T59)</f>
        <v/>
      </c>
      <c r="U3" s="106">
        <f>SUM(U4:U59)</f>
        <v/>
      </c>
      <c r="V3" s="106">
        <f>SUM(V4:V59)</f>
        <v/>
      </c>
      <c r="W3" s="106">
        <f>SUM(W4:W59)</f>
        <v/>
      </c>
      <c r="X3" s="106">
        <f>SUM(X4:X59)</f>
        <v/>
      </c>
      <c r="Y3" s="106">
        <f>SUM(Y4:Y59)</f>
        <v/>
      </c>
      <c r="Z3" s="106">
        <f>SUM(Z4:Z59)</f>
        <v/>
      </c>
      <c r="AA3" s="106">
        <f>SUM(AA4:AA59)</f>
        <v/>
      </c>
      <c r="AC3" s="200">
        <f>IF(S3&lt;=U3,0,1)</f>
        <v/>
      </c>
      <c r="AD3" s="200">
        <f>W3-Y3</f>
        <v/>
      </c>
      <c r="AE3" s="225" t="n"/>
      <c r="AF3" s="131">
        <f>IF(C3&gt;=U3,0,1)</f>
        <v/>
      </c>
      <c r="AG3" s="131">
        <f>D3-Пред.отч!D3</f>
        <v/>
      </c>
      <c r="AH3" s="131">
        <f>E3-SUM(F3:O3)</f>
        <v/>
      </c>
      <c r="AI3" s="131" t="n"/>
      <c r="AJ3" s="131" t="n"/>
      <c r="AK3" s="131">
        <f>R3-S3-Пред.отч!R3</f>
        <v/>
      </c>
      <c r="AL3" s="131">
        <f>IF(S3&lt;=U3,0,1)</f>
        <v/>
      </c>
      <c r="AM3" s="131">
        <f>T3-U3-Пред.отч!T3</f>
        <v/>
      </c>
      <c r="AN3" s="131">
        <f>V3-W3-Пред.отч!V3</f>
        <v/>
      </c>
      <c r="AO3" s="131">
        <f>IF(W3&gt;=Y3,0,1)</f>
        <v/>
      </c>
      <c r="AP3" s="131">
        <f>X3-Y3-Пред.отч!X3</f>
        <v/>
      </c>
    </row>
    <row r="4" ht="19.5" customHeight="1" s="8">
      <c r="A4" s="118" t="inlineStr">
        <is>
          <t>ООО "ЕМЛ"</t>
        </is>
      </c>
      <c r="B4" s="192" t="inlineStr">
        <is>
          <t>20634126</t>
        </is>
      </c>
      <c r="C4" s="192" t="n">
        <v>5500</v>
      </c>
      <c r="D4" s="192" t="n">
        <v>0</v>
      </c>
      <c r="E4" s="192" t="n">
        <v>0</v>
      </c>
      <c r="F4" s="192" t="n">
        <v>0</v>
      </c>
      <c r="G4" s="192" t="n">
        <v>0</v>
      </c>
      <c r="H4" s="192" t="n">
        <v>0</v>
      </c>
      <c r="I4" s="192" t="n">
        <v>0</v>
      </c>
      <c r="J4" s="192" t="n">
        <v>0</v>
      </c>
      <c r="K4" s="192" t="n">
        <v>0</v>
      </c>
      <c r="L4" s="192" t="n">
        <v>0</v>
      </c>
      <c r="M4" s="192" t="n">
        <v>0</v>
      </c>
      <c r="N4" s="192" t="n">
        <v>0</v>
      </c>
      <c r="O4" s="192" t="n">
        <v>0</v>
      </c>
      <c r="P4" s="192" t="n">
        <v>0</v>
      </c>
      <c r="Q4" s="192" t="n">
        <v>0</v>
      </c>
      <c r="R4" s="192" t="n">
        <v>0</v>
      </c>
      <c r="S4" s="192" t="n">
        <v>0</v>
      </c>
      <c r="T4" s="192" t="n">
        <v>0</v>
      </c>
      <c r="U4" s="192" t="n">
        <v>0</v>
      </c>
      <c r="V4" s="192" t="n">
        <v>0</v>
      </c>
      <c r="W4" s="192" t="n">
        <v>0</v>
      </c>
      <c r="X4" s="192" t="n">
        <v>0</v>
      </c>
      <c r="Y4" s="192" t="n">
        <v>0</v>
      </c>
      <c r="Z4" s="192" t="n">
        <v>0</v>
      </c>
      <c r="AA4" s="192" t="n">
        <v>0</v>
      </c>
      <c r="AB4" s="119">
        <f>A4</f>
        <v/>
      </c>
      <c r="AC4" s="200">
        <f>IF(S4&lt;=U4,0,1)</f>
        <v/>
      </c>
      <c r="AD4" s="200">
        <f>W4-Y4</f>
        <v/>
      </c>
      <c r="AE4" s="125" t="n"/>
      <c r="AF4" s="132">
        <f>IF(C4&gt;=U4,0,1)</f>
        <v/>
      </c>
      <c r="AG4" s="132">
        <f>D4-VLOOKUP(A4, Пред.отч!A:BB, 4, FALSE)</f>
        <v/>
      </c>
      <c r="AH4" s="131">
        <f>E4-SUM(F4:O4)</f>
        <v/>
      </c>
      <c r="AI4" s="200" t="n"/>
      <c r="AJ4" s="200" t="n"/>
      <c r="AK4" s="200">
        <f>R4-S4-VLOOKUP(A4, Пред.отч!A:BB, 18, FALSE)</f>
        <v/>
      </c>
      <c r="AL4" s="131">
        <f>IF(S4&lt;=U4,0,1)</f>
        <v/>
      </c>
      <c r="AM4" s="200">
        <f>T4-U4-VLOOKUP(A4, Пред.отч!A:BB, 20, FALSE)</f>
        <v/>
      </c>
      <c r="AN4" s="200">
        <f>V4-W4-VLOOKUP(A4, Пред.отч!A:BB, 22, FALSE)</f>
        <v/>
      </c>
      <c r="AO4" s="131">
        <f>IF(W4&gt;=Y4,0,1)</f>
        <v/>
      </c>
      <c r="AP4" s="200">
        <f>X4-Y4-VLOOKUP(A4, Пред.отч!A:BB, 24, FALSE)</f>
        <v/>
      </c>
    </row>
    <row r="5" ht="19.5" customHeight="1" s="8">
      <c r="A5" s="16" t="inlineStr">
        <is>
          <t>ООО «АВС»</t>
        </is>
      </c>
      <c r="B5" s="192" t="inlineStr">
        <is>
          <t>55374606</t>
        </is>
      </c>
      <c r="C5" s="192" t="n">
        <v>1500</v>
      </c>
      <c r="D5" s="192" t="n">
        <v>97082</v>
      </c>
      <c r="E5" s="192" t="n">
        <v>877</v>
      </c>
      <c r="F5" s="192" t="n">
        <v>0</v>
      </c>
      <c r="G5" s="192" t="n">
        <v>0</v>
      </c>
      <c r="H5" s="192" t="n">
        <v>0</v>
      </c>
      <c r="I5" s="192" t="n">
        <v>0</v>
      </c>
      <c r="J5" s="192" t="n">
        <v>0</v>
      </c>
      <c r="K5" s="192" t="n">
        <v>0</v>
      </c>
      <c r="L5" s="192" t="n">
        <v>0</v>
      </c>
      <c r="M5" s="192" t="n">
        <v>0</v>
      </c>
      <c r="N5" s="192" t="n">
        <v>0</v>
      </c>
      <c r="O5" s="192" t="n">
        <v>877</v>
      </c>
      <c r="P5" s="192" t="n">
        <v>200</v>
      </c>
      <c r="Q5" s="192" t="n">
        <v>48</v>
      </c>
      <c r="R5" s="192" t="n">
        <v>97082</v>
      </c>
      <c r="S5" s="192" t="n">
        <v>877</v>
      </c>
      <c r="T5" s="192" t="n">
        <v>97082</v>
      </c>
      <c r="U5" s="192" t="n">
        <v>877</v>
      </c>
      <c r="V5" s="192" t="n">
        <v>1032</v>
      </c>
      <c r="W5" s="192" t="n">
        <v>5</v>
      </c>
      <c r="X5" s="192" t="n">
        <v>1032</v>
      </c>
      <c r="Y5" s="192" t="n">
        <v>5</v>
      </c>
      <c r="Z5" s="192" t="n">
        <v>24</v>
      </c>
      <c r="AA5" s="192" t="n">
        <v>12</v>
      </c>
      <c r="AB5" s="119">
        <f>A5</f>
        <v/>
      </c>
      <c r="AC5" s="200">
        <f>IF(S5&lt;=U5,0,1)</f>
        <v/>
      </c>
      <c r="AD5" s="200">
        <f>W5-Y5</f>
        <v/>
      </c>
      <c r="AE5" s="125" t="n"/>
      <c r="AF5" s="132">
        <f>IF(C5&gt;=U5,0,1)</f>
        <v/>
      </c>
      <c r="AG5" s="132">
        <f>D5-VLOOKUP(A5, Пред.отч!A:BB, 4, FALSE)</f>
        <v/>
      </c>
      <c r="AH5" s="131">
        <f>E5-SUM(F5:O5)</f>
        <v/>
      </c>
      <c r="AI5" s="200" t="n"/>
      <c r="AJ5" s="200" t="n"/>
      <c r="AK5" s="200">
        <f>R5-S5-VLOOKUP(A5, Пред.отч!A:BB, 18, FALSE)</f>
        <v/>
      </c>
      <c r="AL5" s="131">
        <f>IF(S5&lt;=U5,0,1)</f>
        <v/>
      </c>
      <c r="AM5" s="200">
        <f>T5-U5-VLOOKUP(A5, Пред.отч!A:BB, 20, FALSE)</f>
        <v/>
      </c>
      <c r="AN5" s="200">
        <f>V5-W5-VLOOKUP(A5, Пред.отч!A:BB, 22, FALSE)</f>
        <v/>
      </c>
      <c r="AO5" s="131">
        <f>IF(W5&gt;=Y5,0,1)</f>
        <v/>
      </c>
      <c r="AP5" s="200">
        <f>X5-Y5-VLOOKUP(A5, Пред.отч!A:BB, 24, FALSE)</f>
        <v/>
      </c>
    </row>
    <row r="6" ht="19.5" customHeight="1" s="8">
      <c r="A6" s="16" t="inlineStr">
        <is>
          <t>ООО "ЛИИС"</t>
        </is>
      </c>
      <c r="B6" s="192" t="inlineStr">
        <is>
          <t>26151009</t>
        </is>
      </c>
      <c r="C6" s="192" t="n">
        <v>1000</v>
      </c>
      <c r="D6" s="192" t="n">
        <v>269644</v>
      </c>
      <c r="E6" s="192" t="n">
        <v>278</v>
      </c>
      <c r="F6" s="192" t="n">
        <v>0</v>
      </c>
      <c r="G6" s="192" t="n">
        <v>0</v>
      </c>
      <c r="H6" s="192" t="n">
        <v>0</v>
      </c>
      <c r="I6" s="192" t="n">
        <v>0</v>
      </c>
      <c r="J6" s="192" t="n">
        <v>10</v>
      </c>
      <c r="K6" s="192" t="n">
        <v>0</v>
      </c>
      <c r="L6" s="192" t="n">
        <v>0</v>
      </c>
      <c r="M6" s="192" t="n">
        <v>0</v>
      </c>
      <c r="N6" s="192" t="n">
        <v>0</v>
      </c>
      <c r="O6" s="192" t="n">
        <v>268</v>
      </c>
      <c r="P6" s="192" t="n">
        <v>26</v>
      </c>
      <c r="Q6" s="192" t="n">
        <v>26</v>
      </c>
      <c r="R6" s="192" t="n">
        <v>239865</v>
      </c>
      <c r="S6" s="192" t="n">
        <v>113</v>
      </c>
      <c r="T6" s="192" t="n">
        <v>279675</v>
      </c>
      <c r="U6" s="192" t="n">
        <v>284</v>
      </c>
      <c r="V6" s="192" t="n">
        <v>8377</v>
      </c>
      <c r="W6" s="192" t="n">
        <v>4</v>
      </c>
      <c r="X6" s="192" t="n">
        <v>8050</v>
      </c>
      <c r="Y6" s="192" t="n">
        <v>4</v>
      </c>
      <c r="Z6" s="192" t="n">
        <v>48</v>
      </c>
      <c r="AA6" s="192" t="n">
        <v>2</v>
      </c>
      <c r="AB6" s="119">
        <f>A6</f>
        <v/>
      </c>
      <c r="AC6" s="200">
        <f>IF(S6&lt;=U6,0,1)</f>
        <v/>
      </c>
      <c r="AD6" s="200">
        <f>W6-Y6</f>
        <v/>
      </c>
      <c r="AE6" s="125" t="n"/>
      <c r="AF6" s="132">
        <f>IF(C6&gt;=U6,0,1)</f>
        <v/>
      </c>
      <c r="AG6" s="132">
        <f>D6-VLOOKUP(A6, Пред.отч!A:BB, 4, FALSE)</f>
        <v/>
      </c>
      <c r="AH6" s="131">
        <f>E6-SUM(F6:O6)</f>
        <v/>
      </c>
      <c r="AI6" s="200" t="n"/>
      <c r="AJ6" s="200" t="n"/>
      <c r="AK6" s="200">
        <f>R6-S6-VLOOKUP(A6, Пред.отч!A:BB, 18, FALSE)</f>
        <v/>
      </c>
      <c r="AL6" s="131">
        <f>IF(S6&lt;=U6,0,1)</f>
        <v/>
      </c>
      <c r="AM6" s="200">
        <f>T6-U6-VLOOKUP(A6, Пред.отч!A:BB, 20, FALSE)</f>
        <v/>
      </c>
      <c r="AN6" s="200">
        <f>V6-W6-VLOOKUP(A6, Пред.отч!A:BB, 22, FALSE)</f>
        <v/>
      </c>
      <c r="AO6" s="131">
        <f>IF(W6&gt;=Y6,0,1)</f>
        <v/>
      </c>
      <c r="AP6" s="200">
        <f>X6-Y6-VLOOKUP(A6, Пред.отч!A:BB, 24, FALSE)</f>
        <v/>
      </c>
    </row>
    <row r="7" ht="19.5" customHeight="1" s="8">
      <c r="A7" s="16" t="inlineStr">
        <is>
          <t>ООО "ЛабТест"</t>
        </is>
      </c>
      <c r="B7" s="192" t="inlineStr">
        <is>
          <t>26151063</t>
        </is>
      </c>
      <c r="C7" s="192" t="n">
        <v>800</v>
      </c>
      <c r="D7" s="192" t="n">
        <v>84962</v>
      </c>
      <c r="E7" s="192" t="n">
        <v>111</v>
      </c>
      <c r="F7" s="192" t="n">
        <v>0</v>
      </c>
      <c r="G7" s="192" t="n">
        <v>0</v>
      </c>
      <c r="H7" s="192" t="n">
        <v>0</v>
      </c>
      <c r="I7" s="192" t="n">
        <v>0</v>
      </c>
      <c r="J7" s="192" t="n">
        <v>0</v>
      </c>
      <c r="K7" s="192" t="n">
        <v>0</v>
      </c>
      <c r="L7" s="192" t="n">
        <v>0</v>
      </c>
      <c r="M7" s="192" t="n">
        <v>0</v>
      </c>
      <c r="N7" s="192" t="n">
        <v>0</v>
      </c>
      <c r="O7" s="192" t="n">
        <v>111</v>
      </c>
      <c r="P7" s="192" t="n">
        <v>0</v>
      </c>
      <c r="Q7" s="192" t="n">
        <v>0</v>
      </c>
      <c r="R7" s="192" t="n">
        <v>84268</v>
      </c>
      <c r="S7" s="192" t="n">
        <v>111</v>
      </c>
      <c r="T7" s="192" t="n">
        <v>85584</v>
      </c>
      <c r="U7" s="192" t="n">
        <v>111</v>
      </c>
      <c r="V7" s="192" t="n">
        <v>5883</v>
      </c>
      <c r="W7" s="192" t="n">
        <v>2</v>
      </c>
      <c r="X7" s="192" t="n">
        <v>5445</v>
      </c>
      <c r="Y7" s="192" t="n">
        <v>2</v>
      </c>
      <c r="Z7" s="192" t="n">
        <v>12</v>
      </c>
      <c r="AA7" s="192" t="n">
        <v>1</v>
      </c>
      <c r="AB7" s="119">
        <f>A7</f>
        <v/>
      </c>
      <c r="AC7" s="200">
        <f>IF(S7&lt;=U7,0,1)</f>
        <v/>
      </c>
      <c r="AD7" s="200">
        <f>W7-Y7</f>
        <v/>
      </c>
      <c r="AE7" s="125" t="n"/>
      <c r="AF7" s="132">
        <f>IF(C7&gt;=U7,0,1)</f>
        <v/>
      </c>
      <c r="AG7" s="132">
        <f>D7-VLOOKUP(A7, Пред.отч!A:BB, 4, FALSE)</f>
        <v/>
      </c>
      <c r="AH7" s="131">
        <f>E7-SUM(F7:O7)</f>
        <v/>
      </c>
      <c r="AI7" s="200" t="n"/>
      <c r="AJ7" s="200" t="n"/>
      <c r="AK7" s="200">
        <f>R7-S7-VLOOKUP(A7, Пред.отч!A:BB, 18, FALSE)</f>
        <v/>
      </c>
      <c r="AL7" s="131">
        <f>IF(S7&lt;=U7,0,1)</f>
        <v/>
      </c>
      <c r="AM7" s="200">
        <f>T7-U7-VLOOKUP(A7, Пред.отч!A:BB, 20, FALSE)</f>
        <v/>
      </c>
      <c r="AN7" s="200">
        <f>V7-W7-VLOOKUP(A7, Пред.отч!A:BB, 22, FALSE)</f>
        <v/>
      </c>
      <c r="AO7" s="131">
        <f>IF(W7&gt;=Y7,0,1)</f>
        <v/>
      </c>
      <c r="AP7" s="200">
        <f>X7-Y7-VLOOKUP(A7, Пред.отч!A:BB, 24, FALSE)</f>
        <v/>
      </c>
    </row>
    <row r="8" ht="19.5" customHeight="1" s="8">
      <c r="A8" s="16" t="inlineStr">
        <is>
          <t>ООО «МедПроф»</t>
        </is>
      </c>
      <c r="B8" s="192" t="inlineStr">
        <is>
          <t>55520932</t>
        </is>
      </c>
      <c r="C8" s="192" t="n">
        <v>300</v>
      </c>
      <c r="D8" s="192" t="n">
        <v>24082</v>
      </c>
      <c r="E8" s="192" t="n">
        <v>44</v>
      </c>
      <c r="F8" s="192" t="n">
        <v>0</v>
      </c>
      <c r="G8" s="192" t="n">
        <v>0</v>
      </c>
      <c r="H8" s="192" t="n">
        <v>0</v>
      </c>
      <c r="I8" s="192" t="n">
        <v>0</v>
      </c>
      <c r="J8" s="192" t="n">
        <v>0</v>
      </c>
      <c r="K8" s="192" t="n">
        <v>0</v>
      </c>
      <c r="L8" s="192" t="n">
        <v>0</v>
      </c>
      <c r="M8" s="192" t="n">
        <v>0</v>
      </c>
      <c r="N8" s="192" t="n">
        <v>0</v>
      </c>
      <c r="O8" s="192" t="n">
        <v>44</v>
      </c>
      <c r="P8" s="192" t="n">
        <v>0</v>
      </c>
      <c r="Q8" s="192" t="n">
        <v>7</v>
      </c>
      <c r="R8" s="192" t="n">
        <v>24082</v>
      </c>
      <c r="S8" s="192" t="n">
        <v>44</v>
      </c>
      <c r="T8" s="192" t="n">
        <v>24082</v>
      </c>
      <c r="U8" s="192" t="n">
        <v>44</v>
      </c>
      <c r="V8" s="192" t="n">
        <v>1058</v>
      </c>
      <c r="W8" s="192" t="n">
        <v>0</v>
      </c>
      <c r="X8" s="192" t="n">
        <v>1058</v>
      </c>
      <c r="Y8" s="192" t="n">
        <v>0</v>
      </c>
      <c r="Z8" s="192" t="n">
        <v>48</v>
      </c>
      <c r="AA8" s="192" t="n">
        <v>48</v>
      </c>
      <c r="AB8" s="119">
        <f>A8</f>
        <v/>
      </c>
      <c r="AC8" s="200">
        <f>IF(S8&lt;=U8,0,1)</f>
        <v/>
      </c>
      <c r="AD8" s="200">
        <f>W8-Y8</f>
        <v/>
      </c>
      <c r="AE8" s="125" t="n"/>
      <c r="AF8" s="132">
        <f>IF(C8&gt;=U8,0,1)</f>
        <v/>
      </c>
      <c r="AG8" s="132">
        <f>D8-VLOOKUP(A8, Пред.отч!A:BB, 4, FALSE)</f>
        <v/>
      </c>
      <c r="AH8" s="131">
        <f>E8-SUM(F8:O8)</f>
        <v/>
      </c>
      <c r="AI8" s="200" t="n"/>
      <c r="AJ8" s="200" t="n"/>
      <c r="AK8" s="200">
        <f>R8-S8-VLOOKUP(A8, Пред.отч!A:BB, 18, FALSE)</f>
        <v/>
      </c>
      <c r="AL8" s="131">
        <f>IF(S8&lt;=U8,0,1)</f>
        <v/>
      </c>
      <c r="AM8" s="200">
        <f>T8-U8-VLOOKUP(A8, Пред.отч!A:BB, 20, FALSE)</f>
        <v/>
      </c>
      <c r="AN8" s="200">
        <f>V8-W8-VLOOKUP(A8, Пред.отч!A:BB, 22, FALSE)</f>
        <v/>
      </c>
      <c r="AO8" s="131">
        <f>IF(W8&gt;=Y8,0,1)</f>
        <v/>
      </c>
      <c r="AP8" s="200">
        <f>X8-Y8-VLOOKUP(A8, Пред.отч!A:BB, 24, FALSE)</f>
        <v/>
      </c>
    </row>
    <row r="9" ht="19.5" customHeight="1" s="8">
      <c r="A9" s="16" t="inlineStr">
        <is>
          <t>ООО «БиоТехМед»</t>
        </is>
      </c>
      <c r="B9" s="192" t="inlineStr">
        <is>
          <t>30958929</t>
        </is>
      </c>
      <c r="C9" s="192" t="n">
        <v>400</v>
      </c>
      <c r="D9" s="192" t="n">
        <v>0</v>
      </c>
      <c r="E9" s="192" t="n">
        <v>0</v>
      </c>
      <c r="F9" s="192" t="n">
        <v>0</v>
      </c>
      <c r="G9" s="192" t="n">
        <v>0</v>
      </c>
      <c r="H9" s="192" t="n">
        <v>0</v>
      </c>
      <c r="I9" s="192" t="n">
        <v>0</v>
      </c>
      <c r="J9" s="192" t="n">
        <v>0</v>
      </c>
      <c r="K9" s="192" t="n">
        <v>0</v>
      </c>
      <c r="L9" s="192" t="n">
        <v>0</v>
      </c>
      <c r="M9" s="192" t="n">
        <v>0</v>
      </c>
      <c r="N9" s="192" t="n">
        <v>0</v>
      </c>
      <c r="O9" s="192" t="n">
        <v>0</v>
      </c>
      <c r="P9" s="192" t="n">
        <v>0</v>
      </c>
      <c r="Q9" s="192" t="n">
        <v>0</v>
      </c>
      <c r="R9" s="192" t="n">
        <v>0</v>
      </c>
      <c r="S9" s="192" t="n">
        <v>0</v>
      </c>
      <c r="T9" s="192" t="n">
        <v>0</v>
      </c>
      <c r="U9" s="192" t="n">
        <v>0</v>
      </c>
      <c r="V9" s="192" t="n">
        <v>0</v>
      </c>
      <c r="W9" s="192" t="n">
        <v>0</v>
      </c>
      <c r="X9" s="192" t="n">
        <v>0</v>
      </c>
      <c r="Y9" s="192" t="n">
        <v>0</v>
      </c>
      <c r="Z9" s="192" t="n">
        <v>0</v>
      </c>
      <c r="AA9" s="192" t="n">
        <v>0</v>
      </c>
      <c r="AB9" s="119">
        <f>A9</f>
        <v/>
      </c>
      <c r="AC9" s="200">
        <f>IF(S9&lt;=U9,0,1)</f>
        <v/>
      </c>
      <c r="AD9" s="200">
        <f>W9-Y9</f>
        <v/>
      </c>
      <c r="AE9" s="125" t="n"/>
      <c r="AF9" s="132">
        <f>IF(C9&gt;=U9,0,1)</f>
        <v/>
      </c>
      <c r="AG9" s="132">
        <f>D9-VLOOKUP(A9, Пред.отч!A:BB, 4, FALSE)</f>
        <v/>
      </c>
      <c r="AH9" s="131">
        <f>E9-SUM(F9:O9)</f>
        <v/>
      </c>
      <c r="AI9" s="200" t="n"/>
      <c r="AJ9" s="200" t="n"/>
      <c r="AK9" s="200">
        <f>R9-S9-VLOOKUP(A9, Пред.отч!A:BB, 18, FALSE)</f>
        <v/>
      </c>
      <c r="AL9" s="131">
        <f>IF(S9&lt;=U9,0,1)</f>
        <v/>
      </c>
      <c r="AM9" s="200">
        <f>T9-U9-VLOOKUP(A9, Пред.отч!A:BB, 20, FALSE)</f>
        <v/>
      </c>
      <c r="AN9" s="200">
        <f>V9-W9-VLOOKUP(A9, Пред.отч!A:BB, 22, FALSE)</f>
        <v/>
      </c>
      <c r="AO9" s="131">
        <f>IF(W9&gt;=Y9,0,1)</f>
        <v/>
      </c>
      <c r="AP9" s="200">
        <f>X9-Y9-VLOOKUP(A9, Пред.отч!A:BB, 24, FALSE)</f>
        <v/>
      </c>
    </row>
    <row r="10" ht="19.5" customHeight="1" s="8">
      <c r="A10" s="16" t="inlineStr">
        <is>
          <t>ООО «МедЛаб СПб»</t>
        </is>
      </c>
      <c r="B10" s="192" t="inlineStr">
        <is>
          <t>62042408</t>
        </is>
      </c>
      <c r="C10" s="192" t="n">
        <v>550</v>
      </c>
      <c r="D10" s="192" t="n">
        <v>71311</v>
      </c>
      <c r="E10" s="192" t="n">
        <v>468</v>
      </c>
      <c r="F10" s="192" t="n">
        <v>0</v>
      </c>
      <c r="G10" s="192" t="n">
        <v>0</v>
      </c>
      <c r="H10" s="192" t="n">
        <v>0</v>
      </c>
      <c r="I10" s="192" t="n">
        <v>0</v>
      </c>
      <c r="J10" s="192" t="n">
        <v>0</v>
      </c>
      <c r="K10" s="192" t="n">
        <v>0</v>
      </c>
      <c r="L10" s="192" t="n">
        <v>0</v>
      </c>
      <c r="M10" s="192" t="n">
        <v>0</v>
      </c>
      <c r="N10" s="192" t="n">
        <v>0</v>
      </c>
      <c r="O10" s="192" t="n">
        <v>468</v>
      </c>
      <c r="P10" s="192" t="n">
        <v>25</v>
      </c>
      <c r="Q10" s="192" t="n">
        <v>26</v>
      </c>
      <c r="R10" s="192" t="n">
        <v>70923</v>
      </c>
      <c r="S10" s="192" t="n">
        <v>468</v>
      </c>
      <c r="T10" s="192" t="n">
        <v>71411</v>
      </c>
      <c r="U10" s="192" t="n">
        <v>468</v>
      </c>
      <c r="V10" s="192" t="n">
        <v>2136</v>
      </c>
      <c r="W10" s="192" t="n">
        <v>8</v>
      </c>
      <c r="X10" s="192" t="n">
        <v>2136</v>
      </c>
      <c r="Y10" s="192" t="n">
        <v>8</v>
      </c>
      <c r="Z10" s="192" t="n">
        <v>24</v>
      </c>
      <c r="AA10" s="192" t="n">
        <v>12</v>
      </c>
      <c r="AB10" s="119">
        <f>A10</f>
        <v/>
      </c>
      <c r="AC10" s="200">
        <f>IF(S10&lt;=U10,0,1)</f>
        <v/>
      </c>
      <c r="AD10" s="200">
        <f>W10-Y10</f>
        <v/>
      </c>
      <c r="AE10" s="125" t="n"/>
      <c r="AF10" s="132">
        <f>IF(C10&gt;=U10,0,1)</f>
        <v/>
      </c>
      <c r="AG10" s="132">
        <f>D10-VLOOKUP(A10, Пред.отч!A:BB, 4, FALSE)</f>
        <v/>
      </c>
      <c r="AH10" s="131">
        <f>E10-SUM(F10:O10)</f>
        <v/>
      </c>
      <c r="AI10" s="200" t="n"/>
      <c r="AJ10" s="200" t="n"/>
      <c r="AK10" s="200">
        <f>R10-S10-VLOOKUP(A10, Пред.отч!A:BB, 18, FALSE)</f>
        <v/>
      </c>
      <c r="AL10" s="131">
        <f>IF(S10&lt;=U10,0,1)</f>
        <v/>
      </c>
      <c r="AM10" s="200">
        <f>T10-U10-VLOOKUP(A10, Пред.отч!A:BB, 20, FALSE)</f>
        <v/>
      </c>
      <c r="AN10" s="200">
        <f>V10-W10-VLOOKUP(A10, Пред.отч!A:BB, 22, FALSE)</f>
        <v/>
      </c>
      <c r="AO10" s="131">
        <f>IF(W10&gt;=Y10,0,1)</f>
        <v/>
      </c>
      <c r="AP10" s="200">
        <f>X10-Y10-VLOOKUP(A10, Пред.отч!A:BB, 24, FALSE)</f>
        <v/>
      </c>
    </row>
    <row r="11" ht="19.5" customHeight="1" s="8">
      <c r="A11" s="16" t="inlineStr">
        <is>
          <t>ООО «НПФ «ХЕЛИКС»</t>
        </is>
      </c>
      <c r="B11" s="192" t="inlineStr">
        <is>
          <t>16137312</t>
        </is>
      </c>
      <c r="C11" s="192" t="n">
        <v>11000</v>
      </c>
      <c r="D11" s="192" t="n">
        <v>2289313</v>
      </c>
      <c r="E11" s="192" t="n">
        <v>5433</v>
      </c>
      <c r="F11" s="192" t="n">
        <v>0</v>
      </c>
      <c r="G11" s="192" t="n">
        <v>0</v>
      </c>
      <c r="H11" s="192" t="n">
        <v>0</v>
      </c>
      <c r="I11" s="192" t="n">
        <v>0</v>
      </c>
      <c r="J11" s="192" t="n">
        <v>46</v>
      </c>
      <c r="K11" s="192" t="n">
        <v>0</v>
      </c>
      <c r="L11" s="192" t="n">
        <v>0</v>
      </c>
      <c r="M11" s="192" t="n">
        <v>1304</v>
      </c>
      <c r="N11" s="192" t="n">
        <v>0</v>
      </c>
      <c r="O11" s="192" t="n">
        <v>3783</v>
      </c>
      <c r="P11" s="192" t="n">
        <v>200</v>
      </c>
      <c r="Q11" s="192" t="n">
        <v>564</v>
      </c>
      <c r="R11" s="192" t="n">
        <v>2163794</v>
      </c>
      <c r="S11" s="192" t="n">
        <v>4998</v>
      </c>
      <c r="T11" s="192" t="n">
        <v>2322863</v>
      </c>
      <c r="U11" s="192" t="n">
        <v>5433</v>
      </c>
      <c r="V11" s="192" t="n">
        <v>292331</v>
      </c>
      <c r="W11" s="192" t="n">
        <v>297</v>
      </c>
      <c r="X11" s="192" t="n">
        <v>285901</v>
      </c>
      <c r="Y11" s="192" t="n">
        <v>297</v>
      </c>
      <c r="Z11" s="192" t="n">
        <v>48</v>
      </c>
      <c r="AA11" s="192" t="n">
        <v>1</v>
      </c>
      <c r="AB11" s="119">
        <f>A11</f>
        <v/>
      </c>
      <c r="AC11" s="200">
        <f>IF(S11&lt;=U11,0,1)</f>
        <v/>
      </c>
      <c r="AD11" s="200">
        <f>W11-Y11</f>
        <v/>
      </c>
      <c r="AE11" s="125" t="n"/>
      <c r="AF11" s="132">
        <f>IF(C11&gt;=U11,0,1)</f>
        <v/>
      </c>
      <c r="AG11" s="132">
        <f>D11-VLOOKUP(A11, Пред.отч!A:BB, 4, FALSE)</f>
        <v/>
      </c>
      <c r="AH11" s="131">
        <f>E11-SUM(F11:O11)</f>
        <v/>
      </c>
      <c r="AI11" s="200" t="n"/>
      <c r="AJ11" s="200" t="n"/>
      <c r="AK11" s="200">
        <f>R11-S11-VLOOKUP(A11, Пред.отч!A:BB, 18, FALSE)</f>
        <v/>
      </c>
      <c r="AL11" s="131">
        <f>IF(S11&lt;=U11,0,1)</f>
        <v/>
      </c>
      <c r="AM11" s="200">
        <f>T11-U11-VLOOKUP(A11, Пред.отч!A:BB, 20, FALSE)</f>
        <v/>
      </c>
      <c r="AN11" s="200">
        <f>V11-W11-VLOOKUP(A11, Пред.отч!A:BB, 22, FALSE)</f>
        <v/>
      </c>
      <c r="AO11" s="131">
        <f>IF(W11&gt;=Y11,0,1)</f>
        <v/>
      </c>
      <c r="AP11" s="200">
        <f>X11-Y11-VLOOKUP(A11, Пред.отч!A:BB, 24, FALSE)</f>
        <v/>
      </c>
    </row>
    <row r="12" ht="19.5" customHeight="1" s="8">
      <c r="A12" s="16" t="inlineStr">
        <is>
          <t>СПБ ГБУЗ "КВД №1"</t>
        </is>
      </c>
      <c r="B12" s="192" t="inlineStr">
        <is>
          <t>184324</t>
        </is>
      </c>
      <c r="C12" s="192" t="n">
        <v>600</v>
      </c>
      <c r="D12" s="192" t="n">
        <v>94702</v>
      </c>
      <c r="E12" s="192" t="n">
        <v>0</v>
      </c>
      <c r="F12" s="192" t="n">
        <v>0</v>
      </c>
      <c r="G12" s="192" t="n">
        <v>0</v>
      </c>
      <c r="H12" s="192" t="n">
        <v>0</v>
      </c>
      <c r="I12" s="192" t="n">
        <v>0</v>
      </c>
      <c r="J12" s="192" t="n">
        <v>0</v>
      </c>
      <c r="K12" s="192" t="n">
        <v>0</v>
      </c>
      <c r="L12" s="192" t="n">
        <v>0</v>
      </c>
      <c r="M12" s="192" t="n">
        <v>0</v>
      </c>
      <c r="N12" s="192" t="n">
        <v>0</v>
      </c>
      <c r="O12" s="192" t="n">
        <v>0</v>
      </c>
      <c r="P12" s="192" t="n">
        <v>22</v>
      </c>
      <c r="Q12" s="192" t="n">
        <v>22</v>
      </c>
      <c r="R12" s="192" t="n">
        <v>94092</v>
      </c>
      <c r="S12" s="192" t="n">
        <v>367</v>
      </c>
      <c r="T12" s="192" t="n">
        <v>98026</v>
      </c>
      <c r="U12" s="192" t="n">
        <v>375</v>
      </c>
      <c r="V12" s="192" t="n">
        <v>25065</v>
      </c>
      <c r="W12" s="192" t="n">
        <v>0</v>
      </c>
      <c r="X12" s="192" t="n">
        <v>24421</v>
      </c>
      <c r="Y12" s="192" t="n">
        <v>0</v>
      </c>
      <c r="Z12" s="192" t="n">
        <v>24</v>
      </c>
      <c r="AA12" s="192" t="n">
        <v>24</v>
      </c>
      <c r="AB12" s="119">
        <f>A12</f>
        <v/>
      </c>
      <c r="AC12" s="200">
        <f>IF(S12&lt;=U12,0,1)</f>
        <v/>
      </c>
      <c r="AD12" s="200">
        <f>W12-Y12</f>
        <v/>
      </c>
      <c r="AE12" s="125" t="n"/>
      <c r="AF12" s="132">
        <f>IF(C12&gt;=U12,0,1)</f>
        <v/>
      </c>
      <c r="AG12" s="132">
        <f>D12-VLOOKUP(A12, Пред.отч!A:BB, 4, FALSE)</f>
        <v/>
      </c>
      <c r="AH12" s="131">
        <f>E12-SUM(F12:O12)</f>
        <v/>
      </c>
      <c r="AI12" s="200" t="n"/>
      <c r="AJ12" s="200" t="n"/>
      <c r="AK12" s="200">
        <f>R12-S12-VLOOKUP(A12, Пред.отч!A:BB, 18, FALSE)</f>
        <v/>
      </c>
      <c r="AL12" s="131">
        <f>IF(S12&lt;=U12,0,1)</f>
        <v/>
      </c>
      <c r="AM12" s="200">
        <f>T12-U12-VLOOKUP(A12, Пред.отч!A:BB, 20, FALSE)</f>
        <v/>
      </c>
      <c r="AN12" s="200">
        <f>V12-W12-VLOOKUP(A12, Пред.отч!A:BB, 22, FALSE)</f>
        <v/>
      </c>
      <c r="AO12" s="131">
        <f>IF(W12&gt;=Y12,0,1)</f>
        <v/>
      </c>
      <c r="AP12" s="200">
        <f>X12-Y12-VLOOKUP(A12, Пред.отч!A:BB, 24, FALSE)</f>
        <v/>
      </c>
    </row>
    <row r="13" ht="19.5" customHeight="1" s="8">
      <c r="A13" s="16" t="inlineStr">
        <is>
          <t>СПб ГБУЗ "КДЦ №85"</t>
        </is>
      </c>
      <c r="B13" s="192" t="inlineStr">
        <is>
          <t>176692</t>
        </is>
      </c>
      <c r="C13" s="192" t="n">
        <v>940</v>
      </c>
      <c r="D13" s="192" t="n">
        <v>179405</v>
      </c>
      <c r="E13" s="192" t="n">
        <v>0</v>
      </c>
      <c r="F13" s="192" t="n">
        <v>0</v>
      </c>
      <c r="G13" s="192" t="n">
        <v>0</v>
      </c>
      <c r="H13" s="192" t="n">
        <v>0</v>
      </c>
      <c r="I13" s="192" t="n">
        <v>0</v>
      </c>
      <c r="J13" s="192" t="n">
        <v>0</v>
      </c>
      <c r="K13" s="192" t="n">
        <v>0</v>
      </c>
      <c r="L13" s="192" t="n">
        <v>0</v>
      </c>
      <c r="M13" s="192" t="n">
        <v>0</v>
      </c>
      <c r="N13" s="192" t="n">
        <v>0</v>
      </c>
      <c r="O13" s="192" t="n">
        <v>0</v>
      </c>
      <c r="P13" s="192" t="n">
        <v>0</v>
      </c>
      <c r="Q13" s="192" t="n">
        <v>47</v>
      </c>
      <c r="R13" s="192" t="n">
        <v>178891</v>
      </c>
      <c r="S13" s="192" t="n">
        <v>0</v>
      </c>
      <c r="T13" s="192" t="n">
        <v>178891</v>
      </c>
      <c r="U13" s="192" t="n">
        <v>0</v>
      </c>
      <c r="V13" s="192" t="n">
        <v>56686</v>
      </c>
      <c r="W13" s="192" t="n">
        <v>0</v>
      </c>
      <c r="X13" s="192" t="n">
        <v>55919</v>
      </c>
      <c r="Y13" s="192" t="n">
        <v>0</v>
      </c>
      <c r="Z13" s="192" t="n">
        <v>24</v>
      </c>
      <c r="AA13" s="192" t="n">
        <v>24</v>
      </c>
      <c r="AB13" s="119">
        <f>A13</f>
        <v/>
      </c>
      <c r="AC13" s="200">
        <f>IF(S13&lt;=U13,0,1)</f>
        <v/>
      </c>
      <c r="AD13" s="200">
        <f>W13-Y13</f>
        <v/>
      </c>
      <c r="AE13" s="125" t="n"/>
      <c r="AF13" s="132">
        <f>IF(C13&gt;=U13,0,1)</f>
        <v/>
      </c>
      <c r="AG13" s="132">
        <f>D13-VLOOKUP(A13, Пред.отч!A:BB, 4, FALSE)</f>
        <v/>
      </c>
      <c r="AH13" s="131">
        <f>E13-SUM(F13:O13)</f>
        <v/>
      </c>
      <c r="AI13" s="200" t="n"/>
      <c r="AJ13" s="200" t="n"/>
      <c r="AK13" s="200">
        <f>R13-S13-VLOOKUP(A13, Пред.отч!A:BB, 18, FALSE)</f>
        <v/>
      </c>
      <c r="AL13" s="131">
        <f>IF(S13&lt;=U13,0,1)</f>
        <v/>
      </c>
      <c r="AM13" s="200">
        <f>T13-U13-VLOOKUP(A13, Пред.отч!A:BB, 20, FALSE)</f>
        <v/>
      </c>
      <c r="AN13" s="200">
        <f>V13-W13-VLOOKUP(A13, Пред.отч!A:BB, 22, FALSE)</f>
        <v/>
      </c>
      <c r="AO13" s="131">
        <f>IF(W13&gt;=Y13,0,1)</f>
        <v/>
      </c>
      <c r="AP13" s="200">
        <f>X13-Y13-VLOOKUP(A13, Пред.отч!A:BB, 24, FALSE)</f>
        <v/>
      </c>
    </row>
    <row r="14" ht="19.5" customHeight="1" s="8">
      <c r="A14" s="16" t="inlineStr">
        <is>
          <t>ФГБУ ДНКЦИБ ФМБА России</t>
        </is>
      </c>
      <c r="B14" s="192" t="inlineStr">
        <is>
          <t>16685405</t>
        </is>
      </c>
      <c r="C14" s="192" t="n">
        <v>1500</v>
      </c>
      <c r="D14" s="192" t="n">
        <v>20626</v>
      </c>
      <c r="E14" s="192" t="n">
        <v>115</v>
      </c>
      <c r="F14" s="192" t="n">
        <v>97</v>
      </c>
      <c r="G14" s="192" t="n">
        <v>0</v>
      </c>
      <c r="H14" s="192" t="n">
        <v>0</v>
      </c>
      <c r="I14" s="192" t="n">
        <v>13</v>
      </c>
      <c r="J14" s="192" t="n">
        <v>5</v>
      </c>
      <c r="K14" s="192" t="n">
        <v>0</v>
      </c>
      <c r="L14" s="192" t="n">
        <v>0</v>
      </c>
      <c r="M14" s="192" t="n">
        <v>0</v>
      </c>
      <c r="N14" s="192" t="n">
        <v>0</v>
      </c>
      <c r="O14" s="192" t="n">
        <v>0</v>
      </c>
      <c r="P14" s="192" t="n">
        <v>2</v>
      </c>
      <c r="Q14" s="192" t="n">
        <v>24</v>
      </c>
      <c r="R14" s="192" t="n">
        <v>20616</v>
      </c>
      <c r="S14" s="192" t="n">
        <v>115</v>
      </c>
      <c r="T14" s="192" t="n">
        <v>20842</v>
      </c>
      <c r="U14" s="192" t="n">
        <v>118</v>
      </c>
      <c r="V14" s="192" t="n">
        <v>640</v>
      </c>
      <c r="W14" s="192" t="n">
        <v>4</v>
      </c>
      <c r="X14" s="192" t="n">
        <v>640</v>
      </c>
      <c r="Y14" s="192" t="n">
        <v>4</v>
      </c>
      <c r="Z14" s="192" t="n">
        <v>24</v>
      </c>
      <c r="AA14" s="192" t="n">
        <v>9</v>
      </c>
      <c r="AB14" s="119">
        <f>A14</f>
        <v/>
      </c>
      <c r="AC14" s="200">
        <f>IF(S14&lt;=U14,0,1)</f>
        <v/>
      </c>
      <c r="AD14" s="200">
        <f>W14-Y14</f>
        <v/>
      </c>
      <c r="AE14" s="125" t="n"/>
      <c r="AF14" s="132">
        <f>IF(C14&gt;=U14,0,1)</f>
        <v/>
      </c>
      <c r="AG14" s="132">
        <f>D14-VLOOKUP(A14, Пред.отч!A:BB, 4, FALSE)</f>
        <v/>
      </c>
      <c r="AH14" s="131">
        <f>E14-SUM(F14:O14)</f>
        <v/>
      </c>
      <c r="AI14" s="200" t="n"/>
      <c r="AJ14" s="200" t="n"/>
      <c r="AK14" s="200">
        <f>R14-S14-VLOOKUP(A14, Пред.отч!A:BB, 18, FALSE)</f>
        <v/>
      </c>
      <c r="AL14" s="131">
        <f>IF(S14&lt;=U14,0,1)</f>
        <v/>
      </c>
      <c r="AM14" s="200">
        <f>T14-U14-VLOOKUP(A14, Пред.отч!A:BB, 20, FALSE)</f>
        <v/>
      </c>
      <c r="AN14" s="200">
        <f>V14-W14-VLOOKUP(A14, Пред.отч!A:BB, 22, FALSE)</f>
        <v/>
      </c>
      <c r="AO14" s="131">
        <f>IF(W14&gt;=Y14,0,1)</f>
        <v/>
      </c>
      <c r="AP14" s="200">
        <f>X14-Y14-VLOOKUP(A14, Пред.отч!A:BB, 24, FALSE)</f>
        <v/>
      </c>
    </row>
    <row r="15" ht="19.5" customFormat="1" customHeight="1" s="100">
      <c r="A15" s="20" t="inlineStr">
        <is>
          <t>АО "Поликлинический комплекс"</t>
        </is>
      </c>
      <c r="B15" s="192" t="inlineStr">
        <is>
          <t>45843232</t>
        </is>
      </c>
      <c r="C15" s="17" t="n">
        <v>200</v>
      </c>
      <c r="D15" s="17" t="n">
        <v>18521</v>
      </c>
      <c r="E15" s="17" t="n">
        <v>44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</v>
      </c>
      <c r="O15" s="17" t="n">
        <v>44</v>
      </c>
      <c r="P15" s="17" t="n">
        <v>27</v>
      </c>
      <c r="Q15" s="17" t="n">
        <v>37</v>
      </c>
      <c r="R15" s="17" t="n">
        <v>18388</v>
      </c>
      <c r="S15" s="17" t="n">
        <v>44</v>
      </c>
      <c r="T15" s="17" t="n">
        <v>19013</v>
      </c>
      <c r="U15" s="17" t="n">
        <v>44</v>
      </c>
      <c r="V15" s="17" t="n">
        <v>2047</v>
      </c>
      <c r="W15" s="17" t="n">
        <v>1</v>
      </c>
      <c r="X15" s="17" t="n">
        <v>2046</v>
      </c>
      <c r="Y15" s="17" t="n">
        <v>1</v>
      </c>
      <c r="Z15" s="17" t="n">
        <v>24</v>
      </c>
      <c r="AA15" s="17" t="n">
        <v>12</v>
      </c>
      <c r="AB15" s="119">
        <f>A15</f>
        <v/>
      </c>
      <c r="AC15" s="200">
        <f>IF(S15&lt;=U15,0,1)</f>
        <v/>
      </c>
      <c r="AD15" s="200">
        <f>W15-Y15</f>
        <v/>
      </c>
      <c r="AE15" s="125" t="n"/>
      <c r="AF15" s="132">
        <f>IF(C15&gt;=U15,0,1)</f>
        <v/>
      </c>
      <c r="AG15" s="132">
        <f>D15-VLOOKUP(A15, Пред.отч!A:BB, 4, FALSE)</f>
        <v/>
      </c>
      <c r="AH15" s="131">
        <f>E15-SUM(F15:O15)</f>
        <v/>
      </c>
      <c r="AI15" s="200" t="n"/>
      <c r="AJ15" s="200" t="n"/>
      <c r="AK15" s="200">
        <f>R15-S15-VLOOKUP(A15, Пред.отч!A:BB, 18, FALSE)</f>
        <v/>
      </c>
      <c r="AL15" s="131">
        <f>IF(S15&lt;=U15,0,1)</f>
        <v/>
      </c>
      <c r="AM15" s="200">
        <f>T15-U15-VLOOKUP(A15, Пред.отч!A:BB, 20, FALSE)</f>
        <v/>
      </c>
      <c r="AN15" s="200">
        <f>V15-W15-VLOOKUP(A15, Пред.отч!A:BB, 22, FALSE)</f>
        <v/>
      </c>
      <c r="AO15" s="131">
        <f>IF(W15&gt;=Y15,0,1)</f>
        <v/>
      </c>
      <c r="AP15" s="200">
        <f>X15-Y15-VLOOKUP(A15, Пред.отч!A:BB, 24, FALSE)</f>
        <v/>
      </c>
    </row>
    <row r="16" ht="19.5" customHeight="1" s="8">
      <c r="A16" s="16" t="inlineStr">
        <is>
          <t>СПб ГБУЗ "Николаевская больница"</t>
        </is>
      </c>
      <c r="B16" s="192" t="inlineStr">
        <is>
          <t>179500</t>
        </is>
      </c>
      <c r="C16" s="192" t="n">
        <v>1800</v>
      </c>
      <c r="D16" s="192" t="n">
        <v>269131</v>
      </c>
      <c r="E16" s="192" t="n">
        <v>410</v>
      </c>
      <c r="F16" s="192" t="n">
        <v>138</v>
      </c>
      <c r="G16" s="192" t="n">
        <v>0</v>
      </c>
      <c r="H16" s="192" t="n">
        <v>3</v>
      </c>
      <c r="I16" s="192" t="n">
        <v>2</v>
      </c>
      <c r="J16" s="192" t="n">
        <v>17</v>
      </c>
      <c r="K16" s="192" t="n">
        <v>202</v>
      </c>
      <c r="L16" s="192" t="n">
        <v>0</v>
      </c>
      <c r="M16" s="192" t="n">
        <v>2</v>
      </c>
      <c r="N16" s="192" t="n">
        <v>30</v>
      </c>
      <c r="O16" s="192" t="n">
        <v>16</v>
      </c>
      <c r="P16" s="192" t="n">
        <v>0</v>
      </c>
      <c r="Q16" s="192" t="n">
        <v>74</v>
      </c>
      <c r="R16" s="192" t="n">
        <v>266168</v>
      </c>
      <c r="S16" s="192" t="n">
        <v>368</v>
      </c>
      <c r="T16" s="192" t="n">
        <v>277917</v>
      </c>
      <c r="U16" s="192" t="n">
        <v>465</v>
      </c>
      <c r="V16" s="192" t="n">
        <v>73837</v>
      </c>
      <c r="W16" s="192" t="n">
        <v>80</v>
      </c>
      <c r="X16" s="192" t="n">
        <v>71405</v>
      </c>
      <c r="Y16" s="192" t="n">
        <v>80</v>
      </c>
      <c r="Z16" s="192" t="n">
        <v>24</v>
      </c>
      <c r="AA16" s="192" t="n">
        <v>12</v>
      </c>
      <c r="AB16" s="119">
        <f>A16</f>
        <v/>
      </c>
      <c r="AC16" s="200">
        <f>IF(S16&lt;=U16,0,1)</f>
        <v/>
      </c>
      <c r="AD16" s="200">
        <f>W16-Y16</f>
        <v/>
      </c>
      <c r="AE16" s="125" t="n"/>
      <c r="AF16" s="132">
        <f>IF(C16&gt;=U16,0,1)</f>
        <v/>
      </c>
      <c r="AG16" s="132">
        <f>D16-VLOOKUP(A16, Пред.отч!A:BB, 4, FALSE)</f>
        <v/>
      </c>
      <c r="AH16" s="131">
        <f>E16-SUM(F16:O16)</f>
        <v/>
      </c>
      <c r="AI16" s="200" t="n"/>
      <c r="AJ16" s="200" t="n"/>
      <c r="AK16" s="200">
        <f>R16-S16-VLOOKUP(A16, Пред.отч!A:BB, 18, FALSE)</f>
        <v/>
      </c>
      <c r="AL16" s="131">
        <f>IF(S16&lt;=U16,0,1)</f>
        <v/>
      </c>
      <c r="AM16" s="200">
        <f>T16-U16-VLOOKUP(A16, Пред.отч!A:BB, 20, FALSE)</f>
        <v/>
      </c>
      <c r="AN16" s="200">
        <f>V16-W16-VLOOKUP(A16, Пред.отч!A:BB, 22, FALSE)</f>
        <v/>
      </c>
      <c r="AO16" s="131">
        <f>IF(W16&gt;=Y16,0,1)</f>
        <v/>
      </c>
      <c r="AP16" s="200">
        <f>X16-Y16-VLOOKUP(A16, Пред.отч!A:BB, 24, FALSE)</f>
        <v/>
      </c>
    </row>
    <row r="17" ht="19.5" customHeight="1" s="8">
      <c r="A17" s="16" t="inlineStr">
        <is>
          <t>ФГБОУ ВО СПБГПМУ МИНЗДРАВА РОССИИ</t>
        </is>
      </c>
      <c r="B17" s="192" t="inlineStr">
        <is>
          <t>731181</t>
        </is>
      </c>
      <c r="C17" s="192" t="n">
        <v>120</v>
      </c>
      <c r="D17" s="192" t="n">
        <v>1096</v>
      </c>
      <c r="E17" s="192" t="n">
        <v>25</v>
      </c>
      <c r="F17" s="192" t="n">
        <v>0</v>
      </c>
      <c r="G17" s="192" t="n">
        <v>0</v>
      </c>
      <c r="H17" s="192" t="n">
        <v>0</v>
      </c>
      <c r="I17" s="192" t="n">
        <v>0</v>
      </c>
      <c r="J17" s="192" t="n">
        <v>0</v>
      </c>
      <c r="K17" s="192" t="n">
        <v>3</v>
      </c>
      <c r="L17" s="192" t="n">
        <v>0</v>
      </c>
      <c r="M17" s="192" t="n">
        <v>0</v>
      </c>
      <c r="N17" s="192" t="n">
        <v>22</v>
      </c>
      <c r="O17" s="192" t="n">
        <v>0</v>
      </c>
      <c r="P17" s="192" t="n">
        <v>24</v>
      </c>
      <c r="Q17" s="192" t="n">
        <v>18</v>
      </c>
      <c r="R17" s="192" t="n">
        <v>879</v>
      </c>
      <c r="S17" s="192" t="n">
        <v>18</v>
      </c>
      <c r="T17" s="192" t="n">
        <v>1096</v>
      </c>
      <c r="U17" s="192" t="n">
        <v>25</v>
      </c>
      <c r="V17" s="192" t="n">
        <v>82</v>
      </c>
      <c r="W17" s="192" t="n">
        <v>2</v>
      </c>
      <c r="X17" s="192" t="n">
        <v>82</v>
      </c>
      <c r="Y17" s="192" t="n">
        <v>2</v>
      </c>
      <c r="Z17" s="192" t="n">
        <v>8</v>
      </c>
      <c r="AA17" s="192" t="n">
        <v>8</v>
      </c>
      <c r="AB17" s="119">
        <f>A17</f>
        <v/>
      </c>
      <c r="AC17" s="200">
        <f>IF(S17&lt;=U17,0,1)</f>
        <v/>
      </c>
      <c r="AD17" s="200">
        <f>W17-Y17</f>
        <v/>
      </c>
      <c r="AE17" s="125" t="n"/>
      <c r="AF17" s="132">
        <f>IF(C17&gt;=U17,0,1)</f>
        <v/>
      </c>
      <c r="AG17" s="132">
        <f>D17-VLOOKUP(A17, Пред.отч!A:BB, 4, FALSE)</f>
        <v/>
      </c>
      <c r="AH17" s="131">
        <f>E17-SUM(F17:O17)</f>
        <v/>
      </c>
      <c r="AI17" s="200" t="n"/>
      <c r="AJ17" s="200" t="n"/>
      <c r="AK17" s="200">
        <f>R17-S17-VLOOKUP(A17, Пред.отч!A:BB, 18, FALSE)</f>
        <v/>
      </c>
      <c r="AL17" s="131">
        <f>IF(S17&lt;=U17,0,1)</f>
        <v/>
      </c>
      <c r="AM17" s="200">
        <f>T17-U17-VLOOKUP(A17, Пред.отч!A:BB, 20, FALSE)</f>
        <v/>
      </c>
      <c r="AN17" s="200">
        <f>V17-W17-VLOOKUP(A17, Пред.отч!A:BB, 22, FALSE)</f>
        <v/>
      </c>
      <c r="AO17" s="131">
        <f>IF(W17&gt;=Y17,0,1)</f>
        <v/>
      </c>
      <c r="AP17" s="200">
        <f>X17-Y17-VLOOKUP(A17, Пред.отч!A:BB, 24, FALSE)</f>
        <v/>
      </c>
    </row>
    <row r="18" ht="19.5" customHeight="1" s="8">
      <c r="A18" s="16" t="inlineStr">
        <is>
          <t>ООО "Медико-санитарная часть №157"</t>
        </is>
      </c>
      <c r="B18" s="192" t="inlineStr">
        <is>
          <t>78780154</t>
        </is>
      </c>
      <c r="C18" s="192" t="n">
        <v>200</v>
      </c>
      <c r="D18" s="192" t="n">
        <v>5877</v>
      </c>
      <c r="E18" s="192" t="n">
        <v>0</v>
      </c>
      <c r="F18" s="192" t="n">
        <v>0</v>
      </c>
      <c r="G18" s="192" t="n">
        <v>0</v>
      </c>
      <c r="H18" s="192" t="n">
        <v>0</v>
      </c>
      <c r="I18" s="192" t="n">
        <v>0</v>
      </c>
      <c r="J18" s="192" t="n">
        <v>0</v>
      </c>
      <c r="K18" s="192" t="n">
        <v>0</v>
      </c>
      <c r="L18" s="192" t="n">
        <v>0</v>
      </c>
      <c r="M18" s="192" t="n">
        <v>0</v>
      </c>
      <c r="N18" s="192" t="n">
        <v>0</v>
      </c>
      <c r="O18" s="192" t="n">
        <v>0</v>
      </c>
      <c r="P18" s="192" t="n">
        <v>0</v>
      </c>
      <c r="Q18" s="192" t="n">
        <v>0</v>
      </c>
      <c r="R18" s="192" t="n">
        <v>5877</v>
      </c>
      <c r="S18" s="192" t="n">
        <v>0</v>
      </c>
      <c r="T18" s="192" t="n">
        <v>5877</v>
      </c>
      <c r="U18" s="192" t="n">
        <v>0</v>
      </c>
      <c r="V18" s="192" t="n">
        <v>1582</v>
      </c>
      <c r="W18" s="192" t="n">
        <v>0</v>
      </c>
      <c r="X18" s="192" t="n">
        <v>1582</v>
      </c>
      <c r="Y18" s="192" t="n">
        <v>0</v>
      </c>
      <c r="Z18" s="192" t="n">
        <v>0</v>
      </c>
      <c r="AA18" s="192" t="n">
        <v>0</v>
      </c>
      <c r="AB18" s="119">
        <f>A18</f>
        <v/>
      </c>
      <c r="AC18" s="200">
        <f>IF(S18&lt;=U18,0,1)</f>
        <v/>
      </c>
      <c r="AD18" s="200">
        <f>W18-Y18</f>
        <v/>
      </c>
      <c r="AE18" s="125" t="n"/>
      <c r="AF18" s="132">
        <f>IF(C18&gt;=U18,0,1)</f>
        <v/>
      </c>
      <c r="AG18" s="132">
        <f>D18-VLOOKUP(A18, Пред.отч!A:BB, 4, FALSE)</f>
        <v/>
      </c>
      <c r="AH18" s="131">
        <f>E18-SUM(F18:O18)</f>
        <v/>
      </c>
      <c r="AI18" s="200" t="n"/>
      <c r="AJ18" s="200" t="n"/>
      <c r="AK18" s="200">
        <f>R18-S18-VLOOKUP(A18, Пред.отч!A:BB, 18, FALSE)</f>
        <v/>
      </c>
      <c r="AL18" s="131">
        <f>IF(S18&lt;=U18,0,1)</f>
        <v/>
      </c>
      <c r="AM18" s="200">
        <f>T18-U18-VLOOKUP(A18, Пред.отч!A:BB, 20, FALSE)</f>
        <v/>
      </c>
      <c r="AN18" s="200">
        <f>V18-W18-VLOOKUP(A18, Пред.отч!A:BB, 22, FALSE)</f>
        <v/>
      </c>
      <c r="AO18" s="131">
        <f>IF(W18&gt;=Y18,0,1)</f>
        <v/>
      </c>
      <c r="AP18" s="200">
        <f>X18-Y18-VLOOKUP(A18, Пред.отч!A:BB, 24, FALSE)</f>
        <v/>
      </c>
    </row>
    <row r="19" ht="19.5" customHeight="1" s="8">
      <c r="A19" s="16" t="inlineStr">
        <is>
          <t>ООО "Медицинская компания ЛабСтори"</t>
        </is>
      </c>
      <c r="B19" s="192" t="inlineStr">
        <is>
          <t>26151006</t>
        </is>
      </c>
      <c r="C19" s="192" t="n">
        <v>2500</v>
      </c>
      <c r="D19" s="192" t="n">
        <v>417642</v>
      </c>
      <c r="E19" s="192" t="n">
        <v>824</v>
      </c>
      <c r="F19" s="192" t="n">
        <v>0</v>
      </c>
      <c r="G19" s="192" t="n">
        <v>0</v>
      </c>
      <c r="H19" s="192" t="n">
        <v>0</v>
      </c>
      <c r="I19" s="192" t="n">
        <v>0</v>
      </c>
      <c r="J19" s="192" t="n">
        <v>22</v>
      </c>
      <c r="K19" s="192" t="n">
        <v>0</v>
      </c>
      <c r="L19" s="192" t="n">
        <v>0</v>
      </c>
      <c r="M19" s="192" t="n">
        <v>0</v>
      </c>
      <c r="N19" s="192" t="n">
        <v>0</v>
      </c>
      <c r="O19" s="192" t="n">
        <v>802</v>
      </c>
      <c r="P19" s="192" t="n">
        <v>12</v>
      </c>
      <c r="Q19" s="192" t="n">
        <v>94</v>
      </c>
      <c r="R19" s="192" t="n">
        <v>418630</v>
      </c>
      <c r="S19" s="192" t="n">
        <v>824</v>
      </c>
      <c r="T19" s="192" t="n">
        <v>428083</v>
      </c>
      <c r="U19" s="192" t="n">
        <v>842</v>
      </c>
      <c r="V19" s="192" t="n">
        <v>32615</v>
      </c>
      <c r="W19" s="192" t="n">
        <v>25</v>
      </c>
      <c r="X19" s="192" t="n">
        <v>32769</v>
      </c>
      <c r="Y19" s="192" t="n">
        <v>25</v>
      </c>
      <c r="Z19" s="192" t="n">
        <v>24</v>
      </c>
      <c r="AA19" s="192" t="n">
        <v>24</v>
      </c>
      <c r="AB19" s="119">
        <f>A19</f>
        <v/>
      </c>
      <c r="AC19" s="200">
        <f>IF(S19&lt;=U19,0,1)</f>
        <v/>
      </c>
      <c r="AD19" s="200">
        <f>W19-Y19</f>
        <v/>
      </c>
      <c r="AE19" s="125" t="n"/>
      <c r="AF19" s="132">
        <f>IF(C19&gt;=U19,0,1)</f>
        <v/>
      </c>
      <c r="AG19" s="132">
        <f>D19-VLOOKUP(A19, Пред.отч!A:BB, 4, FALSE)</f>
        <v/>
      </c>
      <c r="AH19" s="131">
        <f>E19-SUM(F19:O19)</f>
        <v/>
      </c>
      <c r="AI19" s="200" t="n"/>
      <c r="AJ19" s="200" t="n"/>
      <c r="AK19" s="200">
        <f>R19-S19-VLOOKUP(A19, Пред.отч!A:BB, 18, FALSE)</f>
        <v/>
      </c>
      <c r="AL19" s="131">
        <f>IF(S19&lt;=U19,0,1)</f>
        <v/>
      </c>
      <c r="AM19" s="200">
        <f>T19-U19-VLOOKUP(A19, Пред.отч!A:BB, 20, FALSE)</f>
        <v/>
      </c>
      <c r="AN19" s="200">
        <f>V19-W19-VLOOKUP(A19, Пред.отч!A:BB, 22, FALSE)</f>
        <v/>
      </c>
      <c r="AO19" s="131">
        <f>IF(W19&gt;=Y19,0,1)</f>
        <v/>
      </c>
      <c r="AP19" s="200">
        <f>X19-Y19-VLOOKUP(A19, Пред.отч!A:BB, 24, FALSE)</f>
        <v/>
      </c>
    </row>
    <row r="20" ht="19.5" customHeight="1" s="8">
      <c r="A20" s="16" t="inlineStr">
        <is>
          <t>СПб ГБУЗ "Городская поликлиника №34"</t>
        </is>
      </c>
      <c r="B20" s="192" t="inlineStr">
        <is>
          <t>174388</t>
        </is>
      </c>
      <c r="C20" s="192" t="n">
        <v>1800</v>
      </c>
      <c r="D20" s="192" t="n">
        <v>266702</v>
      </c>
      <c r="E20" s="192" t="n">
        <v>688</v>
      </c>
      <c r="F20" s="192" t="n">
        <v>141</v>
      </c>
      <c r="G20" s="192" t="n">
        <v>0</v>
      </c>
      <c r="H20" s="192" t="n">
        <v>1</v>
      </c>
      <c r="I20" s="192" t="n">
        <v>85</v>
      </c>
      <c r="J20" s="192" t="n">
        <v>11</v>
      </c>
      <c r="K20" s="192" t="n">
        <v>403</v>
      </c>
      <c r="L20" s="192" t="n">
        <v>0</v>
      </c>
      <c r="M20" s="192" t="n">
        <v>0</v>
      </c>
      <c r="N20" s="192" t="n">
        <v>47</v>
      </c>
      <c r="O20" s="192" t="n">
        <v>0</v>
      </c>
      <c r="P20" s="192" t="n">
        <v>0</v>
      </c>
      <c r="Q20" s="192" t="n">
        <v>0</v>
      </c>
      <c r="R20" s="192" t="n">
        <v>266634</v>
      </c>
      <c r="S20" s="192" t="n">
        <v>629</v>
      </c>
      <c r="T20" s="192" t="n">
        <v>275186</v>
      </c>
      <c r="U20" s="192" t="n">
        <v>672</v>
      </c>
      <c r="V20" s="192" t="n">
        <v>54415</v>
      </c>
      <c r="W20" s="192" t="n">
        <v>130</v>
      </c>
      <c r="X20" s="192" t="n">
        <v>52844</v>
      </c>
      <c r="Y20" s="192" t="n">
        <v>130</v>
      </c>
      <c r="Z20" s="192" t="n">
        <v>12</v>
      </c>
      <c r="AA20" s="192" t="n">
        <v>12</v>
      </c>
      <c r="AB20" s="119">
        <f>A20</f>
        <v/>
      </c>
      <c r="AC20" s="200">
        <f>IF(S20&lt;=U20,0,1)</f>
        <v/>
      </c>
      <c r="AD20" s="200">
        <f>W20-Y20</f>
        <v/>
      </c>
      <c r="AE20" s="125" t="n"/>
      <c r="AF20" s="132">
        <f>IF(C20&gt;=U20,0,1)</f>
        <v/>
      </c>
      <c r="AG20" s="132">
        <f>D20-VLOOKUP(A20, Пред.отч!A:BB, 4, FALSE)</f>
        <v/>
      </c>
      <c r="AH20" s="131">
        <f>E20-SUM(F20:O20)</f>
        <v/>
      </c>
      <c r="AI20" s="200" t="n"/>
      <c r="AJ20" s="200" t="n"/>
      <c r="AK20" s="200">
        <f>R20-S20-VLOOKUP(A20, Пред.отч!A:BB, 18, FALSE)</f>
        <v/>
      </c>
      <c r="AL20" s="131">
        <f>IF(S20&lt;=U20,0,1)</f>
        <v/>
      </c>
      <c r="AM20" s="200">
        <f>T20-U20-VLOOKUP(A20, Пред.отч!A:BB, 20, FALSE)</f>
        <v/>
      </c>
      <c r="AN20" s="200">
        <f>V20-W20-VLOOKUP(A20, Пред.отч!A:BB, 22, FALSE)</f>
        <v/>
      </c>
      <c r="AO20" s="131">
        <f>IF(W20&gt;=Y20,0,1)</f>
        <v/>
      </c>
      <c r="AP20" s="200">
        <f>X20-Y20-VLOOKUP(A20, Пред.отч!A:BB, 24, FALSE)</f>
        <v/>
      </c>
    </row>
    <row r="21" ht="19.5" customHeight="1" s="8">
      <c r="A21" s="16" t="inlineStr">
        <is>
          <t>СПб ГБУЗ "Городская поликлиника №75"</t>
        </is>
      </c>
      <c r="B21" s="192" t="inlineStr">
        <is>
          <t>173092</t>
        </is>
      </c>
      <c r="C21" s="192" t="n">
        <v>700</v>
      </c>
      <c r="D21" s="192" t="n">
        <v>0</v>
      </c>
      <c r="E21" s="192" t="n">
        <v>0</v>
      </c>
      <c r="F21" s="192" t="n">
        <v>0</v>
      </c>
      <c r="G21" s="192" t="n">
        <v>0</v>
      </c>
      <c r="H21" s="192" t="n">
        <v>0</v>
      </c>
      <c r="I21" s="192" t="n">
        <v>0</v>
      </c>
      <c r="J21" s="192" t="n">
        <v>0</v>
      </c>
      <c r="K21" s="192" t="n">
        <v>0</v>
      </c>
      <c r="L21" s="192" t="n">
        <v>0</v>
      </c>
      <c r="M21" s="192" t="n">
        <v>0</v>
      </c>
      <c r="N21" s="192" t="n">
        <v>0</v>
      </c>
      <c r="O21" s="192" t="n">
        <v>0</v>
      </c>
      <c r="P21" s="192" t="n">
        <v>0</v>
      </c>
      <c r="Q21" s="192" t="n">
        <v>0</v>
      </c>
      <c r="R21" s="192" t="n">
        <v>0</v>
      </c>
      <c r="S21" s="192" t="n">
        <v>0</v>
      </c>
      <c r="T21" s="192" t="n">
        <v>0</v>
      </c>
      <c r="U21" s="192" t="n">
        <v>0</v>
      </c>
      <c r="V21" s="192" t="n">
        <v>0</v>
      </c>
      <c r="W21" s="192" t="n">
        <v>0</v>
      </c>
      <c r="X21" s="192" t="n">
        <v>0</v>
      </c>
      <c r="Y21" s="192" t="n">
        <v>0</v>
      </c>
      <c r="Z21" s="192" t="n">
        <v>0</v>
      </c>
      <c r="AA21" s="192" t="n">
        <v>0</v>
      </c>
      <c r="AB21" s="119">
        <f>A21</f>
        <v/>
      </c>
      <c r="AC21" s="200">
        <f>IF(S21&lt;=U21,0,1)</f>
        <v/>
      </c>
      <c r="AD21" s="200">
        <f>W21-Y21</f>
        <v/>
      </c>
      <c r="AE21" s="125" t="n"/>
      <c r="AF21" s="132">
        <f>IF(C21&gt;=U21,0,1)</f>
        <v/>
      </c>
      <c r="AG21" s="132">
        <f>D21-VLOOKUP(A21, Пред.отч!A:BB, 4, FALSE)</f>
        <v/>
      </c>
      <c r="AH21" s="131">
        <f>E21-SUM(F21:O21)</f>
        <v/>
      </c>
      <c r="AI21" s="200" t="n"/>
      <c r="AJ21" s="200" t="n"/>
      <c r="AK21" s="200">
        <f>R21-S21-VLOOKUP(A21, Пред.отч!A:BB, 18, FALSE)</f>
        <v/>
      </c>
      <c r="AL21" s="131">
        <f>IF(S21&lt;=U21,0,1)</f>
        <v/>
      </c>
      <c r="AM21" s="200">
        <f>T21-U21-VLOOKUP(A21, Пред.отч!A:BB, 20, FALSE)</f>
        <v/>
      </c>
      <c r="AN21" s="200">
        <f>V21-W21-VLOOKUP(A21, Пред.отч!A:BB, 22, FALSE)</f>
        <v/>
      </c>
      <c r="AO21" s="131">
        <f>IF(W21&gt;=Y21,0,1)</f>
        <v/>
      </c>
      <c r="AP21" s="200">
        <f>X21-Y21-VLOOKUP(A21, Пред.отч!A:BB, 24, FALSE)</f>
        <v/>
      </c>
    </row>
    <row r="22" ht="19.5" customHeight="1" s="8">
      <c r="A22" s="16" t="inlineStr">
        <is>
          <t>СПб ГБУЗ "Городская поликлиника №107"</t>
        </is>
      </c>
      <c r="B22" s="192" t="inlineStr">
        <is>
          <t>177700</t>
        </is>
      </c>
      <c r="C22" s="192" t="n">
        <v>1200</v>
      </c>
      <c r="D22" s="192" t="n">
        <v>273143</v>
      </c>
      <c r="E22" s="192" t="n">
        <v>573</v>
      </c>
      <c r="F22" s="192" t="n">
        <v>147</v>
      </c>
      <c r="G22" s="192" t="n">
        <v>0</v>
      </c>
      <c r="H22" s="192" t="n">
        <v>0</v>
      </c>
      <c r="I22" s="192" t="n">
        <v>7</v>
      </c>
      <c r="J22" s="192" t="n">
        <v>14</v>
      </c>
      <c r="K22" s="192" t="n">
        <v>405</v>
      </c>
      <c r="L22" s="192" t="n">
        <v>0</v>
      </c>
      <c r="M22" s="192" t="n">
        <v>0</v>
      </c>
      <c r="N22" s="192" t="n">
        <v>0</v>
      </c>
      <c r="O22" s="192" t="n">
        <v>0</v>
      </c>
      <c r="P22" s="192" t="n">
        <v>80</v>
      </c>
      <c r="Q22" s="192" t="n">
        <v>143</v>
      </c>
      <c r="R22" s="192" t="n">
        <v>268539</v>
      </c>
      <c r="S22" s="192" t="n">
        <v>573</v>
      </c>
      <c r="T22" s="192" t="n">
        <v>273143</v>
      </c>
      <c r="U22" s="192" t="n">
        <v>573</v>
      </c>
      <c r="V22" s="192" t="n">
        <v>43710</v>
      </c>
      <c r="W22" s="192" t="n">
        <v>118</v>
      </c>
      <c r="X22" s="192" t="n">
        <v>41595</v>
      </c>
      <c r="Y22" s="192" t="n">
        <v>118</v>
      </c>
      <c r="Z22" s="192" t="n">
        <v>24</v>
      </c>
      <c r="AA22" s="192" t="n">
        <v>24</v>
      </c>
      <c r="AB22" s="119">
        <f>A22</f>
        <v/>
      </c>
      <c r="AC22" s="200">
        <f>IF(S22&lt;=U22,0,1)</f>
        <v/>
      </c>
      <c r="AD22" s="200">
        <f>W22-Y22</f>
        <v/>
      </c>
      <c r="AE22" s="125" t="n"/>
      <c r="AF22" s="132">
        <f>IF(C22&gt;=U22,0,1)</f>
        <v/>
      </c>
      <c r="AG22" s="132">
        <f>D22-VLOOKUP(A22, Пред.отч!A:BB, 4, FALSE)</f>
        <v/>
      </c>
      <c r="AH22" s="131">
        <f>E22-SUM(F22:O22)</f>
        <v/>
      </c>
      <c r="AI22" s="200" t="n"/>
      <c r="AJ22" s="200" t="n"/>
      <c r="AK22" s="200">
        <f>R22-S22-VLOOKUP(A22, Пред.отч!A:BB, 18, FALSE)</f>
        <v/>
      </c>
      <c r="AL22" s="131">
        <f>IF(S22&lt;=U22,0,1)</f>
        <v/>
      </c>
      <c r="AM22" s="200">
        <f>T22-U22-VLOOKUP(A22, Пред.отч!A:BB, 20, FALSE)</f>
        <v/>
      </c>
      <c r="AN22" s="200">
        <f>V22-W22-VLOOKUP(A22, Пред.отч!A:BB, 22, FALSE)</f>
        <v/>
      </c>
      <c r="AO22" s="131">
        <f>IF(W22&gt;=Y22,0,1)</f>
        <v/>
      </c>
      <c r="AP22" s="200">
        <f>X22-Y22-VLOOKUP(A22, Пред.отч!A:BB, 24, FALSE)</f>
        <v/>
      </c>
    </row>
    <row r="23" ht="19.5" customHeight="1" s="8">
      <c r="A23" s="16" t="inlineStr">
        <is>
          <t>СПб ГБУЗ "Госпиталь для ветеранов войн"</t>
        </is>
      </c>
      <c r="B23" s="192" t="inlineStr">
        <is>
          <t>187852</t>
        </is>
      </c>
      <c r="C23" s="192" t="n">
        <v>100</v>
      </c>
      <c r="D23" s="192" t="n">
        <v>13225</v>
      </c>
      <c r="E23" s="192" t="n">
        <v>0</v>
      </c>
      <c r="F23" s="192" t="n">
        <v>0</v>
      </c>
      <c r="G23" s="192" t="n">
        <v>0</v>
      </c>
      <c r="H23" s="192" t="n">
        <v>0</v>
      </c>
      <c r="I23" s="192" t="n">
        <v>0</v>
      </c>
      <c r="J23" s="192" t="n">
        <v>0</v>
      </c>
      <c r="K23" s="192" t="n">
        <v>0</v>
      </c>
      <c r="L23" s="192" t="n">
        <v>0</v>
      </c>
      <c r="M23" s="192" t="n">
        <v>0</v>
      </c>
      <c r="N23" s="192" t="n">
        <v>0</v>
      </c>
      <c r="O23" s="192" t="n">
        <v>0</v>
      </c>
      <c r="P23" s="192" t="n">
        <v>0</v>
      </c>
      <c r="Q23" s="192" t="n">
        <v>0</v>
      </c>
      <c r="R23" s="192" t="n">
        <v>12685</v>
      </c>
      <c r="S23" s="192" t="n">
        <v>0</v>
      </c>
      <c r="T23" s="192" t="n">
        <v>13925</v>
      </c>
      <c r="U23" s="192" t="n">
        <v>0</v>
      </c>
      <c r="V23" s="192" t="n">
        <v>734</v>
      </c>
      <c r="W23" s="192" t="n">
        <v>0</v>
      </c>
      <c r="X23" s="192" t="n">
        <v>693</v>
      </c>
      <c r="Y23" s="192" t="n">
        <v>0</v>
      </c>
      <c r="Z23" s="192" t="n">
        <v>0</v>
      </c>
      <c r="AA23" s="192" t="n">
        <v>0</v>
      </c>
      <c r="AB23" s="119">
        <f>A23</f>
        <v/>
      </c>
      <c r="AC23" s="200">
        <f>IF(S23&lt;=U23,0,1)</f>
        <v/>
      </c>
      <c r="AD23" s="200">
        <f>W23-Y23</f>
        <v/>
      </c>
      <c r="AE23" s="125" t="n"/>
      <c r="AF23" s="132">
        <f>IF(C23&gt;=U23,0,1)</f>
        <v/>
      </c>
      <c r="AG23" s="132">
        <f>D23-VLOOKUP(A23, Пред.отч!A:BB, 4, FALSE)</f>
        <v/>
      </c>
      <c r="AH23" s="131">
        <f>E23-SUM(F23:O23)</f>
        <v/>
      </c>
      <c r="AI23" s="200" t="n"/>
      <c r="AJ23" s="200" t="n"/>
      <c r="AK23" s="200">
        <f>R23-S23-VLOOKUP(A23, Пред.отч!A:BB, 18, FALSE)</f>
        <v/>
      </c>
      <c r="AL23" s="131">
        <f>IF(S23&lt;=U23,0,1)</f>
        <v/>
      </c>
      <c r="AM23" s="200">
        <f>T23-U23-VLOOKUP(A23, Пред.отч!A:BB, 20, FALSE)</f>
        <v/>
      </c>
      <c r="AN23" s="200">
        <f>V23-W23-VLOOKUP(A23, Пред.отч!A:BB, 22, FALSE)</f>
        <v/>
      </c>
      <c r="AO23" s="131">
        <f>IF(W23&gt;=Y23,0,1)</f>
        <v/>
      </c>
      <c r="AP23" s="200">
        <f>X23-Y23-VLOOKUP(A23, Пред.отч!A:BB, 24, FALSE)</f>
        <v/>
      </c>
    </row>
    <row r="24" ht="19.5" customHeight="1" s="8">
      <c r="A24" s="16" t="inlineStr">
        <is>
          <t>СПб ГБУЗ "Городская Мариинская больница"</t>
        </is>
      </c>
      <c r="B24" s="192" t="inlineStr">
        <is>
          <t>189004</t>
        </is>
      </c>
      <c r="C24" s="192" t="n">
        <v>350</v>
      </c>
      <c r="D24" s="192" t="n">
        <v>64256</v>
      </c>
      <c r="E24" s="192" t="n">
        <v>0</v>
      </c>
      <c r="F24" s="192" t="n">
        <v>0</v>
      </c>
      <c r="G24" s="192" t="n">
        <v>0</v>
      </c>
      <c r="H24" s="192" t="n">
        <v>0</v>
      </c>
      <c r="I24" s="192" t="n">
        <v>0</v>
      </c>
      <c r="J24" s="192" t="n">
        <v>0</v>
      </c>
      <c r="K24" s="192" t="n">
        <v>0</v>
      </c>
      <c r="L24" s="192" t="n">
        <v>0</v>
      </c>
      <c r="M24" s="192" t="n">
        <v>0</v>
      </c>
      <c r="N24" s="192" t="n">
        <v>0</v>
      </c>
      <c r="O24" s="192" t="n">
        <v>0</v>
      </c>
      <c r="P24" s="192" t="n">
        <v>0</v>
      </c>
      <c r="Q24" s="192" t="n">
        <v>0</v>
      </c>
      <c r="R24" s="192" t="n">
        <v>64286</v>
      </c>
      <c r="S24" s="192" t="n">
        <v>0</v>
      </c>
      <c r="T24" s="192" t="n">
        <v>68506</v>
      </c>
      <c r="U24" s="192" t="n">
        <v>0</v>
      </c>
      <c r="V24" s="192" t="n">
        <v>10462</v>
      </c>
      <c r="W24" s="192" t="n">
        <v>0</v>
      </c>
      <c r="X24" s="192" t="n">
        <v>10364</v>
      </c>
      <c r="Y24" s="192" t="n">
        <v>0</v>
      </c>
      <c r="Z24" s="192" t="n">
        <v>0</v>
      </c>
      <c r="AA24" s="192" t="n">
        <v>0</v>
      </c>
      <c r="AB24" s="119">
        <f>A24</f>
        <v/>
      </c>
      <c r="AC24" s="200">
        <f>IF(S24&lt;=U24,0,1)</f>
        <v/>
      </c>
      <c r="AD24" s="200">
        <f>W24-Y24</f>
        <v/>
      </c>
      <c r="AE24" s="125" t="n"/>
      <c r="AF24" s="132">
        <f>IF(C24&gt;=U24,0,1)</f>
        <v/>
      </c>
      <c r="AG24" s="132">
        <f>D24-VLOOKUP(A24, Пред.отч!A:BB, 4, FALSE)</f>
        <v/>
      </c>
      <c r="AH24" s="131">
        <f>E24-SUM(F24:O24)</f>
        <v/>
      </c>
      <c r="AI24" s="200" t="n"/>
      <c r="AJ24" s="200" t="n"/>
      <c r="AK24" s="200">
        <f>R24-S24-VLOOKUP(A24, Пред.отч!A:BB, 18, FALSE)</f>
        <v/>
      </c>
      <c r="AL24" s="131">
        <f>IF(S24&lt;=U24,0,1)</f>
        <v/>
      </c>
      <c r="AM24" s="200">
        <f>T24-U24-VLOOKUP(A24, Пред.отч!A:BB, 20, FALSE)</f>
        <v/>
      </c>
      <c r="AN24" s="200">
        <f>V24-W24-VLOOKUP(A24, Пред.отч!A:BB, 22, FALSE)</f>
        <v/>
      </c>
      <c r="AO24" s="131">
        <f>IF(W24&gt;=Y24,0,1)</f>
        <v/>
      </c>
      <c r="AP24" s="200">
        <f>X24-Y24-VLOOKUP(A24, Пред.отч!A:BB, 24, FALSE)</f>
        <v/>
      </c>
    </row>
    <row r="25" ht="19.5" customHeight="1" s="8">
      <c r="A25" s="16" t="inlineStr">
        <is>
          <t>ВОЕННО-МЕДИЦИНСКАЯ АКАДЕМИЯ ИМЕНИ С.М.КИРОВА</t>
        </is>
      </c>
      <c r="B25" s="192" t="inlineStr">
        <is>
          <t>800109</t>
        </is>
      </c>
      <c r="C25" s="192" t="n">
        <v>300</v>
      </c>
      <c r="D25" s="192" t="n">
        <v>35251</v>
      </c>
      <c r="E25" s="192" t="n">
        <v>0</v>
      </c>
      <c r="F25" s="192" t="n">
        <v>0</v>
      </c>
      <c r="G25" s="192" t="n">
        <v>0</v>
      </c>
      <c r="H25" s="192" t="n">
        <v>0</v>
      </c>
      <c r="I25" s="192" t="n">
        <v>0</v>
      </c>
      <c r="J25" s="192" t="n">
        <v>0</v>
      </c>
      <c r="K25" s="192" t="n">
        <v>0</v>
      </c>
      <c r="L25" s="192" t="n">
        <v>0</v>
      </c>
      <c r="M25" s="192" t="n">
        <v>0</v>
      </c>
      <c r="N25" s="192" t="n">
        <v>0</v>
      </c>
      <c r="O25" s="192" t="n">
        <v>0</v>
      </c>
      <c r="P25" s="192" t="n">
        <v>13</v>
      </c>
      <c r="Q25" s="192" t="n">
        <v>13</v>
      </c>
      <c r="R25" s="192" t="n">
        <v>18896</v>
      </c>
      <c r="S25" s="192" t="n">
        <v>0</v>
      </c>
      <c r="T25" s="192" t="n">
        <v>35234</v>
      </c>
      <c r="U25" s="192" t="n">
        <v>0</v>
      </c>
      <c r="V25" s="192" t="n">
        <v>2730</v>
      </c>
      <c r="W25" s="192" t="n">
        <v>0</v>
      </c>
      <c r="X25" s="192" t="n">
        <v>2514</v>
      </c>
      <c r="Y25" s="192" t="n">
        <v>0</v>
      </c>
      <c r="Z25" s="192" t="n">
        <v>0</v>
      </c>
      <c r="AA25" s="192" t="n">
        <v>0</v>
      </c>
      <c r="AB25" s="119">
        <f>A25</f>
        <v/>
      </c>
      <c r="AC25" s="200">
        <f>IF(S25&lt;=U25,0,1)</f>
        <v/>
      </c>
      <c r="AD25" s="200">
        <f>W25-Y25</f>
        <v/>
      </c>
      <c r="AE25" s="125" t="n"/>
      <c r="AF25" s="132">
        <f>IF(C25&gt;=U25,0,1)</f>
        <v/>
      </c>
      <c r="AG25" s="132">
        <f>D25-VLOOKUP(A25, Пред.отч!A:BB, 4, FALSE)</f>
        <v/>
      </c>
      <c r="AH25" s="131">
        <f>E25-SUM(F25:O25)</f>
        <v/>
      </c>
      <c r="AI25" s="200" t="n"/>
      <c r="AJ25" s="200" t="n"/>
      <c r="AK25" s="200">
        <f>R25-S25-VLOOKUP(A25, Пред.отч!A:BB, 18, FALSE)</f>
        <v/>
      </c>
      <c r="AL25" s="131">
        <f>IF(S25&lt;=U25,0,1)</f>
        <v/>
      </c>
      <c r="AM25" s="200">
        <f>T25-U25-VLOOKUP(A25, Пред.отч!A:BB, 20, FALSE)</f>
        <v/>
      </c>
      <c r="AN25" s="200">
        <f>V25-W25-VLOOKUP(A25, Пред.отч!A:BB, 22, FALSE)</f>
        <v/>
      </c>
      <c r="AO25" s="131">
        <f>IF(W25&gt;=Y25,0,1)</f>
        <v/>
      </c>
      <c r="AP25" s="200">
        <f>X25-Y25-VLOOKUP(A25, Пред.отч!A:BB, 24, FALSE)</f>
        <v/>
      </c>
    </row>
    <row r="26" ht="19.5" customHeight="1" s="8">
      <c r="A26" s="16" t="inlineStr">
        <is>
          <t>АО "Северо-западный центр доказательной медицины"</t>
        </is>
      </c>
      <c r="B26" s="192" t="inlineStr">
        <is>
          <t>16137683</t>
        </is>
      </c>
      <c r="C26" s="192" t="n">
        <v>1250</v>
      </c>
      <c r="D26" s="192" t="n">
        <v>225757</v>
      </c>
      <c r="E26" s="192" t="n">
        <v>374</v>
      </c>
      <c r="F26" s="192" t="n">
        <v>0</v>
      </c>
      <c r="G26" s="192" t="n">
        <v>1</v>
      </c>
      <c r="H26" s="192" t="n">
        <v>0</v>
      </c>
      <c r="I26" s="192" t="n">
        <v>1</v>
      </c>
      <c r="J26" s="192" t="n">
        <v>0</v>
      </c>
      <c r="K26" s="192" t="n">
        <v>3</v>
      </c>
      <c r="L26" s="192" t="n">
        <v>0</v>
      </c>
      <c r="M26" s="192" t="n">
        <v>15</v>
      </c>
      <c r="N26" s="192" t="n">
        <v>23</v>
      </c>
      <c r="O26" s="192" t="n">
        <v>331</v>
      </c>
      <c r="P26" s="192" t="n">
        <v>20</v>
      </c>
      <c r="Q26" s="192" t="n">
        <v>20</v>
      </c>
      <c r="R26" s="192" t="n">
        <v>222739</v>
      </c>
      <c r="S26" s="192" t="n">
        <v>381</v>
      </c>
      <c r="T26" s="192" t="n">
        <v>236394</v>
      </c>
      <c r="U26" s="192" t="n">
        <v>407</v>
      </c>
      <c r="V26" s="192" t="n">
        <v>17086</v>
      </c>
      <c r="W26" s="192" t="n">
        <v>19</v>
      </c>
      <c r="X26" s="192" t="n">
        <v>16321</v>
      </c>
      <c r="Y26" s="192" t="n">
        <v>19</v>
      </c>
      <c r="Z26" s="192" t="n">
        <v>36</v>
      </c>
      <c r="AA26" s="192" t="n">
        <v>1</v>
      </c>
      <c r="AB26" s="119">
        <f>A26</f>
        <v/>
      </c>
      <c r="AC26" s="200">
        <f>IF(S26&lt;=U26,0,1)</f>
        <v/>
      </c>
      <c r="AD26" s="200">
        <f>W26-Y26</f>
        <v/>
      </c>
      <c r="AE26" s="125" t="n"/>
      <c r="AF26" s="132">
        <f>IF(C26&gt;=U26,0,1)</f>
        <v/>
      </c>
      <c r="AG26" s="132">
        <f>D26-VLOOKUP(A26, Пред.отч!A:BB, 4, FALSE)</f>
        <v/>
      </c>
      <c r="AH26" s="131">
        <f>E26-SUM(F26:O26)</f>
        <v/>
      </c>
      <c r="AI26" s="200" t="n"/>
      <c r="AJ26" s="200" t="n"/>
      <c r="AK26" s="200">
        <f>R26-S26-VLOOKUP(A26, Пред.отч!A:BB, 18, FALSE)</f>
        <v/>
      </c>
      <c r="AL26" s="131">
        <f>IF(S26&lt;=U26,0,1)</f>
        <v/>
      </c>
      <c r="AM26" s="200">
        <f>T26-U26-VLOOKUP(A26, Пред.отч!A:BB, 20, FALSE)</f>
        <v/>
      </c>
      <c r="AN26" s="200">
        <f>V26-W26-VLOOKUP(A26, Пред.отч!A:BB, 22, FALSE)</f>
        <v/>
      </c>
      <c r="AO26" s="131">
        <f>IF(W26&gt;=Y26,0,1)</f>
        <v/>
      </c>
      <c r="AP26" s="200">
        <f>X26-Y26-VLOOKUP(A26, Пред.отч!A:BB, 24, FALSE)</f>
        <v/>
      </c>
    </row>
    <row r="27" ht="19.5" customHeight="1" s="8">
      <c r="A27" s="16" t="inlineStr">
        <is>
          <t>ФГБОУ ВО ПСПБГМУ им. И.П. Павлова Минздрава России</t>
        </is>
      </c>
      <c r="B27" s="192" t="inlineStr">
        <is>
          <t>731169</t>
        </is>
      </c>
      <c r="C27" s="192" t="n">
        <v>600</v>
      </c>
      <c r="D27" s="192" t="n">
        <v>199004</v>
      </c>
      <c r="E27" s="192" t="n">
        <v>324</v>
      </c>
      <c r="F27" s="192" t="n">
        <v>5</v>
      </c>
      <c r="G27" s="192" t="n">
        <v>27</v>
      </c>
      <c r="H27" s="192" t="n">
        <v>2</v>
      </c>
      <c r="I27" s="192" t="n">
        <v>93</v>
      </c>
      <c r="J27" s="192" t="n">
        <v>2</v>
      </c>
      <c r="K27" s="192" t="n">
        <v>15</v>
      </c>
      <c r="L27" s="192" t="n">
        <v>0</v>
      </c>
      <c r="M27" s="192" t="n">
        <v>0</v>
      </c>
      <c r="N27" s="192" t="n">
        <v>152</v>
      </c>
      <c r="O27" s="192" t="n">
        <v>28</v>
      </c>
      <c r="P27" s="192" t="n">
        <v>5</v>
      </c>
      <c r="Q27" s="192" t="n">
        <v>56</v>
      </c>
      <c r="R27" s="192" t="n">
        <v>50261</v>
      </c>
      <c r="S27" s="192" t="n">
        <v>94</v>
      </c>
      <c r="T27" s="192" t="n">
        <v>199351</v>
      </c>
      <c r="U27" s="192" t="n">
        <v>324</v>
      </c>
      <c r="V27" s="192" t="n">
        <v>17826</v>
      </c>
      <c r="W27" s="192" t="n">
        <v>9</v>
      </c>
      <c r="X27" s="192" t="n">
        <v>17241</v>
      </c>
      <c r="Y27" s="192" t="n">
        <v>9</v>
      </c>
      <c r="Z27" s="192" t="n">
        <v>24</v>
      </c>
      <c r="AA27" s="192" t="n">
        <v>1</v>
      </c>
      <c r="AB27" s="119">
        <f>A27</f>
        <v/>
      </c>
      <c r="AC27" s="200">
        <f>IF(S27&lt;=U27,0,1)</f>
        <v/>
      </c>
      <c r="AD27" s="200">
        <f>W27-Y27</f>
        <v/>
      </c>
      <c r="AE27" s="125" t="n"/>
      <c r="AF27" s="132">
        <f>IF(C27&gt;=U27,0,1)</f>
        <v/>
      </c>
      <c r="AG27" s="132">
        <f>D27-VLOOKUP(A27, Пред.отч!A:BB, 4, FALSE)</f>
        <v/>
      </c>
      <c r="AH27" s="131">
        <f>E27-SUM(F27:O27)</f>
        <v/>
      </c>
      <c r="AI27" s="200" t="n"/>
      <c r="AJ27" s="200" t="n"/>
      <c r="AK27" s="200">
        <f>R27-S27-VLOOKUP(A27, Пред.отч!A:BB, 18, FALSE)</f>
        <v/>
      </c>
      <c r="AL27" s="131">
        <f>IF(S27&lt;=U27,0,1)</f>
        <v/>
      </c>
      <c r="AM27" s="200">
        <f>T27-U27-VLOOKUP(A27, Пред.отч!A:BB, 20, FALSE)</f>
        <v/>
      </c>
      <c r="AN27" s="200">
        <f>V27-W27-VLOOKUP(A27, Пред.отч!A:BB, 22, FALSE)</f>
        <v/>
      </c>
      <c r="AO27" s="131">
        <f>IF(W27&gt;=Y27,0,1)</f>
        <v/>
      </c>
      <c r="AP27" s="200">
        <f>X27-Y27-VLOOKUP(A27, Пред.отч!A:BB, 24, FALSE)</f>
        <v/>
      </c>
    </row>
    <row r="28" ht="19.5" customHeight="1" s="8">
      <c r="A28" s="16" t="inlineStr">
        <is>
          <t>ФГБУ "НМИЦ ПН ИМ. В.М. БЕХТЕРЕВА" МИНЗДРАВА РОССИИ</t>
        </is>
      </c>
      <c r="B28" s="192" t="inlineStr">
        <is>
          <t>731176</t>
        </is>
      </c>
      <c r="C28" s="192" t="n">
        <v>200</v>
      </c>
      <c r="D28" s="192" t="n">
        <v>9507</v>
      </c>
      <c r="E28" s="192" t="n">
        <v>59</v>
      </c>
      <c r="F28" s="192" t="n">
        <v>0</v>
      </c>
      <c r="G28" s="192" t="n">
        <v>37</v>
      </c>
      <c r="H28" s="192" t="n">
        <v>0</v>
      </c>
      <c r="I28" s="192" t="n">
        <v>7</v>
      </c>
      <c r="J28" s="192" t="n">
        <v>0</v>
      </c>
      <c r="K28" s="192" t="n">
        <v>0</v>
      </c>
      <c r="L28" s="192" t="n">
        <v>0</v>
      </c>
      <c r="M28" s="192" t="n">
        <v>0</v>
      </c>
      <c r="N28" s="192" t="n">
        <v>12</v>
      </c>
      <c r="O28" s="192" t="n">
        <v>3</v>
      </c>
      <c r="P28" s="192" t="n">
        <v>15</v>
      </c>
      <c r="Q28" s="192" t="n">
        <v>14</v>
      </c>
      <c r="R28" s="192" t="n">
        <v>7566</v>
      </c>
      <c r="S28" s="192" t="n">
        <v>15</v>
      </c>
      <c r="T28" s="192" t="n">
        <v>9507</v>
      </c>
      <c r="U28" s="192" t="n">
        <v>59</v>
      </c>
      <c r="V28" s="192" t="n">
        <v>302</v>
      </c>
      <c r="W28" s="192" t="n">
        <v>0</v>
      </c>
      <c r="X28" s="192" t="n">
        <v>299</v>
      </c>
      <c r="Y28" s="192" t="n">
        <v>0</v>
      </c>
      <c r="Z28" s="192" t="n">
        <v>6</v>
      </c>
      <c r="AA28" s="192" t="n">
        <v>7</v>
      </c>
      <c r="AB28" s="119">
        <f>A28</f>
        <v/>
      </c>
      <c r="AC28" s="200">
        <f>IF(S28&lt;=U28,0,1)</f>
        <v/>
      </c>
      <c r="AD28" s="200">
        <f>W28-Y28</f>
        <v/>
      </c>
      <c r="AE28" s="125" t="n"/>
      <c r="AF28" s="132">
        <f>IF(C28&gt;=U28,0,1)</f>
        <v/>
      </c>
      <c r="AG28" s="132">
        <f>D28-VLOOKUP(A28, Пред.отч!A:BB, 4, FALSE)</f>
        <v/>
      </c>
      <c r="AH28" s="131">
        <f>E28-SUM(F28:O28)</f>
        <v/>
      </c>
      <c r="AI28" s="200" t="n"/>
      <c r="AJ28" s="200" t="n"/>
      <c r="AK28" s="200">
        <f>R28-S28-VLOOKUP(A28, Пред.отч!A:BB, 18, FALSE)</f>
        <v/>
      </c>
      <c r="AL28" s="131">
        <f>IF(S28&lt;=U28,0,1)</f>
        <v/>
      </c>
      <c r="AM28" s="200">
        <f>T28-U28-VLOOKUP(A28, Пред.отч!A:BB, 20, FALSE)</f>
        <v/>
      </c>
      <c r="AN28" s="200">
        <f>V28-W28-VLOOKUP(A28, Пред.отч!A:BB, 22, FALSE)</f>
        <v/>
      </c>
      <c r="AO28" s="131">
        <f>IF(W28&gt;=Y28,0,1)</f>
        <v/>
      </c>
      <c r="AP28" s="200">
        <f>X28-Y28-VLOOKUP(A28, Пред.отч!A:BB, 24, FALSE)</f>
        <v/>
      </c>
    </row>
    <row r="29" ht="19.5" customHeight="1" s="8">
      <c r="A29" s="16" t="inlineStr">
        <is>
          <t>ФГБУ "НИИ ГРИППА ИМ. А.А. СМОРОДИНЦЕВА" МИНЗДРАВА РОССИИ</t>
        </is>
      </c>
      <c r="B29" s="192" t="inlineStr">
        <is>
          <t>731171</t>
        </is>
      </c>
      <c r="C29" s="192" t="n">
        <v>400</v>
      </c>
      <c r="D29" s="192" t="n">
        <v>3217</v>
      </c>
      <c r="E29" s="192" t="n">
        <v>0</v>
      </c>
      <c r="F29" s="192" t="n">
        <v>0</v>
      </c>
      <c r="G29" s="192" t="n">
        <v>0</v>
      </c>
      <c r="H29" s="192" t="n">
        <v>0</v>
      </c>
      <c r="I29" s="192" t="n">
        <v>0</v>
      </c>
      <c r="J29" s="192" t="n">
        <v>0</v>
      </c>
      <c r="K29" s="192" t="n">
        <v>0</v>
      </c>
      <c r="L29" s="192" t="n">
        <v>0</v>
      </c>
      <c r="M29" s="192" t="n">
        <v>0</v>
      </c>
      <c r="N29" s="192" t="n">
        <v>0</v>
      </c>
      <c r="O29" s="192" t="n">
        <v>0</v>
      </c>
      <c r="P29" s="192" t="n">
        <v>0</v>
      </c>
      <c r="Q29" s="192" t="n">
        <v>0</v>
      </c>
      <c r="R29" s="192" t="n">
        <v>2916</v>
      </c>
      <c r="S29" s="192" t="n">
        <v>0</v>
      </c>
      <c r="T29" s="192" t="n">
        <v>3320</v>
      </c>
      <c r="U29" s="192" t="n">
        <v>0</v>
      </c>
      <c r="V29" s="192" t="n">
        <v>240</v>
      </c>
      <c r="W29" s="192" t="n">
        <v>0</v>
      </c>
      <c r="X29" s="192" t="n">
        <v>159</v>
      </c>
      <c r="Y29" s="192" t="n">
        <v>0</v>
      </c>
      <c r="Z29" s="192" t="n">
        <v>0</v>
      </c>
      <c r="AA29" s="192" t="n">
        <v>0</v>
      </c>
      <c r="AB29" s="119">
        <f>A29</f>
        <v/>
      </c>
      <c r="AC29" s="200">
        <f>IF(S29&lt;=U29,0,1)</f>
        <v/>
      </c>
      <c r="AD29" s="200">
        <f>W29-Y29</f>
        <v/>
      </c>
      <c r="AE29" s="125" t="n"/>
      <c r="AF29" s="132">
        <f>IF(C29&gt;=U29,0,1)</f>
        <v/>
      </c>
      <c r="AG29" s="132">
        <f>D29-VLOOKUP(A29, Пред.отч!A:BB, 4, FALSE)</f>
        <v/>
      </c>
      <c r="AH29" s="131">
        <f>E29-SUM(F29:O29)</f>
        <v/>
      </c>
      <c r="AI29" s="200" t="n"/>
      <c r="AJ29" s="200" t="n"/>
      <c r="AK29" s="200">
        <f>R29-S29-VLOOKUP(A29, Пред.отч!A:BB, 18, FALSE)</f>
        <v/>
      </c>
      <c r="AL29" s="131">
        <f>IF(S29&lt;=U29,0,1)</f>
        <v/>
      </c>
      <c r="AM29" s="200">
        <f>T29-U29-VLOOKUP(A29, Пред.отч!A:BB, 20, FALSE)</f>
        <v/>
      </c>
      <c r="AN29" s="200">
        <f>V29-W29-VLOOKUP(A29, Пред.отч!A:BB, 22, FALSE)</f>
        <v/>
      </c>
      <c r="AO29" s="131">
        <f>IF(W29&gt;=Y29,0,1)</f>
        <v/>
      </c>
      <c r="AP29" s="200">
        <f>X29-Y29-VLOOKUP(A29, Пред.отч!A:BB, 24, FALSE)</f>
        <v/>
      </c>
    </row>
    <row r="30" ht="19.5" customHeight="1" s="8">
      <c r="A30" s="16" t="inlineStr">
        <is>
          <t>СПб ГБУЗ "Городской консультативно-диагностический центр №1"</t>
        </is>
      </c>
      <c r="B30" s="192" t="inlineStr">
        <is>
          <t>183388</t>
        </is>
      </c>
      <c r="C30" s="192" t="n">
        <v>2256</v>
      </c>
      <c r="D30" s="192" t="n">
        <v>242087</v>
      </c>
      <c r="E30" s="192" t="n">
        <v>683</v>
      </c>
      <c r="F30" s="192" t="n">
        <v>200</v>
      </c>
      <c r="G30" s="192" t="n">
        <v>7</v>
      </c>
      <c r="H30" s="192" t="n">
        <v>0</v>
      </c>
      <c r="I30" s="192" t="n">
        <v>36</v>
      </c>
      <c r="J30" s="192" t="n">
        <v>0</v>
      </c>
      <c r="K30" s="192" t="n">
        <v>410</v>
      </c>
      <c r="L30" s="192" t="n">
        <v>0</v>
      </c>
      <c r="M30" s="192" t="n">
        <v>0</v>
      </c>
      <c r="N30" s="192" t="n">
        <v>3</v>
      </c>
      <c r="O30" s="192" t="n">
        <v>27</v>
      </c>
      <c r="P30" s="192" t="n">
        <v>0</v>
      </c>
      <c r="Q30" s="192" t="n">
        <v>301</v>
      </c>
      <c r="R30" s="192" t="n">
        <v>235510</v>
      </c>
      <c r="S30" s="192" t="n">
        <v>667</v>
      </c>
      <c r="T30" s="192" t="n">
        <v>238307</v>
      </c>
      <c r="U30" s="192" t="n">
        <v>667</v>
      </c>
      <c r="V30" s="192" t="n">
        <v>43797</v>
      </c>
      <c r="W30" s="192" t="n">
        <v>152</v>
      </c>
      <c r="X30" s="192" t="n">
        <v>43169</v>
      </c>
      <c r="Y30" s="192" t="n">
        <v>152</v>
      </c>
      <c r="Z30" s="192" t="n">
        <v>24</v>
      </c>
      <c r="AA30" s="192" t="n">
        <v>2</v>
      </c>
      <c r="AB30" s="119">
        <f>A30</f>
        <v/>
      </c>
      <c r="AC30" s="200">
        <f>IF(S30&lt;=U30,0,1)</f>
        <v/>
      </c>
      <c r="AD30" s="200">
        <f>W30-Y30</f>
        <v/>
      </c>
      <c r="AE30" s="125" t="n"/>
      <c r="AF30" s="132">
        <f>IF(C30&gt;=U30,0,1)</f>
        <v/>
      </c>
      <c r="AG30" s="132">
        <f>D30-VLOOKUP(A30, Пред.отч!A:BB, 4, FALSE)</f>
        <v/>
      </c>
      <c r="AH30" s="131">
        <f>E30-SUM(F30:O30)</f>
        <v/>
      </c>
      <c r="AI30" s="200" t="n"/>
      <c r="AJ30" s="200" t="n"/>
      <c r="AK30" s="200">
        <f>R30-S30-VLOOKUP(A30, Пред.отч!A:BB, 18, FALSE)</f>
        <v/>
      </c>
      <c r="AL30" s="131">
        <f>IF(S30&lt;=U30,0,1)</f>
        <v/>
      </c>
      <c r="AM30" s="200">
        <f>T30-U30-VLOOKUP(A30, Пред.отч!A:BB, 20, FALSE)</f>
        <v/>
      </c>
      <c r="AN30" s="200">
        <f>V30-W30-VLOOKUP(A30, Пред.отч!A:BB, 22, FALSE)</f>
        <v/>
      </c>
      <c r="AO30" s="131">
        <f>IF(W30&gt;=Y30,0,1)</f>
        <v/>
      </c>
      <c r="AP30" s="200">
        <f>X30-Y30-VLOOKUP(A30, Пред.отч!A:BB, 24, FALSE)</f>
        <v/>
      </c>
    </row>
    <row r="31">
      <c r="A31" s="16" t="inlineStr">
        <is>
          <t>СПб ГБУЗ "Городская больница Святой преподобномученицы Елизаветы"</t>
        </is>
      </c>
      <c r="B31" s="192" t="inlineStr">
        <is>
          <t>182884</t>
        </is>
      </c>
      <c r="C31" s="192" t="n">
        <v>100</v>
      </c>
      <c r="D31" s="192" t="n">
        <v>4470</v>
      </c>
      <c r="E31" s="192" t="n">
        <v>0</v>
      </c>
      <c r="F31" s="192" t="n">
        <v>0</v>
      </c>
      <c r="G31" s="192" t="n">
        <v>0</v>
      </c>
      <c r="H31" s="192" t="n">
        <v>0</v>
      </c>
      <c r="I31" s="192" t="n">
        <v>0</v>
      </c>
      <c r="J31" s="192" t="n">
        <v>0</v>
      </c>
      <c r="K31" s="192" t="n">
        <v>0</v>
      </c>
      <c r="L31" s="192" t="n">
        <v>0</v>
      </c>
      <c r="M31" s="192" t="n">
        <v>0</v>
      </c>
      <c r="N31" s="192" t="n">
        <v>0</v>
      </c>
      <c r="O31" s="192" t="n">
        <v>0</v>
      </c>
      <c r="P31" s="192" t="n">
        <v>0</v>
      </c>
      <c r="Q31" s="192" t="n">
        <v>0</v>
      </c>
      <c r="R31" s="192" t="n">
        <v>4470</v>
      </c>
      <c r="S31" s="192" t="n">
        <v>0</v>
      </c>
      <c r="T31" s="192" t="n">
        <v>4685</v>
      </c>
      <c r="U31" s="192" t="n">
        <v>0</v>
      </c>
      <c r="V31" s="192" t="n">
        <v>962</v>
      </c>
      <c r="W31" s="192" t="n">
        <v>0</v>
      </c>
      <c r="X31" s="192" t="n">
        <v>930</v>
      </c>
      <c r="Y31" s="192" t="n">
        <v>0</v>
      </c>
      <c r="Z31" s="192" t="n">
        <v>0</v>
      </c>
      <c r="AA31" s="192" t="n">
        <v>0</v>
      </c>
      <c r="AB31" s="119">
        <f>A31</f>
        <v/>
      </c>
      <c r="AC31" s="200">
        <f>IF(S31&lt;=U31,0,1)</f>
        <v/>
      </c>
      <c r="AD31" s="200">
        <f>W31-Y31</f>
        <v/>
      </c>
      <c r="AE31" s="125" t="n"/>
      <c r="AF31" s="132">
        <f>IF(C31&gt;=U31,0,1)</f>
        <v/>
      </c>
      <c r="AG31" s="132">
        <f>D31-VLOOKUP(A31, Пред.отч!A:BB, 4, FALSE)</f>
        <v/>
      </c>
      <c r="AH31" s="131">
        <f>E31-SUM(F31:O31)</f>
        <v/>
      </c>
      <c r="AI31" s="200" t="n"/>
      <c r="AJ31" s="200" t="n"/>
      <c r="AK31" s="200">
        <f>R31-S31-VLOOKUP(A31, Пред.отч!A:BB, 18, FALSE)</f>
        <v/>
      </c>
      <c r="AL31" s="131">
        <f>IF(S31&lt;=U31,0,1)</f>
        <v/>
      </c>
      <c r="AM31" s="200">
        <f>T31-U31-VLOOKUP(A31, Пред.отч!A:BB, 20, FALSE)</f>
        <v/>
      </c>
      <c r="AN31" s="200">
        <f>V31-W31-VLOOKUP(A31, Пред.отч!A:BB, 22, FALSE)</f>
        <v/>
      </c>
      <c r="AO31" s="131">
        <f>IF(W31&gt;=Y31,0,1)</f>
        <v/>
      </c>
      <c r="AP31" s="200">
        <f>X31-Y31-VLOOKUP(A31, Пред.отч!A:BB, 24, FALSE)</f>
        <v/>
      </c>
    </row>
    <row r="32">
      <c r="A32" s="16" t="inlineStr">
        <is>
          <t>СПб ГБУЗ "Детская городская клиническая больница №5 имени Нила Федоровича Филатова"</t>
        </is>
      </c>
      <c r="B32" s="192" t="inlineStr">
        <is>
          <t>172300</t>
        </is>
      </c>
      <c r="C32" s="192" t="n">
        <v>200</v>
      </c>
      <c r="D32" s="192" t="n">
        <v>35266</v>
      </c>
      <c r="E32" s="192" t="n">
        <v>79</v>
      </c>
      <c r="F32" s="192" t="n">
        <v>75</v>
      </c>
      <c r="G32" s="192" t="n">
        <v>0</v>
      </c>
      <c r="H32" s="192" t="n">
        <v>0</v>
      </c>
      <c r="I32" s="192" t="n">
        <v>4</v>
      </c>
      <c r="J32" s="192" t="n">
        <v>0</v>
      </c>
      <c r="K32" s="192" t="n">
        <v>0</v>
      </c>
      <c r="L32" s="192" t="n">
        <v>0</v>
      </c>
      <c r="M32" s="192" t="n">
        <v>0</v>
      </c>
      <c r="N32" s="192" t="n">
        <v>0</v>
      </c>
      <c r="O32" s="192" t="n">
        <v>0</v>
      </c>
      <c r="P32" s="192" t="n">
        <v>1000</v>
      </c>
      <c r="Q32" s="192" t="n">
        <v>210</v>
      </c>
      <c r="R32" s="192" t="n">
        <v>35303</v>
      </c>
      <c r="S32" s="192" t="n">
        <v>79</v>
      </c>
      <c r="T32" s="192" t="n">
        <v>35264</v>
      </c>
      <c r="U32" s="192" t="n">
        <v>79</v>
      </c>
      <c r="V32" s="192" t="n">
        <v>2821</v>
      </c>
      <c r="W32" s="192" t="n">
        <v>4</v>
      </c>
      <c r="X32" s="192" t="n">
        <v>2777</v>
      </c>
      <c r="Y32" s="192" t="n">
        <v>4</v>
      </c>
      <c r="Z32" s="192" t="n">
        <v>24</v>
      </c>
      <c r="AA32" s="192" t="n">
        <v>24</v>
      </c>
      <c r="AB32" s="119">
        <f>A32</f>
        <v/>
      </c>
      <c r="AC32" s="200">
        <f>IF(S32&lt;=U32,0,1)</f>
        <v/>
      </c>
      <c r="AD32" s="200">
        <f>W32-Y32</f>
        <v/>
      </c>
      <c r="AE32" s="125" t="n"/>
      <c r="AF32" s="132">
        <f>IF(C32&gt;=U32,0,1)</f>
        <v/>
      </c>
      <c r="AG32" s="132">
        <f>D32-VLOOKUP(A32, Пред.отч!A:BB, 4, FALSE)</f>
        <v/>
      </c>
      <c r="AH32" s="131">
        <f>E32-SUM(F32:O32)</f>
        <v/>
      </c>
      <c r="AI32" s="200" t="n"/>
      <c r="AJ32" s="200" t="n"/>
      <c r="AK32" s="200">
        <f>R32-S32-VLOOKUP(A32, Пред.отч!A:BB, 18, FALSE)</f>
        <v/>
      </c>
      <c r="AL32" s="131">
        <f>IF(S32&lt;=U32,0,1)</f>
        <v/>
      </c>
      <c r="AM32" s="200">
        <f>T32-U32-VLOOKUP(A32, Пред.отч!A:BB, 20, FALSE)</f>
        <v/>
      </c>
      <c r="AN32" s="200">
        <f>V32-W32-VLOOKUP(A32, Пред.отч!A:BB, 22, FALSE)</f>
        <v/>
      </c>
      <c r="AO32" s="131">
        <f>IF(W32&gt;=Y32,0,1)</f>
        <v/>
      </c>
      <c r="AP32" s="200">
        <f>X32-Y32-VLOOKUP(A32, Пред.отч!A:BB, 24, FALSE)</f>
        <v/>
      </c>
    </row>
    <row r="33">
      <c r="A33" s="16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33" s="192" t="inlineStr">
        <is>
          <t>179212</t>
        </is>
      </c>
      <c r="C33" s="192" t="n">
        <v>100</v>
      </c>
      <c r="D33" s="192" t="n">
        <v>9069</v>
      </c>
      <c r="E33" s="192" t="n">
        <v>28</v>
      </c>
      <c r="F33" s="192" t="n">
        <v>0</v>
      </c>
      <c r="G33" s="192" t="n">
        <v>0</v>
      </c>
      <c r="H33" s="192" t="n">
        <v>0</v>
      </c>
      <c r="I33" s="192" t="n">
        <v>0</v>
      </c>
      <c r="J33" s="192" t="n">
        <v>0</v>
      </c>
      <c r="K33" s="192" t="n">
        <v>0</v>
      </c>
      <c r="L33" s="192" t="n">
        <v>0</v>
      </c>
      <c r="M33" s="192" t="n">
        <v>0</v>
      </c>
      <c r="N33" s="192" t="n">
        <v>25</v>
      </c>
      <c r="O33" s="192" t="n">
        <v>3</v>
      </c>
      <c r="P33" s="192" t="n">
        <v>4</v>
      </c>
      <c r="Q33" s="192" t="n">
        <v>4</v>
      </c>
      <c r="R33" s="192" t="n">
        <v>8690</v>
      </c>
      <c r="S33" s="192" t="n">
        <v>28</v>
      </c>
      <c r="T33" s="192" t="n">
        <v>9044</v>
      </c>
      <c r="U33" s="192" t="n">
        <v>28</v>
      </c>
      <c r="V33" s="192" t="n">
        <v>283</v>
      </c>
      <c r="W33" s="192" t="n">
        <v>0</v>
      </c>
      <c r="X33" s="192" t="n">
        <v>283</v>
      </c>
      <c r="Y33" s="192" t="n">
        <v>0</v>
      </c>
      <c r="Z33" s="192" t="n">
        <v>24</v>
      </c>
      <c r="AA33" s="192" t="n">
        <v>1</v>
      </c>
      <c r="AB33" s="119">
        <f>A33</f>
        <v/>
      </c>
      <c r="AC33" s="200">
        <f>IF(S33&lt;=U33,0,1)</f>
        <v/>
      </c>
      <c r="AD33" s="200">
        <f>W33-Y33</f>
        <v/>
      </c>
      <c r="AE33" s="125" t="n"/>
      <c r="AF33" s="132">
        <f>IF(C33&gt;=U33,0,1)</f>
        <v/>
      </c>
      <c r="AG33" s="132">
        <f>D33-VLOOKUP(A33, Пред.отч!A:BB, 4, FALSE)</f>
        <v/>
      </c>
      <c r="AH33" s="131">
        <f>E33-SUM(F33:O33)</f>
        <v/>
      </c>
      <c r="AI33" s="200" t="n"/>
      <c r="AJ33" s="200" t="n"/>
      <c r="AK33" s="200">
        <f>R33-S33-VLOOKUP(A33, Пред.отч!A:BB, 18, FALSE)</f>
        <v/>
      </c>
      <c r="AL33" s="131">
        <f>IF(S33&lt;=U33,0,1)</f>
        <v/>
      </c>
      <c r="AM33" s="200">
        <f>T33-U33-VLOOKUP(A33, Пред.отч!A:BB, 20, FALSE)</f>
        <v/>
      </c>
      <c r="AN33" s="200">
        <f>V33-W33-VLOOKUP(A33, Пред.отч!A:BB, 22, FALSE)</f>
        <v/>
      </c>
      <c r="AO33" s="131">
        <f>IF(W33&gt;=Y33,0,1)</f>
        <v/>
      </c>
      <c r="AP33" s="200">
        <f>X33-Y33-VLOOKUP(A33, Пред.отч!A:BB, 24, FALSE)</f>
        <v/>
      </c>
    </row>
    <row r="34">
      <c r="A34" s="16" t="n"/>
      <c r="B34" s="192" t="n"/>
      <c r="C34" s="192" t="n"/>
      <c r="D34" s="192" t="n"/>
      <c r="E34" s="192" t="n"/>
      <c r="F34" s="192" t="n"/>
      <c r="G34" s="192" t="n"/>
      <c r="H34" s="192" t="n"/>
      <c r="I34" s="192" t="n"/>
      <c r="J34" s="192" t="n"/>
      <c r="K34" s="192" t="n"/>
      <c r="L34" s="192" t="n"/>
      <c r="M34" s="192" t="n"/>
      <c r="N34" s="192" t="n"/>
      <c r="O34" s="192" t="n"/>
      <c r="P34" s="192" t="n"/>
      <c r="Q34" s="192" t="n"/>
      <c r="R34" s="192" t="n"/>
      <c r="S34" s="192" t="n"/>
      <c r="T34" s="192" t="n"/>
      <c r="U34" s="192" t="n"/>
      <c r="V34" s="192" t="n"/>
      <c r="W34" s="192" t="n"/>
      <c r="X34" s="192" t="n"/>
      <c r="Y34" s="192" t="n"/>
      <c r="Z34" s="192" t="n"/>
      <c r="AA34" s="192" t="n"/>
      <c r="AB34" s="119">
        <f>A34</f>
        <v/>
      </c>
      <c r="AC34" s="200">
        <f>IF(S34&lt;=U34,0,1)</f>
        <v/>
      </c>
      <c r="AD34" s="200">
        <f>W34-Y34</f>
        <v/>
      </c>
      <c r="AE34" s="125" t="n"/>
      <c r="AF34" s="132">
        <f>IF(C34&gt;=U34,0,1)</f>
        <v/>
      </c>
      <c r="AG34" s="132">
        <f>D34-VLOOKUP(A34, Пред.отч!A:BB, 4, FALSE)</f>
        <v/>
      </c>
      <c r="AH34" s="131">
        <f>E34-SUM(F34:O34)</f>
        <v/>
      </c>
      <c r="AI34" s="200" t="n"/>
      <c r="AJ34" s="200" t="n"/>
      <c r="AK34" s="200">
        <f>R34-S34-VLOOKUP(A34, Пред.отч!A:BB, 18, FALSE)</f>
        <v/>
      </c>
      <c r="AL34" s="131">
        <f>IF(S34&lt;=U34,0,1)</f>
        <v/>
      </c>
      <c r="AM34" s="200">
        <f>T34-U34-VLOOKUP(A34, Пред.отч!A:BB, 20, FALSE)</f>
        <v/>
      </c>
      <c r="AN34" s="200">
        <f>V34-W34-VLOOKUP(A34, Пред.отч!A:BB, 22, FALSE)</f>
        <v/>
      </c>
      <c r="AO34" s="131">
        <f>IF(W34&gt;=Y34,0,1)</f>
        <v/>
      </c>
      <c r="AP34" s="200">
        <f>X34-Y34-VLOOKUP(A34, Пред.отч!A:BB, 24, FALSE)</f>
        <v/>
      </c>
    </row>
    <row r="35">
      <c r="A35" s="16" t="n"/>
      <c r="B35" s="192" t="n"/>
      <c r="C35" s="192" t="n"/>
      <c r="D35" s="192" t="n"/>
      <c r="E35" s="192" t="n"/>
      <c r="F35" s="192" t="n"/>
      <c r="G35" s="192" t="n"/>
      <c r="H35" s="192" t="n"/>
      <c r="I35" s="192" t="n"/>
      <c r="J35" s="192" t="n"/>
      <c r="K35" s="192" t="n"/>
      <c r="L35" s="192" t="n"/>
      <c r="M35" s="192" t="n"/>
      <c r="N35" s="192" t="n"/>
      <c r="O35" s="192" t="n"/>
      <c r="P35" s="192" t="n"/>
      <c r="Q35" s="192" t="n"/>
      <c r="R35" s="192" t="n"/>
      <c r="S35" s="192" t="n"/>
      <c r="T35" s="192" t="n"/>
      <c r="U35" s="192" t="n"/>
      <c r="V35" s="192" t="n"/>
      <c r="W35" s="192" t="n"/>
      <c r="X35" s="192" t="n"/>
      <c r="Y35" s="192" t="n"/>
      <c r="Z35" s="192" t="n"/>
      <c r="AA35" s="192" t="n"/>
      <c r="AB35" s="119">
        <f>A35</f>
        <v/>
      </c>
      <c r="AC35" s="200">
        <f>IF(S35&lt;=U35,0,1)</f>
        <v/>
      </c>
      <c r="AD35" s="200">
        <f>W35-Y35</f>
        <v/>
      </c>
      <c r="AE35" s="125" t="n"/>
      <c r="AF35" s="132">
        <f>IF(C35&gt;=U35,0,1)</f>
        <v/>
      </c>
      <c r="AG35" s="132">
        <f>D35-VLOOKUP(A35, Пред.отч!A:BB, 4, FALSE)</f>
        <v/>
      </c>
      <c r="AH35" s="131">
        <f>E35-SUM(F35:O35)</f>
        <v/>
      </c>
      <c r="AI35" s="200" t="n"/>
      <c r="AJ35" s="200" t="n"/>
      <c r="AK35" s="200">
        <f>R35-S35-VLOOKUP(A35, Пред.отч!A:BB, 18, FALSE)</f>
        <v/>
      </c>
      <c r="AL35" s="131">
        <f>IF(S35&lt;=U35,0,1)</f>
        <v/>
      </c>
      <c r="AM35" s="200">
        <f>T35-U35-VLOOKUP(A35, Пред.отч!A:BB, 20, FALSE)</f>
        <v/>
      </c>
      <c r="AN35" s="200">
        <f>V35-W35-VLOOKUP(A35, Пред.отч!A:BB, 22, FALSE)</f>
        <v/>
      </c>
      <c r="AO35" s="131">
        <f>IF(W35&gt;=Y35,0,1)</f>
        <v/>
      </c>
      <c r="AP35" s="200">
        <f>X35-Y35-VLOOKUP(A35, Пред.отч!A:BB, 24, FALSE)</f>
        <v/>
      </c>
    </row>
    <row r="36">
      <c r="A36" s="16" t="n"/>
      <c r="B36" s="192" t="n"/>
      <c r="C36" s="192" t="n"/>
      <c r="D36" s="192" t="n"/>
      <c r="E36" s="192" t="n"/>
      <c r="F36" s="192" t="n"/>
      <c r="G36" s="192" t="n"/>
      <c r="H36" s="192" t="n"/>
      <c r="I36" s="192" t="n"/>
      <c r="J36" s="192" t="n"/>
      <c r="K36" s="192" t="n"/>
      <c r="L36" s="192" t="n"/>
      <c r="M36" s="192" t="n"/>
      <c r="N36" s="192" t="n"/>
      <c r="O36" s="192" t="n"/>
      <c r="P36" s="192" t="n"/>
      <c r="Q36" s="192" t="n"/>
      <c r="R36" s="192" t="n"/>
      <c r="S36" s="192" t="n"/>
      <c r="T36" s="192" t="n"/>
      <c r="U36" s="192" t="n"/>
      <c r="V36" s="192" t="n"/>
      <c r="W36" s="192" t="n"/>
      <c r="X36" s="192" t="n"/>
      <c r="Y36" s="192" t="n"/>
      <c r="Z36" s="192" t="n"/>
      <c r="AA36" s="192" t="n"/>
      <c r="AB36" s="119">
        <f>A36</f>
        <v/>
      </c>
      <c r="AC36" s="200">
        <f>IF(S36&lt;=U36,0,1)</f>
        <v/>
      </c>
      <c r="AD36" s="200">
        <f>W36-Y36</f>
        <v/>
      </c>
      <c r="AE36" s="125" t="n"/>
      <c r="AF36" s="132">
        <f>IF(C36&gt;=U36,0,1)</f>
        <v/>
      </c>
      <c r="AG36" s="132">
        <f>D36-VLOOKUP(A36, Пред.отч!A:BB, 4, FALSE)</f>
        <v/>
      </c>
      <c r="AH36" s="131">
        <f>E36-SUM(F36:O36)</f>
        <v/>
      </c>
      <c r="AI36" s="200" t="n"/>
      <c r="AJ36" s="200" t="n"/>
      <c r="AK36" s="200">
        <f>R36-S36-VLOOKUP(A36, Пред.отч!A:BB, 18, FALSE)</f>
        <v/>
      </c>
      <c r="AL36" s="131">
        <f>IF(S36&lt;=U36,0,1)</f>
        <v/>
      </c>
      <c r="AM36" s="200">
        <f>T36-U36-VLOOKUP(A36, Пред.отч!A:BB, 20, FALSE)</f>
        <v/>
      </c>
      <c r="AN36" s="200">
        <f>V36-W36-VLOOKUP(A36, Пред.отч!A:BB, 22, FALSE)</f>
        <v/>
      </c>
      <c r="AO36" s="131">
        <f>IF(W36&gt;=Y36,0,1)</f>
        <v/>
      </c>
      <c r="AP36" s="200">
        <f>X36-Y36-VLOOKUP(A36, Пред.отч!A:BB, 24, FALSE)</f>
        <v/>
      </c>
    </row>
    <row r="37">
      <c r="A37" s="16" t="n"/>
      <c r="B37" s="192" t="n"/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2" t="n"/>
      <c r="P37" s="192" t="n"/>
      <c r="Q37" s="192" t="n"/>
      <c r="R37" s="192" t="n"/>
      <c r="S37" s="192" t="n"/>
      <c r="T37" s="192" t="n"/>
      <c r="U37" s="192" t="n"/>
      <c r="V37" s="192" t="n"/>
      <c r="W37" s="192" t="n"/>
      <c r="X37" s="192" t="n"/>
      <c r="Y37" s="192" t="n"/>
      <c r="Z37" s="192" t="n"/>
      <c r="AA37" s="192" t="n"/>
      <c r="AB37" s="119">
        <f>A37</f>
        <v/>
      </c>
      <c r="AC37" s="200">
        <f>IF(S37&lt;=U37,0,1)</f>
        <v/>
      </c>
      <c r="AD37" s="200">
        <f>W37-Y37</f>
        <v/>
      </c>
      <c r="AE37" s="125" t="n"/>
      <c r="AF37" s="132">
        <f>IF(C37&gt;=U37,0,1)</f>
        <v/>
      </c>
      <c r="AG37" s="132">
        <f>D37-VLOOKUP(A37, Пред.отч!A:BB, 4, FALSE)</f>
        <v/>
      </c>
      <c r="AH37" s="131">
        <f>E37-SUM(F37:O37)</f>
        <v/>
      </c>
      <c r="AI37" s="200" t="n"/>
      <c r="AJ37" s="200" t="n"/>
      <c r="AK37" s="200">
        <f>R37-S37-VLOOKUP(A37, Пред.отч!A:BB, 18, FALSE)</f>
        <v/>
      </c>
      <c r="AL37" s="131">
        <f>IF(S37&lt;=U37,0,1)</f>
        <v/>
      </c>
      <c r="AM37" s="200">
        <f>T37-U37-VLOOKUP(A37, Пред.отч!A:BB, 20, FALSE)</f>
        <v/>
      </c>
      <c r="AN37" s="200">
        <f>V37-W37-VLOOKUP(A37, Пред.отч!A:BB, 22, FALSE)</f>
        <v/>
      </c>
      <c r="AO37" s="131">
        <f>IF(W37&gt;=Y37,0,1)</f>
        <v/>
      </c>
      <c r="AP37" s="200">
        <f>X37-Y37-VLOOKUP(A37, Пред.отч!A:BB, 24, FALSE)</f>
        <v/>
      </c>
    </row>
    <row r="38">
      <c r="A38" s="16" t="n"/>
      <c r="B38" s="192" t="n"/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2" t="n"/>
      <c r="P38" s="192" t="n"/>
      <c r="Q38" s="192" t="n"/>
      <c r="R38" s="192" t="n"/>
      <c r="S38" s="192" t="n"/>
      <c r="T38" s="192" t="n"/>
      <c r="U38" s="192" t="n"/>
      <c r="V38" s="192" t="n"/>
      <c r="W38" s="192" t="n"/>
      <c r="X38" s="192" t="n"/>
      <c r="Y38" s="192" t="n"/>
      <c r="Z38" s="192" t="n"/>
      <c r="AA38" s="192" t="n"/>
      <c r="AB38" s="119">
        <f>A38</f>
        <v/>
      </c>
      <c r="AC38" s="200">
        <f>IF(S38&lt;=U38,0,1)</f>
        <v/>
      </c>
      <c r="AD38" s="200">
        <f>W38-Y38</f>
        <v/>
      </c>
      <c r="AE38" s="125" t="n"/>
      <c r="AF38" s="132">
        <f>IF(C38&gt;=U38,0,1)</f>
        <v/>
      </c>
      <c r="AG38" s="132">
        <f>D38-VLOOKUP(A38, Пред.отч!A:BB, 4, FALSE)</f>
        <v/>
      </c>
      <c r="AH38" s="131">
        <f>E38-SUM(F38:O38)</f>
        <v/>
      </c>
      <c r="AI38" s="200" t="n"/>
      <c r="AJ38" s="200" t="n"/>
      <c r="AK38" s="200">
        <f>R38-S38-VLOOKUP(A38, Пред.отч!A:BB, 18, FALSE)</f>
        <v/>
      </c>
      <c r="AL38" s="131">
        <f>IF(S38&lt;=U38,0,1)</f>
        <v/>
      </c>
      <c r="AM38" s="200">
        <f>T38-U38-VLOOKUP(A38, Пред.отч!A:BB, 20, FALSE)</f>
        <v/>
      </c>
      <c r="AN38" s="200">
        <f>V38-W38-VLOOKUP(A38, Пред.отч!A:BB, 22, FALSE)</f>
        <v/>
      </c>
      <c r="AO38" s="131">
        <f>IF(W38&gt;=Y38,0,1)</f>
        <v/>
      </c>
      <c r="AP38" s="200">
        <f>X38-Y38-VLOOKUP(A38, Пред.отч!A:BB, 24, FALSE)</f>
        <v/>
      </c>
    </row>
    <row r="39">
      <c r="A39" s="16" t="n"/>
      <c r="B39" s="192" t="n"/>
      <c r="C39" s="192" t="n"/>
      <c r="D39" s="192" t="n"/>
      <c r="E39" s="192" t="n"/>
      <c r="F39" s="192" t="n"/>
      <c r="G39" s="192" t="n"/>
      <c r="H39" s="192" t="n"/>
      <c r="I39" s="192" t="n"/>
      <c r="J39" s="192" t="n"/>
      <c r="K39" s="192" t="n"/>
      <c r="L39" s="192" t="n"/>
      <c r="M39" s="192" t="n"/>
      <c r="N39" s="192" t="n"/>
      <c r="O39" s="192" t="n"/>
      <c r="P39" s="192" t="n"/>
      <c r="Q39" s="192" t="n"/>
      <c r="R39" s="192" t="n"/>
      <c r="S39" s="192" t="n"/>
      <c r="T39" s="192" t="n"/>
      <c r="U39" s="192" t="n"/>
      <c r="V39" s="192" t="n"/>
      <c r="W39" s="192" t="n"/>
      <c r="X39" s="192" t="n"/>
      <c r="Y39" s="192" t="n"/>
      <c r="Z39" s="192" t="n"/>
      <c r="AA39" s="192" t="n"/>
      <c r="AB39" s="119">
        <f>A39</f>
        <v/>
      </c>
      <c r="AC39" s="200">
        <f>IF(S39&lt;=U39,0,1)</f>
        <v/>
      </c>
      <c r="AD39" s="200">
        <f>W39-Y39</f>
        <v/>
      </c>
      <c r="AE39" s="125" t="n"/>
      <c r="AF39" s="132">
        <f>IF(C39&gt;=U39,0,1)</f>
        <v/>
      </c>
      <c r="AG39" s="132">
        <f>D39-VLOOKUP(A39, Пред.отч!A:BB, 4, FALSE)</f>
        <v/>
      </c>
      <c r="AH39" s="131">
        <f>E39-SUM(F39:O39)</f>
        <v/>
      </c>
      <c r="AI39" s="200" t="n"/>
      <c r="AJ39" s="200" t="n"/>
      <c r="AK39" s="200">
        <f>R39-S39-VLOOKUP(A39, Пред.отч!A:BB, 18, FALSE)</f>
        <v/>
      </c>
      <c r="AL39" s="131">
        <f>IF(S39&lt;=U39,0,1)</f>
        <v/>
      </c>
      <c r="AM39" s="200">
        <f>T39-U39-VLOOKUP(A39, Пред.отч!A:BB, 20, FALSE)</f>
        <v/>
      </c>
      <c r="AN39" s="200">
        <f>V39-W39-VLOOKUP(A39, Пред.отч!A:BB, 22, FALSE)</f>
        <v/>
      </c>
      <c r="AO39" s="131">
        <f>IF(W39&gt;=Y39,0,1)</f>
        <v/>
      </c>
      <c r="AP39" s="200">
        <f>X39-Y39-VLOOKUP(A39, Пред.отч!A:BB, 24, FALSE)</f>
        <v/>
      </c>
    </row>
    <row r="40">
      <c r="A40" s="16" t="n"/>
      <c r="B40" s="192" t="n"/>
      <c r="C40" s="192" t="n"/>
      <c r="D40" s="192" t="n"/>
      <c r="E40" s="192" t="n"/>
      <c r="F40" s="192" t="n"/>
      <c r="G40" s="192" t="n"/>
      <c r="H40" s="192" t="n"/>
      <c r="I40" s="192" t="n"/>
      <c r="J40" s="192" t="n"/>
      <c r="K40" s="192" t="n"/>
      <c r="L40" s="192" t="n"/>
      <c r="M40" s="192" t="n"/>
      <c r="N40" s="192" t="n"/>
      <c r="O40" s="192" t="n"/>
      <c r="P40" s="192" t="n"/>
      <c r="Q40" s="192" t="n"/>
      <c r="R40" s="192" t="n"/>
      <c r="S40" s="192" t="n"/>
      <c r="T40" s="192" t="n"/>
      <c r="U40" s="192" t="n"/>
      <c r="V40" s="192" t="n"/>
      <c r="W40" s="192" t="n"/>
      <c r="X40" s="192" t="n"/>
      <c r="Y40" s="192" t="n"/>
      <c r="Z40" s="192" t="n"/>
      <c r="AA40" s="192" t="n"/>
      <c r="AB40" s="119">
        <f>A40</f>
        <v/>
      </c>
      <c r="AC40" s="200">
        <f>IF(S40&lt;=U40,0,1)</f>
        <v/>
      </c>
      <c r="AD40" s="200">
        <f>W40-Y40</f>
        <v/>
      </c>
      <c r="AE40" s="125" t="n"/>
      <c r="AF40" s="132">
        <f>IF(C40&gt;=U40,0,1)</f>
        <v/>
      </c>
      <c r="AG40" s="132">
        <f>D40-VLOOKUP(A40, Пред.отч!A:BB, 4, FALSE)</f>
        <v/>
      </c>
      <c r="AH40" s="131">
        <f>E40-SUM(F40:O40)</f>
        <v/>
      </c>
      <c r="AI40" s="200" t="n"/>
      <c r="AJ40" s="200" t="n"/>
      <c r="AK40" s="200">
        <f>R40-S40-VLOOKUP(A40, Пред.отч!A:BB, 18, FALSE)</f>
        <v/>
      </c>
      <c r="AL40" s="131">
        <f>IF(S40&lt;=U40,0,1)</f>
        <v/>
      </c>
      <c r="AM40" s="200">
        <f>T40-U40-VLOOKUP(A40, Пред.отч!A:BB, 20, FALSE)</f>
        <v/>
      </c>
      <c r="AN40" s="200">
        <f>V40-W40-VLOOKUP(A40, Пред.отч!A:BB, 22, FALSE)</f>
        <v/>
      </c>
      <c r="AO40" s="131">
        <f>IF(W40&gt;=Y40,0,1)</f>
        <v/>
      </c>
      <c r="AP40" s="200">
        <f>X40-Y40-VLOOKUP(A40, Пред.отч!A:BB, 24, FALSE)</f>
        <v/>
      </c>
    </row>
    <row r="41">
      <c r="A41" s="16" t="n"/>
      <c r="B41" s="192" t="n"/>
      <c r="C41" s="192" t="n"/>
      <c r="D41" s="192" t="n"/>
      <c r="E41" s="192" t="n"/>
      <c r="F41" s="192" t="n"/>
      <c r="G41" s="192" t="n"/>
      <c r="H41" s="192" t="n"/>
      <c r="I41" s="192" t="n"/>
      <c r="J41" s="192" t="n"/>
      <c r="K41" s="192" t="n"/>
      <c r="L41" s="192" t="n"/>
      <c r="M41" s="192" t="n"/>
      <c r="N41" s="192" t="n"/>
      <c r="O41" s="192" t="n"/>
      <c r="P41" s="192" t="n"/>
      <c r="Q41" s="192" t="n"/>
      <c r="R41" s="192" t="n"/>
      <c r="S41" s="192" t="n"/>
      <c r="T41" s="192" t="n"/>
      <c r="U41" s="192" t="n"/>
      <c r="V41" s="192" t="n"/>
      <c r="W41" s="192" t="n"/>
      <c r="X41" s="192" t="n"/>
      <c r="Y41" s="192" t="n"/>
      <c r="Z41" s="192" t="n"/>
      <c r="AA41" s="192" t="n"/>
      <c r="AB41" s="119">
        <f>A41</f>
        <v/>
      </c>
      <c r="AC41" s="200">
        <f>IF(S41&lt;=U41,0,1)</f>
        <v/>
      </c>
      <c r="AD41" s="200">
        <f>W41-Y41</f>
        <v/>
      </c>
      <c r="AE41" s="125" t="n"/>
      <c r="AF41" s="132">
        <f>IF(C41&gt;=U41,0,1)</f>
        <v/>
      </c>
      <c r="AG41" s="132">
        <f>D41-VLOOKUP(A41, Пред.отч!A:BB, 4, FALSE)</f>
        <v/>
      </c>
      <c r="AH41" s="131">
        <f>E41-SUM(F41:O41)</f>
        <v/>
      </c>
      <c r="AI41" s="200" t="n"/>
      <c r="AJ41" s="200" t="n"/>
      <c r="AK41" s="200">
        <f>R41-S41-VLOOKUP(A41, Пред.отч!A:BB, 18, FALSE)</f>
        <v/>
      </c>
      <c r="AL41" s="131">
        <f>IF(S41&lt;=U41,0,1)</f>
        <v/>
      </c>
      <c r="AM41" s="200">
        <f>T41-U41-VLOOKUP(A41, Пред.отч!A:BB, 20, FALSE)</f>
        <v/>
      </c>
      <c r="AN41" s="200">
        <f>V41-W41-VLOOKUP(A41, Пред.отч!A:BB, 22, FALSE)</f>
        <v/>
      </c>
      <c r="AO41" s="131">
        <f>IF(W41&gt;=Y41,0,1)</f>
        <v/>
      </c>
      <c r="AP41" s="200">
        <f>X41-Y41-VLOOKUP(A41, Пред.отч!A:BB, 24, FALSE)</f>
        <v/>
      </c>
    </row>
    <row r="42">
      <c r="A42" s="16" t="n"/>
      <c r="B42" s="192" t="n"/>
      <c r="C42" s="192" t="n"/>
      <c r="D42" s="192" t="n"/>
      <c r="E42" s="192" t="n"/>
      <c r="F42" s="192" t="n"/>
      <c r="G42" s="192" t="n"/>
      <c r="H42" s="192" t="n"/>
      <c r="I42" s="192" t="n"/>
      <c r="J42" s="192" t="n"/>
      <c r="K42" s="192" t="n"/>
      <c r="L42" s="192" t="n"/>
      <c r="M42" s="192" t="n"/>
      <c r="N42" s="192" t="n"/>
      <c r="O42" s="192" t="n"/>
      <c r="P42" s="192" t="n"/>
      <c r="Q42" s="192" t="n"/>
      <c r="R42" s="192" t="n"/>
      <c r="S42" s="192" t="n"/>
      <c r="T42" s="192" t="n"/>
      <c r="U42" s="192" t="n"/>
      <c r="V42" s="192" t="n"/>
      <c r="W42" s="192" t="n"/>
      <c r="X42" s="192" t="n"/>
      <c r="Y42" s="192" t="n"/>
      <c r="Z42" s="192" t="n"/>
      <c r="AA42" s="192" t="n"/>
      <c r="AB42" s="119">
        <f>A42</f>
        <v/>
      </c>
      <c r="AC42" s="200">
        <f>IF(S42&lt;=U42,0,1)</f>
        <v/>
      </c>
      <c r="AD42" s="200">
        <f>W42-Y42</f>
        <v/>
      </c>
      <c r="AE42" s="125" t="n"/>
      <c r="AF42" s="132">
        <f>IF(C42&gt;=U42,0,1)</f>
        <v/>
      </c>
      <c r="AG42" s="132">
        <f>D42-VLOOKUP(A42, Пред.отч!A:BB, 4, FALSE)</f>
        <v/>
      </c>
      <c r="AH42" s="131">
        <f>E42-SUM(F42:O42)</f>
        <v/>
      </c>
      <c r="AI42" s="200" t="n"/>
      <c r="AJ42" s="200" t="n"/>
      <c r="AK42" s="200">
        <f>R42-S42-VLOOKUP(A42, Пред.отч!A:BB, 18, FALSE)</f>
        <v/>
      </c>
      <c r="AL42" s="131">
        <f>IF(S42&lt;=U42,0,1)</f>
        <v/>
      </c>
      <c r="AM42" s="200">
        <f>T42-U42-VLOOKUP(A42, Пред.отч!A:BB, 20, FALSE)</f>
        <v/>
      </c>
      <c r="AN42" s="200">
        <f>V42-W42-VLOOKUP(A42, Пред.отч!A:BB, 22, FALSE)</f>
        <v/>
      </c>
      <c r="AO42" s="131">
        <f>IF(W42&gt;=Y42,0,1)</f>
        <v/>
      </c>
      <c r="AP42" s="200">
        <f>X42-Y42-VLOOKUP(A42, Пред.отч!A:BB, 24, FALSE)</f>
        <v/>
      </c>
    </row>
    <row r="43">
      <c r="A43" s="16" t="n"/>
      <c r="B43" s="192" t="n"/>
      <c r="C43" s="192" t="n"/>
      <c r="D43" s="192" t="n"/>
      <c r="E43" s="192" t="n"/>
      <c r="F43" s="192" t="n"/>
      <c r="G43" s="192" t="n"/>
      <c r="H43" s="192" t="n"/>
      <c r="I43" s="192" t="n"/>
      <c r="J43" s="192" t="n"/>
      <c r="K43" s="192" t="n"/>
      <c r="L43" s="192" t="n"/>
      <c r="M43" s="192" t="n"/>
      <c r="N43" s="192" t="n"/>
      <c r="O43" s="192" t="n"/>
      <c r="P43" s="192" t="n"/>
      <c r="Q43" s="192" t="n"/>
      <c r="R43" s="192" t="n"/>
      <c r="S43" s="192" t="n"/>
      <c r="T43" s="192" t="n"/>
      <c r="U43" s="192" t="n"/>
      <c r="V43" s="192" t="n"/>
      <c r="W43" s="192" t="n"/>
      <c r="X43" s="192" t="n"/>
      <c r="Y43" s="192" t="n"/>
      <c r="Z43" s="192" t="n"/>
      <c r="AA43" s="192" t="n"/>
      <c r="AB43" s="119">
        <f>A43</f>
        <v/>
      </c>
      <c r="AC43" s="200">
        <f>IF(S43&lt;=U43,0,1)</f>
        <v/>
      </c>
      <c r="AD43" s="200">
        <f>W43-Y43</f>
        <v/>
      </c>
      <c r="AE43" s="125" t="n"/>
      <c r="AF43" s="132">
        <f>IF(C43&gt;=U43,0,1)</f>
        <v/>
      </c>
      <c r="AG43" s="132">
        <f>D43-VLOOKUP(A43, Пред.отч!A:BB, 4, FALSE)</f>
        <v/>
      </c>
      <c r="AH43" s="131">
        <f>E43-SUM(F43:O43)</f>
        <v/>
      </c>
      <c r="AI43" s="200" t="n"/>
      <c r="AJ43" s="200" t="n"/>
      <c r="AK43" s="200">
        <f>R43-S43-VLOOKUP(A43, Пред.отч!A:BB, 18, FALSE)</f>
        <v/>
      </c>
      <c r="AL43" s="131">
        <f>IF(S43&lt;=U43,0,1)</f>
        <v/>
      </c>
      <c r="AM43" s="200">
        <f>T43-U43-VLOOKUP(A43, Пред.отч!A:BB, 20, FALSE)</f>
        <v/>
      </c>
      <c r="AN43" s="200">
        <f>V43-W43-VLOOKUP(A43, Пред.отч!A:BB, 22, FALSE)</f>
        <v/>
      </c>
      <c r="AO43" s="131">
        <f>IF(W43&gt;=Y43,0,1)</f>
        <v/>
      </c>
      <c r="AP43" s="200">
        <f>X43-Y43-VLOOKUP(A43, Пред.отч!A:BB, 24, FALSE)</f>
        <v/>
      </c>
    </row>
    <row r="44">
      <c r="A44" s="16" t="n"/>
      <c r="B44" s="192" t="n"/>
      <c r="C44" s="192" t="n"/>
      <c r="D44" s="192" t="n"/>
      <c r="E44" s="192" t="n"/>
      <c r="F44" s="192" t="n"/>
      <c r="G44" s="192" t="n"/>
      <c r="H44" s="192" t="n"/>
      <c r="I44" s="192" t="n"/>
      <c r="J44" s="192" t="n"/>
      <c r="K44" s="192" t="n"/>
      <c r="L44" s="192" t="n"/>
      <c r="M44" s="192" t="n"/>
      <c r="N44" s="192" t="n"/>
      <c r="O44" s="192" t="n"/>
      <c r="P44" s="192" t="n"/>
      <c r="Q44" s="192" t="n"/>
      <c r="R44" s="192" t="n"/>
      <c r="S44" s="192" t="n"/>
      <c r="T44" s="192" t="n"/>
      <c r="U44" s="192" t="n"/>
      <c r="V44" s="192" t="n"/>
      <c r="W44" s="192" t="n"/>
      <c r="X44" s="192" t="n"/>
      <c r="Y44" s="192" t="n"/>
      <c r="Z44" s="192" t="n"/>
      <c r="AA44" s="192" t="n"/>
      <c r="AB44" s="119">
        <f>A44</f>
        <v/>
      </c>
      <c r="AC44" s="200">
        <f>IF(S44&lt;=U44,0,1)</f>
        <v/>
      </c>
      <c r="AD44" s="200">
        <f>W44-Y44</f>
        <v/>
      </c>
      <c r="AE44" s="125" t="n"/>
      <c r="AF44" s="132">
        <f>IF(C44&gt;=U44,0,1)</f>
        <v/>
      </c>
      <c r="AG44" s="132">
        <f>D44-VLOOKUP(A44, Пред.отч!A:BB, 4, FALSE)</f>
        <v/>
      </c>
      <c r="AH44" s="131">
        <f>E44-SUM(F44:O44)</f>
        <v/>
      </c>
      <c r="AI44" s="200" t="n"/>
      <c r="AJ44" s="200" t="n"/>
      <c r="AK44" s="200">
        <f>R44-S44-VLOOKUP(A44, Пред.отч!A:BB, 18, FALSE)</f>
        <v/>
      </c>
      <c r="AL44" s="131">
        <f>IF(S44&lt;=U44,0,1)</f>
        <v/>
      </c>
      <c r="AM44" s="200">
        <f>T44-U44-VLOOKUP(A44, Пред.отч!A:BB, 20, FALSE)</f>
        <v/>
      </c>
      <c r="AN44" s="200">
        <f>V44-W44-VLOOKUP(A44, Пред.отч!A:BB, 22, FALSE)</f>
        <v/>
      </c>
      <c r="AO44" s="131">
        <f>IF(W44&gt;=Y44,0,1)</f>
        <v/>
      </c>
      <c r="AP44" s="200">
        <f>X44-Y44-VLOOKUP(A44, Пред.отч!A:BB, 24, FALSE)</f>
        <v/>
      </c>
    </row>
    <row r="45">
      <c r="A45" s="16" t="n"/>
      <c r="B45" s="192" t="n"/>
      <c r="C45" s="192" t="n"/>
      <c r="D45" s="192" t="n"/>
      <c r="E45" s="192" t="n"/>
      <c r="F45" s="192" t="n"/>
      <c r="G45" s="192" t="n"/>
      <c r="H45" s="192" t="n"/>
      <c r="I45" s="192" t="n"/>
      <c r="J45" s="192" t="n"/>
      <c r="K45" s="192" t="n"/>
      <c r="L45" s="192" t="n"/>
      <c r="M45" s="192" t="n"/>
      <c r="N45" s="192" t="n"/>
      <c r="O45" s="192" t="n"/>
      <c r="P45" s="192" t="n"/>
      <c r="Q45" s="192" t="n"/>
      <c r="R45" s="192" t="n"/>
      <c r="S45" s="192" t="n"/>
      <c r="T45" s="192" t="n"/>
      <c r="U45" s="192" t="n"/>
      <c r="V45" s="192" t="n"/>
      <c r="W45" s="192" t="n"/>
      <c r="X45" s="192" t="n"/>
      <c r="Y45" s="192" t="n"/>
      <c r="Z45" s="192" t="n"/>
      <c r="AA45" s="192" t="n"/>
      <c r="AB45" s="119">
        <f>A45</f>
        <v/>
      </c>
      <c r="AC45" s="200">
        <f>IF(S45&lt;=U45,0,1)</f>
        <v/>
      </c>
      <c r="AD45" s="200">
        <f>W45-Y45</f>
        <v/>
      </c>
      <c r="AE45" s="125" t="n"/>
      <c r="AF45" s="132">
        <f>IF(C45&gt;=U45,0,1)</f>
        <v/>
      </c>
      <c r="AG45" s="132">
        <f>D45-VLOOKUP(A45, Пред.отч!A:BB, 4, FALSE)</f>
        <v/>
      </c>
      <c r="AH45" s="131">
        <f>E45-SUM(F45:O45)</f>
        <v/>
      </c>
      <c r="AI45" s="200" t="n"/>
      <c r="AJ45" s="200" t="n"/>
      <c r="AK45" s="200">
        <f>R45-S45-VLOOKUP(A45, Пред.отч!A:BB, 18, FALSE)</f>
        <v/>
      </c>
      <c r="AL45" s="131">
        <f>IF(S45&lt;=U45,0,1)</f>
        <v/>
      </c>
      <c r="AM45" s="200">
        <f>T45-U45-VLOOKUP(A45, Пред.отч!A:BB, 20, FALSE)</f>
        <v/>
      </c>
      <c r="AN45" s="200">
        <f>V45-W45-VLOOKUP(A45, Пред.отч!A:BB, 22, FALSE)</f>
        <v/>
      </c>
      <c r="AO45" s="131">
        <f>IF(W45&gt;=Y45,0,1)</f>
        <v/>
      </c>
      <c r="AP45" s="200">
        <f>X45-Y45-VLOOKUP(A45, Пред.отч!A:BB, 24, FALSE)</f>
        <v/>
      </c>
    </row>
    <row r="46">
      <c r="A46" s="16" t="n"/>
      <c r="B46" s="192" t="n"/>
      <c r="C46" s="192" t="n"/>
      <c r="D46" s="192" t="n"/>
      <c r="E46" s="192" t="n"/>
      <c r="F46" s="192" t="n"/>
      <c r="G46" s="192" t="n"/>
      <c r="H46" s="192" t="n"/>
      <c r="I46" s="192" t="n"/>
      <c r="J46" s="192" t="n"/>
      <c r="K46" s="192" t="n"/>
      <c r="L46" s="192" t="n"/>
      <c r="M46" s="192" t="n"/>
      <c r="N46" s="192" t="n"/>
      <c r="O46" s="192" t="n"/>
      <c r="P46" s="192" t="n"/>
      <c r="Q46" s="192" t="n"/>
      <c r="R46" s="192" t="n"/>
      <c r="S46" s="192" t="n"/>
      <c r="T46" s="192" t="n"/>
      <c r="U46" s="192" t="n"/>
      <c r="V46" s="192" t="n"/>
      <c r="W46" s="192" t="n"/>
      <c r="X46" s="192" t="n"/>
      <c r="Y46" s="192" t="n"/>
      <c r="Z46" s="192" t="n"/>
      <c r="AA46" s="192" t="n"/>
      <c r="AB46" s="119">
        <f>A46</f>
        <v/>
      </c>
      <c r="AC46" s="200">
        <f>IF(S46&lt;=U46,0,1)</f>
        <v/>
      </c>
      <c r="AD46" s="200">
        <f>W46-Y46</f>
        <v/>
      </c>
      <c r="AE46" s="125" t="n"/>
      <c r="AF46" s="132">
        <f>IF(C46&gt;=U46,0,1)</f>
        <v/>
      </c>
      <c r="AG46" s="132">
        <f>D46-VLOOKUP(A46, Пред.отч!A:BB, 4, FALSE)</f>
        <v/>
      </c>
      <c r="AH46" s="131">
        <f>E46-SUM(F46:O46)</f>
        <v/>
      </c>
      <c r="AI46" s="200" t="n"/>
      <c r="AJ46" s="200" t="n"/>
      <c r="AK46" s="200">
        <f>R46-S46-VLOOKUP(A46, Пред.отч!A:BB, 18, FALSE)</f>
        <v/>
      </c>
      <c r="AL46" s="131">
        <f>IF(S46&lt;=U46,0,1)</f>
        <v/>
      </c>
      <c r="AM46" s="200">
        <f>T46-U46-VLOOKUP(A46, Пред.отч!A:BB, 20, FALSE)</f>
        <v/>
      </c>
      <c r="AN46" s="200">
        <f>V46-W46-VLOOKUP(A46, Пред.отч!A:BB, 22, FALSE)</f>
        <v/>
      </c>
      <c r="AO46" s="131">
        <f>IF(W46&gt;=Y46,0,1)</f>
        <v/>
      </c>
      <c r="AP46" s="200">
        <f>X46-Y46-VLOOKUP(A46, Пред.отч!A:BB, 24, FALSE)</f>
        <v/>
      </c>
    </row>
    <row r="47">
      <c r="A47" s="16" t="n"/>
      <c r="B47" s="192" t="n"/>
      <c r="C47" s="192" t="n"/>
      <c r="D47" s="192" t="n"/>
      <c r="E47" s="192" t="n"/>
      <c r="F47" s="192" t="n"/>
      <c r="G47" s="192" t="n"/>
      <c r="H47" s="192" t="n"/>
      <c r="I47" s="192" t="n"/>
      <c r="J47" s="192" t="n"/>
      <c r="K47" s="192" t="n"/>
      <c r="L47" s="192" t="n"/>
      <c r="M47" s="192" t="n"/>
      <c r="N47" s="192" t="n"/>
      <c r="O47" s="192" t="n"/>
      <c r="P47" s="192" t="n"/>
      <c r="Q47" s="192" t="n"/>
      <c r="R47" s="192" t="n"/>
      <c r="S47" s="192" t="n"/>
      <c r="T47" s="192" t="n"/>
      <c r="U47" s="192" t="n"/>
      <c r="V47" s="192" t="n"/>
      <c r="W47" s="192" t="n"/>
      <c r="X47" s="192" t="n"/>
      <c r="Y47" s="192" t="n"/>
      <c r="Z47" s="192" t="n"/>
      <c r="AA47" s="192" t="n"/>
      <c r="AB47" s="119">
        <f>A47</f>
        <v/>
      </c>
      <c r="AC47" s="200">
        <f>IF(S47&lt;=U47,0,1)</f>
        <v/>
      </c>
      <c r="AD47" s="200">
        <f>W47-Y47</f>
        <v/>
      </c>
      <c r="AE47" s="125" t="n"/>
      <c r="AF47" s="132">
        <f>IF(C47&gt;=U47,0,1)</f>
        <v/>
      </c>
      <c r="AG47" s="132">
        <f>D47-VLOOKUP(A47, Пред.отч!A:BB, 4, FALSE)</f>
        <v/>
      </c>
      <c r="AH47" s="131">
        <f>E47-SUM(F47:O47)</f>
        <v/>
      </c>
      <c r="AI47" s="200" t="n"/>
      <c r="AJ47" s="200" t="n"/>
      <c r="AK47" s="200">
        <f>R47-S47-VLOOKUP(A47, Пред.отч!A:BB, 18, FALSE)</f>
        <v/>
      </c>
      <c r="AL47" s="131">
        <f>IF(S47&lt;=U47,0,1)</f>
        <v/>
      </c>
      <c r="AM47" s="200">
        <f>T47-U47-VLOOKUP(A47, Пред.отч!A:BB, 20, FALSE)</f>
        <v/>
      </c>
      <c r="AN47" s="200">
        <f>V47-W47-VLOOKUP(A47, Пред.отч!A:BB, 22, FALSE)</f>
        <v/>
      </c>
      <c r="AO47" s="131">
        <f>IF(W47&gt;=Y47,0,1)</f>
        <v/>
      </c>
      <c r="AP47" s="200">
        <f>X47-Y47-VLOOKUP(A47, Пред.отч!A:BB, 24, FALSE)</f>
        <v/>
      </c>
    </row>
    <row r="48">
      <c r="A48" s="16" t="n"/>
      <c r="B48" s="192" t="n"/>
      <c r="C48" s="192" t="n"/>
      <c r="D48" s="192" t="n"/>
      <c r="E48" s="192" t="n"/>
      <c r="F48" s="192" t="n"/>
      <c r="G48" s="192" t="n"/>
      <c r="H48" s="192" t="n"/>
      <c r="I48" s="192" t="n"/>
      <c r="J48" s="192" t="n"/>
      <c r="K48" s="192" t="n"/>
      <c r="L48" s="192" t="n"/>
      <c r="M48" s="192" t="n"/>
      <c r="N48" s="192" t="n"/>
      <c r="O48" s="192" t="n"/>
      <c r="P48" s="192" t="n"/>
      <c r="Q48" s="192" t="n"/>
      <c r="R48" s="192" t="n"/>
      <c r="S48" s="192" t="n"/>
      <c r="T48" s="192" t="n"/>
      <c r="U48" s="192" t="n"/>
      <c r="V48" s="192" t="n"/>
      <c r="W48" s="192" t="n"/>
      <c r="X48" s="192" t="n"/>
      <c r="Y48" s="192" t="n"/>
      <c r="Z48" s="192" t="n"/>
      <c r="AA48" s="192" t="n"/>
      <c r="AB48" s="119">
        <f>A48</f>
        <v/>
      </c>
      <c r="AC48" s="200">
        <f>IF(S48&lt;=U48,0,1)</f>
        <v/>
      </c>
      <c r="AD48" s="200">
        <f>W48-Y48</f>
        <v/>
      </c>
      <c r="AE48" s="125" t="n"/>
      <c r="AF48" s="132">
        <f>IF(C48&gt;=U48,0,1)</f>
        <v/>
      </c>
      <c r="AG48" s="132">
        <f>D48-VLOOKUP(A48, Пред.отч!A:BB, 4, FALSE)</f>
        <v/>
      </c>
      <c r="AH48" s="131">
        <f>E48-SUM(F48:O48)</f>
        <v/>
      </c>
      <c r="AI48" s="200" t="n"/>
      <c r="AJ48" s="200" t="n"/>
      <c r="AK48" s="200">
        <f>R48-S48-VLOOKUP(A48, Пред.отч!A:BB, 18, FALSE)</f>
        <v/>
      </c>
      <c r="AL48" s="131">
        <f>IF(S48&lt;=U48,0,1)</f>
        <v/>
      </c>
      <c r="AM48" s="200">
        <f>T48-U48-VLOOKUP(A48, Пред.отч!A:BB, 20, FALSE)</f>
        <v/>
      </c>
      <c r="AN48" s="200">
        <f>V48-W48-VLOOKUP(A48, Пред.отч!A:BB, 22, FALSE)</f>
        <v/>
      </c>
      <c r="AO48" s="131">
        <f>IF(W48&gt;=Y48,0,1)</f>
        <v/>
      </c>
      <c r="AP48" s="200">
        <f>X48-Y48-VLOOKUP(A48, Пред.отч!A:BB, 24, FALSE)</f>
        <v/>
      </c>
    </row>
    <row r="49" customFormat="1" s="100">
      <c r="A49" s="16" t="n"/>
      <c r="B49" s="17" t="n"/>
      <c r="C49" s="192" t="n"/>
      <c r="D49" s="192" t="n"/>
      <c r="E49" s="192" t="n"/>
      <c r="F49" s="192" t="n"/>
      <c r="G49" s="192" t="n"/>
      <c r="H49" s="192" t="n"/>
      <c r="I49" s="192" t="n"/>
      <c r="J49" s="192" t="n"/>
      <c r="K49" s="192" t="n"/>
      <c r="L49" s="192" t="n"/>
      <c r="M49" s="192" t="n"/>
      <c r="N49" s="192" t="n"/>
      <c r="O49" s="192" t="n"/>
      <c r="P49" s="192" t="n"/>
      <c r="Q49" s="192" t="n"/>
      <c r="R49" s="192" t="n"/>
      <c r="S49" s="192" t="n"/>
      <c r="T49" s="192" t="n"/>
      <c r="U49" s="192" t="n"/>
      <c r="V49" s="192" t="n"/>
      <c r="W49" s="192" t="n"/>
      <c r="X49" s="192" t="n"/>
      <c r="Y49" s="192" t="n"/>
      <c r="Z49" s="192" t="n"/>
      <c r="AA49" s="192" t="n"/>
      <c r="AB49" s="119">
        <f>A49</f>
        <v/>
      </c>
      <c r="AC49" s="200">
        <f>IF(S49&lt;=U49,0,1)</f>
        <v/>
      </c>
      <c r="AD49" s="200">
        <f>W49-Y49</f>
        <v/>
      </c>
      <c r="AE49" s="125" t="n"/>
      <c r="AF49" s="132">
        <f>IF(C49&gt;=U49,0,1)</f>
        <v/>
      </c>
      <c r="AG49" s="132">
        <f>D49-VLOOKUP(A49, Пред.отч!A:BB, 4, FALSE)</f>
        <v/>
      </c>
      <c r="AH49" s="131">
        <f>E49-SUM(F49:O49)</f>
        <v/>
      </c>
      <c r="AI49" s="200" t="n"/>
      <c r="AJ49" s="200" t="n"/>
      <c r="AK49" s="200">
        <f>R49-S49-VLOOKUP(A49, Пред.отч!A:BB, 18, FALSE)</f>
        <v/>
      </c>
      <c r="AL49" s="131">
        <f>IF(S49&lt;=U49,0,1)</f>
        <v/>
      </c>
      <c r="AM49" s="200">
        <f>T49-U49-VLOOKUP(A49, Пред.отч!A:BB, 20, FALSE)</f>
        <v/>
      </c>
      <c r="AN49" s="200">
        <f>V49-W49-VLOOKUP(A49, Пред.отч!A:BB, 22, FALSE)</f>
        <v/>
      </c>
      <c r="AO49" s="131">
        <f>IF(W49&gt;=Y49,0,1)</f>
        <v/>
      </c>
      <c r="AP49" s="200">
        <f>X49-Y49-VLOOKUP(A49, Пред.отч!A:BB, 24, FALSE)</f>
        <v/>
      </c>
    </row>
    <row r="50">
      <c r="A50" s="16" t="n"/>
      <c r="B50" s="192" t="n"/>
      <c r="C50" s="192" t="n"/>
      <c r="D50" s="192" t="n"/>
      <c r="E50" s="192" t="n"/>
      <c r="F50" s="192" t="n"/>
      <c r="G50" s="192" t="n"/>
      <c r="H50" s="192" t="n"/>
      <c r="I50" s="192" t="n"/>
      <c r="J50" s="192" t="n"/>
      <c r="K50" s="192" t="n"/>
      <c r="L50" s="192" t="n"/>
      <c r="M50" s="192" t="n"/>
      <c r="N50" s="192" t="n"/>
      <c r="O50" s="192" t="n"/>
      <c r="P50" s="192" t="n"/>
      <c r="Q50" s="192" t="n"/>
      <c r="R50" s="192" t="n"/>
      <c r="S50" s="192" t="n"/>
      <c r="T50" s="192" t="n"/>
      <c r="U50" s="192" t="n"/>
      <c r="V50" s="192" t="n"/>
      <c r="W50" s="192" t="n"/>
      <c r="X50" s="192" t="n"/>
      <c r="Y50" s="192" t="n"/>
      <c r="Z50" s="192" t="n"/>
      <c r="AA50" s="192" t="n"/>
      <c r="AB50" s="119">
        <f>A50</f>
        <v/>
      </c>
      <c r="AC50" s="200">
        <f>IF(S50&lt;=U50,0,1)</f>
        <v/>
      </c>
      <c r="AD50" s="200">
        <f>W50-Y50</f>
        <v/>
      </c>
      <c r="AE50" s="125" t="n"/>
      <c r="AF50" s="132">
        <f>IF(C50&gt;=U50,0,1)</f>
        <v/>
      </c>
      <c r="AG50" s="132">
        <f>D50-VLOOKUP(A50, Пред.отч!A:BB, 4, FALSE)</f>
        <v/>
      </c>
      <c r="AH50" s="131">
        <f>E50-SUM(F50:O50)</f>
        <v/>
      </c>
      <c r="AI50" s="200" t="n"/>
      <c r="AJ50" s="200" t="n"/>
      <c r="AK50" s="200">
        <f>R50-S50-VLOOKUP(A50, Пред.отч!A:BB, 18, FALSE)</f>
        <v/>
      </c>
      <c r="AL50" s="131">
        <f>IF(S50&lt;=U50,0,1)</f>
        <v/>
      </c>
      <c r="AM50" s="200">
        <f>T50-U50-VLOOKUP(A50, Пред.отч!A:BB, 20, FALSE)</f>
        <v/>
      </c>
      <c r="AN50" s="200">
        <f>V50-W50-VLOOKUP(A50, Пред.отч!A:BB, 22, FALSE)</f>
        <v/>
      </c>
      <c r="AO50" s="131">
        <f>IF(W50&gt;=Y50,0,1)</f>
        <v/>
      </c>
      <c r="AP50" s="200">
        <f>X50-Y50-VLOOKUP(A50, Пред.отч!A:BB, 24, FALSE)</f>
        <v/>
      </c>
    </row>
    <row r="51">
      <c r="A51" s="16" t="n"/>
      <c r="B51" s="192" t="n"/>
      <c r="C51" s="192" t="n"/>
      <c r="D51" s="192" t="n"/>
      <c r="E51" s="192" t="n"/>
      <c r="F51" s="192" t="n"/>
      <c r="G51" s="192" t="n"/>
      <c r="H51" s="192" t="n"/>
      <c r="I51" s="192" t="n"/>
      <c r="J51" s="192" t="n"/>
      <c r="K51" s="192" t="n"/>
      <c r="L51" s="192" t="n"/>
      <c r="M51" s="192" t="n"/>
      <c r="N51" s="192" t="n"/>
      <c r="O51" s="192" t="n"/>
      <c r="P51" s="192" t="n"/>
      <c r="Q51" s="192" t="n"/>
      <c r="R51" s="192" t="n"/>
      <c r="S51" s="192" t="n"/>
      <c r="T51" s="192" t="n"/>
      <c r="U51" s="192" t="n"/>
      <c r="V51" s="192" t="n"/>
      <c r="W51" s="192" t="n"/>
      <c r="X51" s="192" t="n"/>
      <c r="Y51" s="192" t="n"/>
      <c r="Z51" s="192" t="n"/>
      <c r="AA51" s="192" t="n"/>
      <c r="AB51" s="119">
        <f>A51</f>
        <v/>
      </c>
      <c r="AC51" s="200">
        <f>IF(S51&lt;=U51,0,1)</f>
        <v/>
      </c>
      <c r="AD51" s="200">
        <f>W51-Y51</f>
        <v/>
      </c>
      <c r="AE51" s="125" t="n"/>
      <c r="AF51" s="132">
        <f>IF(C51&gt;=U51,0,1)</f>
        <v/>
      </c>
      <c r="AG51" s="132">
        <f>D51-VLOOKUP(A51, Пред.отч!A:BB, 4, FALSE)</f>
        <v/>
      </c>
      <c r="AH51" s="131">
        <f>E51-SUM(F51:O51)</f>
        <v/>
      </c>
      <c r="AI51" s="200" t="n"/>
      <c r="AJ51" s="200" t="n"/>
      <c r="AK51" s="200">
        <f>R51-S51-VLOOKUP(A51, Пред.отч!A:BB, 18, FALSE)</f>
        <v/>
      </c>
      <c r="AL51" s="131">
        <f>IF(S51&lt;=U51,0,1)</f>
        <v/>
      </c>
      <c r="AM51" s="200">
        <f>T51-U51-VLOOKUP(A51, Пред.отч!A:BB, 20, FALSE)</f>
        <v/>
      </c>
      <c r="AN51" s="200">
        <f>V51-W51-VLOOKUP(A51, Пред.отч!A:BB, 22, FALSE)</f>
        <v/>
      </c>
      <c r="AO51" s="131">
        <f>IF(W51&gt;=Y51,0,1)</f>
        <v/>
      </c>
      <c r="AP51" s="200">
        <f>X51-Y51-VLOOKUP(A51, Пред.отч!A:BB, 24, FALSE)</f>
        <v/>
      </c>
    </row>
    <row r="52">
      <c r="A52" s="16" t="n"/>
      <c r="B52" s="192" t="n"/>
      <c r="C52" s="192" t="n"/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192" t="n"/>
      <c r="Q52" s="192" t="n"/>
      <c r="R52" s="192" t="n"/>
      <c r="S52" s="192" t="n"/>
      <c r="T52" s="192" t="n"/>
      <c r="U52" s="192" t="n"/>
      <c r="V52" s="192" t="n"/>
      <c r="W52" s="192" t="n"/>
      <c r="X52" s="192" t="n"/>
      <c r="Y52" s="192" t="n"/>
      <c r="Z52" s="192" t="n"/>
      <c r="AA52" s="192" t="n"/>
      <c r="AB52" s="119">
        <f>A52</f>
        <v/>
      </c>
      <c r="AC52" s="200">
        <f>IF(S52&lt;=U52,0,1)</f>
        <v/>
      </c>
      <c r="AD52" s="200">
        <f>W52-Y52</f>
        <v/>
      </c>
      <c r="AE52" s="125" t="n"/>
      <c r="AF52" s="132">
        <f>IF(C52&gt;=U52,0,1)</f>
        <v/>
      </c>
      <c r="AG52" s="132">
        <f>D52-VLOOKUP(A52, Пред.отч!A:BB, 4, FALSE)</f>
        <v/>
      </c>
      <c r="AH52" s="131">
        <f>E52-SUM(F52:O52)</f>
        <v/>
      </c>
      <c r="AI52" s="200" t="n"/>
      <c r="AJ52" s="200" t="n"/>
      <c r="AK52" s="200">
        <f>R52-S52-VLOOKUP(A52, Пред.отч!A:BB, 18, FALSE)</f>
        <v/>
      </c>
      <c r="AL52" s="131">
        <f>IF(S52&lt;=U52,0,1)</f>
        <v/>
      </c>
      <c r="AM52" s="200">
        <f>T52-U52-VLOOKUP(A52, Пред.отч!A:BB, 20, FALSE)</f>
        <v/>
      </c>
      <c r="AN52" s="200">
        <f>V52-W52-VLOOKUP(A52, Пред.отч!A:BB, 22, FALSE)</f>
        <v/>
      </c>
      <c r="AO52" s="131">
        <f>IF(W52&gt;=Y52,0,1)</f>
        <v/>
      </c>
      <c r="AP52" s="200">
        <f>X52-Y52-VLOOKUP(A52, Пред.отч!A:BB, 24, FALSE)</f>
        <v/>
      </c>
    </row>
    <row r="53">
      <c r="A53" s="16" t="n"/>
      <c r="B53" s="192" t="n"/>
      <c r="C53" s="192" t="n"/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192" t="n"/>
      <c r="Q53" s="192" t="n"/>
      <c r="R53" s="192" t="n"/>
      <c r="S53" s="192" t="n"/>
      <c r="T53" s="192" t="n"/>
      <c r="U53" s="192" t="n"/>
      <c r="V53" s="192" t="n"/>
      <c r="W53" s="192" t="n"/>
      <c r="X53" s="192" t="n"/>
      <c r="Y53" s="192" t="n"/>
      <c r="Z53" s="192" t="n"/>
      <c r="AA53" s="192" t="n"/>
      <c r="AB53" s="119">
        <f>A53</f>
        <v/>
      </c>
      <c r="AC53" s="200">
        <f>IF(S53&lt;=U53,0,1)</f>
        <v/>
      </c>
      <c r="AD53" s="200">
        <f>W53-Y53</f>
        <v/>
      </c>
      <c r="AE53" s="125" t="n"/>
      <c r="AF53" s="132">
        <f>IF(C53&gt;=U53,0,1)</f>
        <v/>
      </c>
      <c r="AG53" s="132">
        <f>D53-VLOOKUP(A53, Пред.отч!A:BB, 4, FALSE)</f>
        <v/>
      </c>
      <c r="AH53" s="131">
        <f>E53-SUM(F53:O53)</f>
        <v/>
      </c>
      <c r="AI53" s="200" t="n"/>
      <c r="AJ53" s="200" t="n"/>
      <c r="AK53" s="200">
        <f>R53-S53-VLOOKUP(A53, Пред.отч!A:BB, 18, FALSE)</f>
        <v/>
      </c>
      <c r="AL53" s="131">
        <f>IF(S53&lt;=U53,0,1)</f>
        <v/>
      </c>
      <c r="AM53" s="200">
        <f>T53-U53-VLOOKUP(A53, Пред.отч!A:BB, 20, FALSE)</f>
        <v/>
      </c>
      <c r="AN53" s="200">
        <f>V53-W53-VLOOKUP(A53, Пред.отч!A:BB, 22, FALSE)</f>
        <v/>
      </c>
      <c r="AO53" s="131">
        <f>IF(W53&gt;=Y53,0,1)</f>
        <v/>
      </c>
      <c r="AP53" s="200">
        <f>X53-Y53-VLOOKUP(A53, Пред.отч!A:BB, 24, FALSE)</f>
        <v/>
      </c>
    </row>
    <row r="54">
      <c r="A54" s="16" t="n"/>
      <c r="B54" s="192" t="n"/>
      <c r="C54" s="192" t="n"/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192" t="n"/>
      <c r="Q54" s="192" t="n"/>
      <c r="R54" s="192" t="n"/>
      <c r="S54" s="192" t="n"/>
      <c r="T54" s="192" t="n"/>
      <c r="U54" s="192" t="n"/>
      <c r="V54" s="192" t="n"/>
      <c r="W54" s="192" t="n"/>
      <c r="X54" s="192" t="n"/>
      <c r="Y54" s="192" t="n"/>
      <c r="Z54" s="192" t="n"/>
      <c r="AA54" s="192" t="n"/>
      <c r="AB54" s="119">
        <f>A54</f>
        <v/>
      </c>
      <c r="AC54" s="200">
        <f>IF(S54&lt;=U54,0,1)</f>
        <v/>
      </c>
      <c r="AD54" s="200">
        <f>W54-Y54</f>
        <v/>
      </c>
      <c r="AE54" s="125" t="n"/>
      <c r="AF54" s="132">
        <f>IF(C54&gt;=U54,0,1)</f>
        <v/>
      </c>
      <c r="AG54" s="132">
        <f>D54-VLOOKUP(A54, Пред.отч!A:BB, 4, FALSE)</f>
        <v/>
      </c>
      <c r="AH54" s="131">
        <f>E54-SUM(F54:O54)</f>
        <v/>
      </c>
      <c r="AI54" s="200" t="n"/>
      <c r="AJ54" s="200" t="n"/>
      <c r="AK54" s="200">
        <f>R54-S54-VLOOKUP(A54, Пред.отч!A:BB, 18, FALSE)</f>
        <v/>
      </c>
      <c r="AL54" s="131">
        <f>IF(S54&lt;=U54,0,1)</f>
        <v/>
      </c>
      <c r="AM54" s="200">
        <f>T54-U54-VLOOKUP(A54, Пред.отч!A:BB, 20, FALSE)</f>
        <v/>
      </c>
      <c r="AN54" s="200">
        <f>V54-W54-VLOOKUP(A54, Пред.отч!A:BB, 22, FALSE)</f>
        <v/>
      </c>
      <c r="AO54" s="131">
        <f>IF(W54&gt;=Y54,0,1)</f>
        <v/>
      </c>
      <c r="AP54" s="200">
        <f>X54-Y54-VLOOKUP(A54, Пред.отч!A:BB, 24, FALSE)</f>
        <v/>
      </c>
    </row>
    <row r="55">
      <c r="A55" s="16" t="n"/>
      <c r="B55" s="192" t="n"/>
      <c r="C55" s="192" t="n"/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192" t="n"/>
      <c r="Q55" s="192" t="n"/>
      <c r="R55" s="192" t="n"/>
      <c r="S55" s="192" t="n"/>
      <c r="T55" s="192" t="n"/>
      <c r="U55" s="192" t="n"/>
      <c r="V55" s="192" t="n"/>
      <c r="W55" s="192" t="n"/>
      <c r="X55" s="192" t="n"/>
      <c r="Y55" s="192" t="n"/>
      <c r="Z55" s="192" t="n"/>
      <c r="AA55" s="192" t="n"/>
      <c r="AB55" s="119">
        <f>A55</f>
        <v/>
      </c>
      <c r="AC55" s="200">
        <f>IF(S55&lt;=U55,0,1)</f>
        <v/>
      </c>
      <c r="AD55" s="200">
        <f>W55-Y55</f>
        <v/>
      </c>
      <c r="AE55" s="125" t="n"/>
      <c r="AF55" s="132">
        <f>IF(C55&gt;=U55,0,1)</f>
        <v/>
      </c>
      <c r="AG55" s="132">
        <f>D55-VLOOKUP(A55, Пред.отч!A:BB, 4, FALSE)</f>
        <v/>
      </c>
      <c r="AH55" s="131">
        <f>E55-SUM(F55:O55)</f>
        <v/>
      </c>
      <c r="AI55" s="200" t="n"/>
      <c r="AJ55" s="200" t="n"/>
      <c r="AK55" s="200">
        <f>R55-S55-VLOOKUP(A55, Пред.отч!A:BB, 18, FALSE)</f>
        <v/>
      </c>
      <c r="AL55" s="131">
        <f>IF(S55&lt;=U55,0,1)</f>
        <v/>
      </c>
      <c r="AM55" s="200">
        <f>T55-U55-VLOOKUP(A55, Пред.отч!A:BB, 20, FALSE)</f>
        <v/>
      </c>
      <c r="AN55" s="200">
        <f>V55-W55-VLOOKUP(A55, Пред.отч!A:BB, 22, FALSE)</f>
        <v/>
      </c>
      <c r="AO55" s="131">
        <f>IF(W55&gt;=Y55,0,1)</f>
        <v/>
      </c>
      <c r="AP55" s="200">
        <f>X55-Y55-VLOOKUP(A55, Пред.отч!A:BB, 24, FALSE)</f>
        <v/>
      </c>
    </row>
    <row r="56">
      <c r="A56" s="16" t="n"/>
      <c r="B56" s="192" t="n"/>
      <c r="C56" s="192" t="n"/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192" t="n"/>
      <c r="Q56" s="192" t="n"/>
      <c r="R56" s="192" t="n"/>
      <c r="S56" s="192" t="n"/>
      <c r="T56" s="192" t="n"/>
      <c r="U56" s="192" t="n"/>
      <c r="V56" s="192" t="n"/>
      <c r="W56" s="192" t="n"/>
      <c r="X56" s="192" t="n"/>
      <c r="Y56" s="192" t="n"/>
      <c r="Z56" s="192" t="n"/>
      <c r="AA56" s="192" t="n"/>
      <c r="AB56" s="119">
        <f>A56</f>
        <v/>
      </c>
      <c r="AC56" s="200">
        <f>IF(S56&lt;=U56,0,1)</f>
        <v/>
      </c>
      <c r="AD56" s="200">
        <f>W56-Y56</f>
        <v/>
      </c>
      <c r="AE56" s="125" t="n"/>
      <c r="AF56" s="132">
        <f>IF(C56&gt;=U56,0,1)</f>
        <v/>
      </c>
      <c r="AG56" s="132">
        <f>D56-VLOOKUP(A56, Пред.отч!A:BB, 4, FALSE)</f>
        <v/>
      </c>
      <c r="AH56" s="131">
        <f>E56-SUM(F56:O56)</f>
        <v/>
      </c>
      <c r="AI56" s="200" t="n"/>
      <c r="AJ56" s="200" t="n"/>
      <c r="AK56" s="200">
        <f>R56-S56-VLOOKUP(A56, Пред.отч!A:BB, 18, FALSE)</f>
        <v/>
      </c>
      <c r="AL56" s="131">
        <f>IF(S56&lt;=U56,0,1)</f>
        <v/>
      </c>
      <c r="AM56" s="200">
        <f>T56-U56-VLOOKUP(A56, Пред.отч!A:BB, 20, FALSE)</f>
        <v/>
      </c>
      <c r="AN56" s="200">
        <f>V56-W56-VLOOKUP(A56, Пред.отч!A:BB, 22, FALSE)</f>
        <v/>
      </c>
      <c r="AO56" s="131">
        <f>IF(W56&gt;=Y56,0,1)</f>
        <v/>
      </c>
      <c r="AP56" s="200">
        <f>X56-Y56-VLOOKUP(A56, Пред.отч!A:BB, 24, FALSE)</f>
        <v/>
      </c>
    </row>
    <row r="57">
      <c r="A57" s="19" t="n"/>
      <c r="B57" s="192" t="n"/>
      <c r="C57" s="18" t="n"/>
      <c r="D57" s="18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192" t="n"/>
      <c r="Q57" s="18" t="n"/>
      <c r="R57" s="18" t="n"/>
      <c r="S57" s="192" t="n"/>
      <c r="T57" s="18" t="n"/>
      <c r="U57" s="192" t="n"/>
      <c r="V57" s="18" t="n"/>
      <c r="W57" s="192" t="n"/>
      <c r="X57" s="18" t="n"/>
      <c r="Y57" s="192" t="n"/>
      <c r="Z57" s="192" t="n"/>
      <c r="AA57" s="192" t="n"/>
      <c r="AB57" s="119">
        <f>A57</f>
        <v/>
      </c>
      <c r="AC57" s="200">
        <f>IF(S57&lt;=U57,0,1)</f>
        <v/>
      </c>
      <c r="AD57" s="200">
        <f>W57-Y57</f>
        <v/>
      </c>
      <c r="AE57" s="125" t="n"/>
      <c r="AF57" s="132">
        <f>IF(C57&gt;=U57,0,1)</f>
        <v/>
      </c>
      <c r="AG57" s="132">
        <f>D57-VLOOKUP(A57, Пред.отч!A:BB, 4, FALSE)</f>
        <v/>
      </c>
      <c r="AH57" s="131">
        <f>E57-SUM(F57:O57)</f>
        <v/>
      </c>
      <c r="AI57" s="200" t="n"/>
      <c r="AJ57" s="200" t="n"/>
      <c r="AK57" s="200">
        <f>R57-S57-VLOOKUP(A57, Пред.отч!A:BB, 18, FALSE)</f>
        <v/>
      </c>
      <c r="AL57" s="131">
        <f>IF(S57&lt;=U57,0,1)</f>
        <v/>
      </c>
      <c r="AM57" s="200">
        <f>T57-U57-VLOOKUP(A57, Пред.отч!A:BB, 20, FALSE)</f>
        <v/>
      </c>
      <c r="AN57" s="200">
        <f>V57-W57-VLOOKUP(A57, Пред.отч!A:BB, 22, FALSE)</f>
        <v/>
      </c>
      <c r="AO57" s="131">
        <f>IF(W57&gt;=Y57,0,1)</f>
        <v/>
      </c>
      <c r="AP57" s="200">
        <f>X57-Y57-VLOOKUP(A57, Пред.отч!A:BB, 24, FALSE)</f>
        <v/>
      </c>
    </row>
    <row r="58">
      <c r="A58" s="16" t="n"/>
      <c r="B58" s="192" t="n"/>
      <c r="C58" s="192" t="n"/>
      <c r="D58" s="192" t="n"/>
      <c r="E58" s="192" t="n"/>
      <c r="F58" s="192" t="n"/>
      <c r="G58" s="192" t="n"/>
      <c r="H58" s="192" t="n"/>
      <c r="I58" s="192" t="n"/>
      <c r="J58" s="192" t="n"/>
      <c r="K58" s="192" t="n"/>
      <c r="L58" s="192" t="n"/>
      <c r="M58" s="192" t="n"/>
      <c r="N58" s="192" t="n"/>
      <c r="O58" s="192" t="n"/>
      <c r="P58" s="192" t="n"/>
      <c r="Q58" s="192" t="n"/>
      <c r="R58" s="192" t="n"/>
      <c r="S58" s="192" t="n"/>
      <c r="T58" s="192" t="n"/>
      <c r="U58" s="192" t="n"/>
      <c r="V58" s="192" t="n"/>
      <c r="W58" s="192" t="n"/>
      <c r="X58" s="192" t="n"/>
      <c r="Y58" s="192" t="n"/>
      <c r="Z58" s="192" t="n"/>
      <c r="AA58" s="192" t="n"/>
      <c r="AB58" s="119">
        <f>A58</f>
        <v/>
      </c>
      <c r="AC58" s="200">
        <f>IF(S58&lt;=U58,0,1)</f>
        <v/>
      </c>
      <c r="AD58" s="200">
        <f>W58-Y58</f>
        <v/>
      </c>
      <c r="AE58" s="125" t="n"/>
      <c r="AF58" s="132">
        <f>IF(C58&gt;=U58,0,1)</f>
        <v/>
      </c>
      <c r="AG58" s="132">
        <f>D58-VLOOKUP(A58, Пред.отч!A:BB, 4, FALSE)</f>
        <v/>
      </c>
      <c r="AH58" s="131">
        <f>E58-SUM(F58:O58)</f>
        <v/>
      </c>
      <c r="AI58" s="200" t="n"/>
      <c r="AJ58" s="200" t="n"/>
      <c r="AK58" s="200">
        <f>R58-S58-VLOOKUP(A58, Пред.отч!A:BB, 18, FALSE)</f>
        <v/>
      </c>
      <c r="AL58" s="131">
        <f>IF(S58&lt;=U58,0,1)</f>
        <v/>
      </c>
      <c r="AM58" s="200">
        <f>T58-U58-VLOOKUP(A58, Пред.отч!A:BB, 20, FALSE)</f>
        <v/>
      </c>
      <c r="AN58" s="200">
        <f>V58-W58-VLOOKUP(A58, Пред.отч!A:BB, 22, FALSE)</f>
        <v/>
      </c>
      <c r="AO58" s="131">
        <f>IF(W58&gt;=Y58,0,1)</f>
        <v/>
      </c>
      <c r="AP58" s="200">
        <f>X58-Y58-VLOOKUP(A58, Пред.отч!A:BB, 24, FALSE)</f>
        <v/>
      </c>
    </row>
    <row r="59">
      <c r="A59" s="16" t="n"/>
      <c r="B59" s="192" t="n"/>
      <c r="C59" s="192" t="n"/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192" t="n"/>
      <c r="Q59" s="192" t="n"/>
      <c r="R59" s="192" t="n"/>
      <c r="S59" s="192" t="n"/>
      <c r="T59" s="192" t="n"/>
      <c r="U59" s="192" t="n"/>
      <c r="V59" s="192" t="n"/>
      <c r="W59" s="192" t="n"/>
      <c r="X59" s="192" t="n"/>
      <c r="Y59" s="192" t="n"/>
      <c r="Z59" s="192" t="n"/>
      <c r="AA59" s="192" t="n"/>
      <c r="AB59" s="119">
        <f>A59</f>
        <v/>
      </c>
      <c r="AC59" s="200">
        <f>IF(S59&lt;=U59,0,1)</f>
        <v/>
      </c>
      <c r="AD59" s="200">
        <f>W59-Y59</f>
        <v/>
      </c>
      <c r="AE59" s="125" t="n"/>
      <c r="AF59" s="132">
        <f>IF(C59&gt;=U59,0,1)</f>
        <v/>
      </c>
      <c r="AG59" s="132">
        <f>D59-VLOOKUP(A59, Пред.отч!A:BB, 4, FALSE)</f>
        <v/>
      </c>
      <c r="AH59" s="131">
        <f>E59-SUM(F59:O59)</f>
        <v/>
      </c>
      <c r="AI59" s="200" t="n"/>
      <c r="AJ59" s="200" t="n"/>
      <c r="AK59" s="200">
        <f>R59-S59-VLOOKUP(A59, Пред.отч!A:BB, 18, FALSE)</f>
        <v/>
      </c>
      <c r="AL59" s="131">
        <f>IF(S59&lt;=U59,0,1)</f>
        <v/>
      </c>
      <c r="AM59" s="200">
        <f>T59-U59-VLOOKUP(A59, Пред.отч!A:BB, 20, FALSE)</f>
        <v/>
      </c>
      <c r="AN59" s="200">
        <f>V59-W59-VLOOKUP(A59, Пред.отч!A:BB, 22, FALSE)</f>
        <v/>
      </c>
      <c r="AO59" s="131">
        <f>IF(W59&gt;=Y59,0,1)</f>
        <v/>
      </c>
      <c r="AP59" s="200">
        <f>X59-Y59-VLOOKUP(A59, Пред.отч!A:BB, 24, FALSE)</f>
        <v/>
      </c>
    </row>
  </sheetData>
  <autoFilter ref="A3:AB43"/>
  <mergeCells count="24">
    <mergeCell ref="AH1:AH2"/>
    <mergeCell ref="AI1:AI2"/>
    <mergeCell ref="AJ1:AJ2"/>
    <mergeCell ref="AK1:AL1"/>
    <mergeCell ref="AN1:AO1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B1:B2"/>
    <mergeCell ref="A1:A2"/>
    <mergeCell ref="C1:C2"/>
    <mergeCell ref="D1:D2"/>
    <mergeCell ref="E1:E2"/>
  </mergeCells>
  <conditionalFormatting sqref="E1:E1048576">
    <cfRule type="cellIs" priority="44" operator="lessThan" dxfId="1">
      <formula>0</formula>
    </cfRule>
    <cfRule type="cellIs" priority="45" operator="equal" dxfId="0">
      <formula>0</formula>
    </cfRule>
  </conditionalFormatting>
  <conditionalFormatting sqref="AC1:AC1048576">
    <cfRule type="cellIs" priority="40" operator="equal" dxfId="0">
      <formula>1</formula>
    </cfRule>
    <cfRule type="cellIs" priority="41" operator="equal" dxfId="4">
      <formula>0</formula>
    </cfRule>
  </conditionalFormatting>
  <conditionalFormatting sqref="AD3:AD1000">
    <cfRule type="cellIs" priority="36" operator="greaterThan" dxfId="1">
      <formula>5</formula>
    </cfRule>
    <cfRule type="cellIs" priority="37" operator="equal" dxfId="4">
      <formula>0</formula>
    </cfRule>
    <cfRule type="cellIs" priority="38" operator="lessThan" dxfId="1">
      <formula>0</formula>
    </cfRule>
    <cfRule type="cellIs" priority="39" operator="greaterThan" dxfId="0">
      <formula>0</formula>
    </cfRule>
  </conditionalFormatting>
  <conditionalFormatting sqref="Z3:AA1000">
    <cfRule type="cellIs" priority="27" operator="equal" dxfId="1">
      <formula>0</formula>
    </cfRule>
    <cfRule type="cellIs" priority="28" operator="lessThan" dxfId="1">
      <formula>0</formula>
    </cfRule>
    <cfRule type="cellIs" priority="29" operator="greaterThan" dxfId="4">
      <formula>0</formula>
    </cfRule>
  </conditionalFormatting>
  <conditionalFormatting sqref="AF3:AF59">
    <cfRule type="cellIs" priority="25" operator="equal" dxfId="1">
      <formula>1</formula>
    </cfRule>
    <cfRule type="cellIs" priority="26" operator="equal" dxfId="4">
      <formula>0</formula>
    </cfRule>
  </conditionalFormatting>
  <conditionalFormatting sqref="AG3:AG59">
    <cfRule type="cellIs" priority="22" operator="lessThan" dxfId="1">
      <formula>0</formula>
    </cfRule>
    <cfRule type="cellIs" priority="23" operator="equal" dxfId="0">
      <formula>0</formula>
    </cfRule>
    <cfRule type="cellIs" priority="24" operator="greaterThan" dxfId="4">
      <formula>0</formula>
    </cfRule>
  </conditionalFormatting>
  <conditionalFormatting sqref="AH3:AH59">
    <cfRule type="cellIs" priority="19" operator="lessThan" dxfId="1">
      <formula>0</formula>
    </cfRule>
    <cfRule type="cellIs" priority="20" operator="greaterThan" dxfId="1">
      <formula>0</formula>
    </cfRule>
    <cfRule type="cellIs" priority="21" operator="equal" dxfId="4">
      <formula>0</formula>
    </cfRule>
  </conditionalFormatting>
  <conditionalFormatting sqref="AK3:AK59">
    <cfRule type="cellIs" priority="16" operator="equal" dxfId="4">
      <formula>0</formula>
    </cfRule>
    <cfRule type="cellIs" priority="17" operator="lessThan" dxfId="1">
      <formula>0</formula>
    </cfRule>
    <cfRule type="cellIs" priority="18" operator="greaterThan" dxfId="0">
      <formula>0</formula>
    </cfRule>
  </conditionalFormatting>
  <conditionalFormatting sqref="AL3:AL59">
    <cfRule type="cellIs" priority="14" operator="equal" dxfId="1">
      <formula>1</formula>
    </cfRule>
    <cfRule type="cellIs" priority="15" operator="equal" dxfId="4">
      <formula>0</formula>
    </cfRule>
  </conditionalFormatting>
  <conditionalFormatting sqref="AM3:AM59">
    <cfRule type="cellIs" priority="11" operator="lessThan" dxfId="1">
      <formula>0</formula>
    </cfRule>
    <cfRule type="cellIs" priority="12" operator="greaterThan" dxfId="1">
      <formula>0</formula>
    </cfRule>
    <cfRule type="cellIs" priority="13" operator="equal" dxfId="4">
      <formula>0</formula>
    </cfRule>
  </conditionalFormatting>
  <conditionalFormatting sqref="AN3:AN59">
    <cfRule type="cellIs" priority="8" operator="equal" dxfId="4">
      <formula>0</formula>
    </cfRule>
    <cfRule type="cellIs" priority="9" operator="lessThan" dxfId="1">
      <formula>0</formula>
    </cfRule>
    <cfRule type="cellIs" priority="10" operator="greaterThan" dxfId="1">
      <formula>0</formula>
    </cfRule>
  </conditionalFormatting>
  <conditionalFormatting sqref="AO3:AO59">
    <cfRule type="cellIs" priority="6" operator="equal" dxfId="1">
      <formula>1</formula>
    </cfRule>
    <cfRule type="cellIs" priority="7" operator="equal" dxfId="4">
      <formula>0</formula>
    </cfRule>
  </conditionalFormatting>
  <conditionalFormatting sqref="AP3:AP59">
    <cfRule type="cellIs" priority="3" operator="equal" dxfId="4">
      <formula>0</formula>
    </cfRule>
    <cfRule type="cellIs" priority="4" operator="lessThan" dxfId="1">
      <formula>0</formula>
    </cfRule>
    <cfRule type="cellIs" priority="5" operator="greaterThan" dxfId="1">
      <formula>0</formula>
    </cfRule>
  </conditionalFormatting>
  <conditionalFormatting sqref="AB1:AB2">
    <cfRule type="cellIs" priority="1" operator="equal" dxfId="0">
      <formula>1</formula>
    </cfRule>
    <cfRule type="cellIs" priority="2" operator="equal" dxfId="4">
      <formula>0</formula>
    </cfRule>
  </conditionalFormatting>
  <pageMargins left="0.7" right="0.7" top="0.75" bottom="0.75" header="0.3" footer="0.3"/>
  <pageSetup orientation="portrait" paperSize="9" horizontalDpi="4294967293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G100"/>
  <sheetViews>
    <sheetView workbookViewId="0">
      <pane ySplit="1" topLeftCell="A35" activePane="bottomLeft" state="frozen"/>
      <selection pane="bottomLeft" activeCell="A60" sqref="A60"/>
    </sheetView>
  </sheetViews>
  <sheetFormatPr baseColWidth="8" defaultColWidth="9.140625" defaultRowHeight="15"/>
  <cols>
    <col width="120.28515625" bestFit="1" customWidth="1" style="110" min="1" max="1"/>
    <col width="70.7109375" customWidth="1" style="110" min="2" max="2"/>
    <col width="19.140625" bestFit="1" customWidth="1" style="110" min="3" max="3"/>
    <col width="3.7109375" customWidth="1" style="110" min="4" max="4"/>
    <col width="1.7109375" customWidth="1" style="115" min="5" max="5"/>
    <col width="21.85546875" bestFit="1" customWidth="1" style="110" min="6" max="6"/>
    <col width="3.7109375" customWidth="1" style="110" min="7" max="7"/>
    <col width="9.140625" customWidth="1" style="110" min="8" max="16384"/>
  </cols>
  <sheetData>
    <row r="1">
      <c r="A1" s="112" t="inlineStr">
        <is>
          <t>Наименование МО</t>
        </is>
      </c>
      <c r="B1" s="112" t="inlineStr">
        <is>
          <t>Проверка на должников</t>
        </is>
      </c>
      <c r="C1" s="116" t="inlineStr">
        <is>
          <t>Кол-во должников:</t>
        </is>
      </c>
      <c r="D1" s="112">
        <f>COUNTIF(B2:B1000, "_Должник")</f>
        <v/>
      </c>
      <c r="E1" s="114" t="n"/>
      <c r="F1" s="117" t="inlineStr">
        <is>
          <t>Кол-во МО (проверка):</t>
        </is>
      </c>
      <c r="G1" s="111">
        <f>COUNTA(Эталон!B2:B1000)-D1</f>
        <v/>
      </c>
    </row>
    <row r="2">
      <c r="A2" s="113">
        <f>Эталон!B2</f>
        <v/>
      </c>
      <c r="B2" s="113">
        <f>IF(ISNA(VLOOKUP(A2, 'Для заполнения'!A:A, 1, FALSE)), "_Должник", A2)</f>
        <v/>
      </c>
    </row>
    <row r="3">
      <c r="A3" s="113">
        <f>Эталон!B3</f>
        <v/>
      </c>
      <c r="B3" s="113">
        <f>IF(ISNA(VLOOKUP(A3, 'Для заполнения'!A:A, 1, FALSE)), "_Должник", A3)</f>
        <v/>
      </c>
    </row>
    <row r="4">
      <c r="A4" s="113">
        <f>Эталон!B4</f>
        <v/>
      </c>
      <c r="B4" s="113">
        <f>IF(ISNA(VLOOKUP(A4, 'Для заполнения'!A:A, 1, FALSE)), "_Должник", A4)</f>
        <v/>
      </c>
    </row>
    <row r="5">
      <c r="A5" s="113">
        <f>Эталон!B5</f>
        <v/>
      </c>
      <c r="B5" s="113">
        <f>IF(ISNA(VLOOKUP(A5, 'Для заполнения'!A:A, 1, FALSE)), "_Должник", A5)</f>
        <v/>
      </c>
    </row>
    <row r="6">
      <c r="A6" s="113">
        <f>Эталон!B6</f>
        <v/>
      </c>
      <c r="B6" s="113">
        <f>IF(ISNA(VLOOKUP(A6, 'Для заполнения'!A:A, 1, FALSE)), "_Должник", A6)</f>
        <v/>
      </c>
    </row>
    <row r="7">
      <c r="A7" s="113">
        <f>Эталон!B7</f>
        <v/>
      </c>
      <c r="B7" s="113">
        <f>IF(ISNA(VLOOKUP(A7, 'Для заполнения'!A:A, 1, FALSE)), "_Должник", A7)</f>
        <v/>
      </c>
    </row>
    <row r="8">
      <c r="A8" s="113">
        <f>Эталон!B8</f>
        <v/>
      </c>
      <c r="B8" s="113">
        <f>IF(ISNA(VLOOKUP(A8, 'Для заполнения'!A:A, 1, FALSE)), "_Должник", A8)</f>
        <v/>
      </c>
    </row>
    <row r="9">
      <c r="A9" s="113">
        <f>Эталон!B9</f>
        <v/>
      </c>
      <c r="B9" s="113">
        <f>IF(ISNA(VLOOKUP(A9, 'Для заполнения'!A:A, 1, FALSE)), "_Должник", A9)</f>
        <v/>
      </c>
    </row>
    <row r="10">
      <c r="A10" s="113">
        <f>Эталон!B10</f>
        <v/>
      </c>
      <c r="B10" s="113">
        <f>IF(ISNA(VLOOKUP(A10, 'Для заполнения'!A:A, 1, FALSE)), "_Должник", A10)</f>
        <v/>
      </c>
    </row>
    <row r="11">
      <c r="A11" s="113">
        <f>Эталон!B11</f>
        <v/>
      </c>
      <c r="B11" s="113">
        <f>IF(ISNA(VLOOKUP(A11, 'Для заполнения'!A:A, 1, FALSE)), "_Должник", A11)</f>
        <v/>
      </c>
    </row>
    <row r="12">
      <c r="A12" s="113">
        <f>Эталон!B12</f>
        <v/>
      </c>
      <c r="B12" s="113">
        <f>IF(ISNA(VLOOKUP(A12, 'Для заполнения'!A:A, 1, FALSE)), "_Должник", A12)</f>
        <v/>
      </c>
    </row>
    <row r="13">
      <c r="A13" s="113">
        <f>Эталон!B13</f>
        <v/>
      </c>
      <c r="B13" s="113">
        <f>IF(ISNA(VLOOKUP(A13, 'Для заполнения'!A:A, 1, FALSE)), "_Должник", A13)</f>
        <v/>
      </c>
    </row>
    <row r="14">
      <c r="A14" s="113">
        <f>Эталон!B14</f>
        <v/>
      </c>
      <c r="B14" s="113">
        <f>IF(ISNA(VLOOKUP(A14, 'Для заполнения'!A:A, 1, FALSE)), "_Должник", A14)</f>
        <v/>
      </c>
    </row>
    <row r="15">
      <c r="A15" s="113">
        <f>Эталон!B15</f>
        <v/>
      </c>
      <c r="B15" s="113">
        <f>IF(ISNA(VLOOKUP(A15, 'Для заполнения'!A:A, 1, FALSE)), "_Должник", A15)</f>
        <v/>
      </c>
    </row>
    <row r="16">
      <c r="A16" s="113">
        <f>Эталон!B16</f>
        <v/>
      </c>
      <c r="B16" s="113">
        <f>IF(ISNA(VLOOKUP(A16, 'Для заполнения'!A:A, 1, FALSE)), "_Должник", A16)</f>
        <v/>
      </c>
    </row>
    <row r="17">
      <c r="A17" s="113">
        <f>Эталон!B17</f>
        <v/>
      </c>
      <c r="B17" s="113">
        <f>IF(ISNA(VLOOKUP(A17, 'Для заполнения'!A:A, 1, FALSE)), "_Должник", A17)</f>
        <v/>
      </c>
    </row>
    <row r="18">
      <c r="A18" s="113">
        <f>Эталон!B18</f>
        <v/>
      </c>
      <c r="B18" s="113">
        <f>IF(ISNA(VLOOKUP(A18, 'Для заполнения'!A:A, 1, FALSE)), "_Должник", A18)</f>
        <v/>
      </c>
    </row>
    <row r="19">
      <c r="A19" s="113">
        <f>Эталон!B19</f>
        <v/>
      </c>
      <c r="B19" s="113">
        <f>IF(ISNA(VLOOKUP(A19, 'Для заполнения'!A:A, 1, FALSE)), "_Должник", A19)</f>
        <v/>
      </c>
    </row>
    <row r="20">
      <c r="A20" s="113">
        <f>Эталон!B20</f>
        <v/>
      </c>
      <c r="B20" s="113">
        <f>IF(ISNA(VLOOKUP(A20, 'Для заполнения'!A:A, 1, FALSE)), "_Должник", A20)</f>
        <v/>
      </c>
    </row>
    <row r="21">
      <c r="A21" s="113">
        <f>Эталон!B21</f>
        <v/>
      </c>
      <c r="B21" s="113">
        <f>IF(ISNA(VLOOKUP(A21, 'Для заполнения'!A:A, 1, FALSE)), "_Должник", A21)</f>
        <v/>
      </c>
    </row>
    <row r="22">
      <c r="A22" s="113">
        <f>Эталон!B22</f>
        <v/>
      </c>
      <c r="B22" s="113">
        <f>IF(ISNA(VLOOKUP(A22, 'Для заполнения'!A:A, 1, FALSE)), "_Должник", A22)</f>
        <v/>
      </c>
    </row>
    <row r="23">
      <c r="A23" s="113">
        <f>Эталон!B23</f>
        <v/>
      </c>
      <c r="B23" s="113">
        <f>IF(ISNA(VLOOKUP(A23, 'Для заполнения'!A:A, 1, FALSE)), "_Должник", A23)</f>
        <v/>
      </c>
    </row>
    <row r="24">
      <c r="A24" s="113">
        <f>Эталон!B24</f>
        <v/>
      </c>
      <c r="B24" s="113">
        <f>IF(ISNA(VLOOKUP(A24, 'Для заполнения'!A:A, 1, FALSE)), "_Должник", A24)</f>
        <v/>
      </c>
    </row>
    <row r="25">
      <c r="A25" s="113">
        <f>Эталон!B25</f>
        <v/>
      </c>
      <c r="B25" s="113">
        <f>IF(ISNA(VLOOKUP(A25, 'Для заполнения'!A:A, 1, FALSE)), "_Должник", A25)</f>
        <v/>
      </c>
    </row>
    <row r="26">
      <c r="A26" s="113">
        <f>Эталон!B26</f>
        <v/>
      </c>
      <c r="B26" s="113">
        <f>IF(ISNA(VLOOKUP(A26, 'Для заполнения'!A:A, 1, FALSE)), "_Должник", A26)</f>
        <v/>
      </c>
    </row>
    <row r="27">
      <c r="A27" s="113">
        <f>Эталон!B27</f>
        <v/>
      </c>
      <c r="B27" s="113">
        <f>IF(ISNA(VLOOKUP(A27, 'Для заполнения'!A:A, 1, FALSE)), "_Должник", A27)</f>
        <v/>
      </c>
    </row>
    <row r="28">
      <c r="A28" s="113">
        <f>Эталон!B28</f>
        <v/>
      </c>
      <c r="B28" s="113">
        <f>IF(ISNA(VLOOKUP(A28, 'Для заполнения'!A:A, 1, FALSE)), "_Должник", A28)</f>
        <v/>
      </c>
    </row>
    <row r="29">
      <c r="A29" s="113">
        <f>Эталон!B29</f>
        <v/>
      </c>
      <c r="B29" s="113">
        <f>IF(ISNA(VLOOKUP(A29, 'Для заполнения'!A:A, 1, FALSE)), "_Должник", A29)</f>
        <v/>
      </c>
    </row>
    <row r="30">
      <c r="A30" s="113">
        <f>Эталон!B30</f>
        <v/>
      </c>
      <c r="B30" s="113">
        <f>IF(ISNA(VLOOKUP(A30, 'Для заполнения'!A:A, 1, FALSE)), "_Должник", A30)</f>
        <v/>
      </c>
    </row>
    <row r="31">
      <c r="A31" s="113">
        <f>Эталон!B31</f>
        <v/>
      </c>
      <c r="B31" s="113">
        <f>IF(ISNA(VLOOKUP(A31, 'Для заполнения'!A:A, 1, FALSE)), "_Должник", A31)</f>
        <v/>
      </c>
    </row>
    <row r="32">
      <c r="A32" s="113">
        <f>Эталон!B32</f>
        <v/>
      </c>
      <c r="B32" s="113">
        <f>IF(ISNA(VLOOKUP(A32, 'Для заполнения'!A:A, 1, FALSE)), "_Должник", A32)</f>
        <v/>
      </c>
    </row>
    <row r="33">
      <c r="A33" s="113">
        <f>Эталон!B33</f>
        <v/>
      </c>
      <c r="B33" s="113">
        <f>IF(ISNA(VLOOKUP(A33, 'Для заполнения'!A:A, 1, FALSE)), "_Должник", A33)</f>
        <v/>
      </c>
    </row>
    <row r="34">
      <c r="A34" s="113">
        <f>Эталон!B34</f>
        <v/>
      </c>
      <c r="B34" s="113">
        <f>IF(ISNA(VLOOKUP(A34, 'Для заполнения'!A:A, 1, FALSE)), "_Должник", A34)</f>
        <v/>
      </c>
    </row>
    <row r="35">
      <c r="A35" s="113">
        <f>Эталон!B35</f>
        <v/>
      </c>
      <c r="B35" s="113">
        <f>IF(ISNA(VLOOKUP(A35, 'Для заполнения'!A:A, 1, FALSE)), "_Должник", A35)</f>
        <v/>
      </c>
    </row>
    <row r="36">
      <c r="A36" s="113">
        <f>Эталон!B36</f>
        <v/>
      </c>
      <c r="B36" s="113">
        <f>IF(ISNA(VLOOKUP(A36, 'Для заполнения'!A:A, 1, FALSE)), "_Должник", A36)</f>
        <v/>
      </c>
    </row>
    <row r="37">
      <c r="A37" s="113">
        <f>Эталон!B37</f>
        <v/>
      </c>
      <c r="B37" s="113">
        <f>IF(ISNA(VLOOKUP(A37, 'Для заполнения'!A:A, 1, FALSE)), "_Должник", A37)</f>
        <v/>
      </c>
    </row>
    <row r="38">
      <c r="A38" s="113">
        <f>Эталон!B38</f>
        <v/>
      </c>
      <c r="B38" s="113">
        <f>IF(ISNA(VLOOKUP(A38, 'Для заполнения'!A:A, 1, FALSE)), "_Должник", A38)</f>
        <v/>
      </c>
    </row>
    <row r="39">
      <c r="A39" s="113">
        <f>Эталон!B39</f>
        <v/>
      </c>
      <c r="B39" s="113">
        <f>IF(ISNA(VLOOKUP(A39, 'Для заполнения'!A:A, 1, FALSE)), "_Должник", A39)</f>
        <v/>
      </c>
    </row>
    <row r="40">
      <c r="A40" s="113">
        <f>Эталон!B40</f>
        <v/>
      </c>
      <c r="B40" s="113">
        <f>IF(ISNA(VLOOKUP(A40, 'Для заполнения'!A:A, 1, FALSE)), "_Должник", A40)</f>
        <v/>
      </c>
    </row>
    <row r="41">
      <c r="A41" s="113">
        <f>Эталон!B41</f>
        <v/>
      </c>
      <c r="B41" s="113">
        <f>IF(ISNA(VLOOKUP(A41, 'Для заполнения'!A:A, 1, FALSE)), "_Должник", A41)</f>
        <v/>
      </c>
    </row>
    <row r="42">
      <c r="A42" s="113">
        <f>Эталон!B42</f>
        <v/>
      </c>
      <c r="B42" s="113">
        <f>IF(ISNA(VLOOKUP(A42, 'Для заполнения'!A:A, 1, FALSE)), "_Должник", A42)</f>
        <v/>
      </c>
    </row>
    <row r="43">
      <c r="A43" s="113">
        <f>Эталон!B43</f>
        <v/>
      </c>
      <c r="B43" s="113">
        <f>IF(ISNA(VLOOKUP(A43, 'Для заполнения'!A:A, 1, FALSE)), "_Должник", A43)</f>
        <v/>
      </c>
    </row>
    <row r="44">
      <c r="A44" s="113">
        <f>Эталон!B44</f>
        <v/>
      </c>
      <c r="B44" s="113">
        <f>IF(ISNA(VLOOKUP(A44, 'Для заполнения'!A:A, 1, FALSE)), "_Должник", A44)</f>
        <v/>
      </c>
    </row>
    <row r="45">
      <c r="A45" s="113">
        <f>Эталон!B45</f>
        <v/>
      </c>
      <c r="B45" s="113">
        <f>IF(ISNA(VLOOKUP(A45, 'Для заполнения'!A:A, 1, FALSE)), "_Должник", A45)</f>
        <v/>
      </c>
    </row>
    <row r="46">
      <c r="A46" s="113">
        <f>Эталон!B46</f>
        <v/>
      </c>
      <c r="B46" s="113">
        <f>IF(ISNA(VLOOKUP(A46, 'Для заполнения'!A:A, 1, FALSE)), "_Должник", A46)</f>
        <v/>
      </c>
    </row>
    <row r="47">
      <c r="A47" s="113">
        <f>Эталон!B47</f>
        <v/>
      </c>
      <c r="B47" s="113">
        <f>IF(ISNA(VLOOKUP(A47, 'Для заполнения'!A:A, 1, FALSE)), "_Должник", A47)</f>
        <v/>
      </c>
    </row>
    <row r="48">
      <c r="A48" s="113">
        <f>Эталон!B48</f>
        <v/>
      </c>
      <c r="B48" s="113">
        <f>IF(ISNA(VLOOKUP(A48, 'Для заполнения'!A:A, 1, FALSE)), "_Должник", A48)</f>
        <v/>
      </c>
    </row>
    <row r="49">
      <c r="A49" s="113">
        <f>Эталон!B49</f>
        <v/>
      </c>
      <c r="B49" s="113">
        <f>IF(ISNA(VLOOKUP(A49, 'Для заполнения'!A:A, 1, FALSE)), "_Должник", A49)</f>
        <v/>
      </c>
    </row>
    <row r="50">
      <c r="A50" s="113">
        <f>Эталон!B50</f>
        <v/>
      </c>
      <c r="B50" s="113">
        <f>IF(ISNA(VLOOKUP(A50, 'Для заполнения'!A:A, 1, FALSE)), "_Должник", A50)</f>
        <v/>
      </c>
    </row>
    <row r="51">
      <c r="A51" s="113">
        <f>Эталон!B51</f>
        <v/>
      </c>
      <c r="B51" s="113">
        <f>IF(ISNA(VLOOKUP(A51, 'Для заполнения'!A:A, 1, FALSE)), "_Должник", A51)</f>
        <v/>
      </c>
    </row>
    <row r="52">
      <c r="A52" s="113">
        <f>Эталон!B52</f>
        <v/>
      </c>
      <c r="B52" s="113">
        <f>IF(ISNA(VLOOKUP(A52, 'Для заполнения'!A:A, 1, FALSE)), "_Должник", A52)</f>
        <v/>
      </c>
    </row>
    <row r="53">
      <c r="A53" s="113">
        <f>Эталон!B53</f>
        <v/>
      </c>
      <c r="B53" s="113">
        <f>IF(ISNA(VLOOKUP(A53, 'Для заполнения'!A:A, 1, FALSE)), "_Должник", A53)</f>
        <v/>
      </c>
    </row>
    <row r="54">
      <c r="A54" s="113">
        <f>Эталон!B54</f>
        <v/>
      </c>
      <c r="B54" s="113">
        <f>IF(ISNA(VLOOKUP(A54, 'Для заполнения'!A:A, 1, FALSE)), "_Должник", A54)</f>
        <v/>
      </c>
    </row>
    <row r="55">
      <c r="A55" s="113">
        <f>Эталон!B55</f>
        <v/>
      </c>
      <c r="B55" s="113">
        <f>IF(ISNA(VLOOKUP(A55, 'Для заполнения'!A:A, 1, FALSE)), "_Должник", A55)</f>
        <v/>
      </c>
    </row>
    <row r="56">
      <c r="A56" s="113">
        <f>Эталон!B56</f>
        <v/>
      </c>
      <c r="B56" s="113">
        <f>IF(ISNA(VLOOKUP(A56, 'Для заполнения'!A:A, 1, FALSE)), "_Должник", A56)</f>
        <v/>
      </c>
    </row>
    <row r="57">
      <c r="A57" s="113">
        <f>Эталон!B57</f>
        <v/>
      </c>
      <c r="B57" s="113">
        <f>IF(ISNA(VLOOKUP(A57, 'Для заполнения'!A:A, 1, FALSE)), "_Должник", A57)</f>
        <v/>
      </c>
    </row>
    <row r="58">
      <c r="A58" s="113">
        <f>Эталон!B58</f>
        <v/>
      </c>
      <c r="B58" s="113">
        <f>IF(ISNA(VLOOKUP(A58, 'Для заполнения'!A:A, 1, FALSE)), "_Должник", A58)</f>
        <v/>
      </c>
    </row>
    <row r="59">
      <c r="A59" s="113">
        <f>Эталон!B59</f>
        <v/>
      </c>
      <c r="B59" s="113">
        <f>IF(ISNA(VLOOKUP(A59, 'Для заполнения'!A:A, 1, FALSE)), "_Должник", A59)</f>
        <v/>
      </c>
    </row>
    <row r="60">
      <c r="A60" s="113">
        <f>Эталон!B60</f>
        <v/>
      </c>
      <c r="B60" s="113">
        <f>IF(ISNA(VLOOKUP(A60, 'Для заполнения'!A:A, 1, FALSE)), "_Должник", A60)</f>
        <v/>
      </c>
    </row>
    <row r="61">
      <c r="A61" s="113" t="n"/>
      <c r="B61" s="113" t="n"/>
    </row>
    <row r="62">
      <c r="A62" s="113" t="n"/>
      <c r="B62" s="113" t="n"/>
    </row>
    <row r="63">
      <c r="A63" s="113" t="n"/>
      <c r="B63" s="113" t="n"/>
    </row>
    <row r="64">
      <c r="A64" s="113" t="n"/>
      <c r="B64" s="113" t="n"/>
    </row>
    <row r="65">
      <c r="A65" s="113" t="n"/>
      <c r="B65" s="113" t="n"/>
    </row>
    <row r="66">
      <c r="A66" s="113" t="n"/>
      <c r="B66" s="113" t="n"/>
    </row>
    <row r="67">
      <c r="A67" s="113" t="n"/>
      <c r="B67" s="113" t="n"/>
    </row>
    <row r="68">
      <c r="A68" s="113" t="n"/>
      <c r="B68" s="113" t="n"/>
    </row>
    <row r="69">
      <c r="A69" s="113" t="n"/>
      <c r="B69" s="113" t="n"/>
    </row>
    <row r="70">
      <c r="A70" s="113" t="n"/>
      <c r="B70" s="113" t="n"/>
    </row>
    <row r="71">
      <c r="A71" s="113" t="n"/>
      <c r="B71" s="113" t="n"/>
    </row>
    <row r="72">
      <c r="A72" s="113" t="n"/>
      <c r="B72" s="113" t="n"/>
    </row>
    <row r="73">
      <c r="A73" s="113" t="n"/>
      <c r="B73" s="113" t="n"/>
    </row>
    <row r="74">
      <c r="A74" s="113" t="n"/>
      <c r="B74" s="113" t="n"/>
    </row>
    <row r="75">
      <c r="A75" s="113" t="n"/>
      <c r="B75" s="113" t="n"/>
    </row>
    <row r="76">
      <c r="A76" s="113" t="n"/>
      <c r="B76" s="113" t="n"/>
    </row>
    <row r="77">
      <c r="A77" s="113" t="n"/>
      <c r="B77" s="113" t="n"/>
    </row>
    <row r="78">
      <c r="A78" s="113" t="n"/>
      <c r="B78" s="113" t="n"/>
    </row>
    <row r="79">
      <c r="A79" s="113" t="n"/>
      <c r="B79" s="113" t="n"/>
    </row>
    <row r="80">
      <c r="A80" s="113" t="n"/>
      <c r="B80" s="113" t="n"/>
    </row>
    <row r="81">
      <c r="A81" s="113" t="n"/>
      <c r="B81" s="113" t="n"/>
    </row>
    <row r="82">
      <c r="A82" s="113" t="n"/>
      <c r="B82" s="113" t="n"/>
    </row>
    <row r="83">
      <c r="A83" s="113" t="n"/>
      <c r="B83" s="113" t="n"/>
    </row>
    <row r="84">
      <c r="A84" s="113" t="n"/>
      <c r="B84" s="113" t="n"/>
    </row>
    <row r="85">
      <c r="A85" s="113" t="n"/>
      <c r="B85" s="113" t="n"/>
    </row>
    <row r="86">
      <c r="A86" s="113" t="n"/>
      <c r="B86" s="113" t="n"/>
    </row>
    <row r="87">
      <c r="A87" s="113" t="n"/>
      <c r="B87" s="113" t="n"/>
    </row>
    <row r="88">
      <c r="A88" s="113" t="n"/>
      <c r="B88" s="113" t="n"/>
    </row>
    <row r="89">
      <c r="A89" s="113" t="n"/>
      <c r="B89" s="113" t="n"/>
    </row>
    <row r="90">
      <c r="A90" s="113" t="n"/>
      <c r="B90" s="113" t="n"/>
    </row>
    <row r="91">
      <c r="A91" s="113" t="n"/>
      <c r="B91" s="113" t="n"/>
    </row>
    <row r="92">
      <c r="A92" s="113" t="n"/>
      <c r="B92" s="113" t="n"/>
    </row>
    <row r="93">
      <c r="A93" s="113" t="n"/>
      <c r="B93" s="113" t="n"/>
    </row>
    <row r="94">
      <c r="A94" s="113" t="n"/>
      <c r="B94" s="113" t="n"/>
    </row>
    <row r="95">
      <c r="A95" s="113" t="n"/>
      <c r="B95" s="113" t="n"/>
    </row>
    <row r="96">
      <c r="A96" s="113" t="n"/>
      <c r="B96" s="113" t="n"/>
    </row>
    <row r="97">
      <c r="A97" s="113" t="n"/>
      <c r="B97" s="113" t="n"/>
    </row>
    <row r="98">
      <c r="A98" s="113" t="n"/>
      <c r="B98" s="113" t="n"/>
    </row>
    <row r="99">
      <c r="A99" s="113" t="n"/>
      <c r="B99" s="113" t="n"/>
    </row>
    <row r="100">
      <c r="A100" s="113" t="n"/>
      <c r="B100" s="113" t="n"/>
    </row>
  </sheetData>
  <autoFilter ref="A1:B100"/>
  <conditionalFormatting sqref="B2:B1000">
    <cfRule type="containsText" priority="5" operator="containsText" dxfId="1" text="Должник">
      <formula>NOT(ISERROR(SEARCH("Должник",B2)))</formula>
    </cfRule>
  </conditionalFormatting>
  <conditionalFormatting sqref="D1">
    <cfRule type="cellIs" priority="1" operator="equal" dxfId="4">
      <formula>0</formula>
    </cfRule>
    <cfRule type="cellIs" priority="3" operator="lessThan" dxfId="0">
      <formula>0</formula>
    </cfRule>
    <cfRule type="cellIs" priority="4" operator="greaterThan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outlinePr summaryBelow="1" summaryRight="1"/>
    <pageSetUpPr/>
  </sheetPr>
  <dimension ref="A1:AA63"/>
  <sheetViews>
    <sheetView zoomScale="55" zoomScaleNormal="55" workbookViewId="0">
      <selection activeCell="C20" sqref="C20"/>
    </sheetView>
  </sheetViews>
  <sheetFormatPr baseColWidth="8" defaultRowHeight="15"/>
  <cols>
    <col width="25.7109375" customWidth="1" style="8" min="1" max="1"/>
    <col width="15.7109375" customWidth="1" style="8" min="2" max="27"/>
  </cols>
  <sheetData>
    <row r="1" ht="15.75" customHeight="1" s="8">
      <c r="A1" s="193" t="inlineStr">
        <is>
          <t>Лаборатория</t>
        </is>
      </c>
      <c r="B1" s="215" t="inlineStr">
        <is>
          <t xml:space="preserve">ID MO </t>
        </is>
      </c>
      <c r="C1" s="216" t="inlineStr">
        <is>
          <t>Мощность лаборатории (тестов в день)</t>
        </is>
      </c>
      <c r="D1" s="195" t="inlineStr">
        <is>
          <t>Количество поступивших проб биологического материала
с нарастающим итогом
ВСЕГО</t>
        </is>
      </c>
      <c r="E1" s="196" t="inlineStr">
        <is>
          <t>Количество поступивших проб биологического материала
за  сутки на 17:00 текущей даты</t>
        </is>
      </c>
      <c r="F1" s="196" t="inlineStr">
        <is>
          <t>из них за сутки:</t>
        </is>
      </c>
      <c r="G1" s="222" t="n"/>
      <c r="H1" s="222" t="n"/>
      <c r="I1" s="222" t="n"/>
      <c r="J1" s="222" t="n"/>
      <c r="K1" s="222" t="n"/>
      <c r="L1" s="222" t="n"/>
      <c r="M1" s="222" t="n"/>
      <c r="N1" s="222" t="n"/>
      <c r="O1" s="223" t="n"/>
      <c r="P1" s="218" t="inlineStr">
        <is>
          <t xml:space="preserve"> Текущий запас комплектов пробирок для проведения ПЦР-тестов на короновирусную инфекцию (шт.)
</t>
        </is>
      </c>
      <c r="Q1" s="218" t="inlineStr">
        <is>
          <t xml:space="preserve"> Текущий запас комплектов реагентов для проведения ПЦР-тестов на короновирусную инфекцию (шт.)
</t>
        </is>
      </c>
      <c r="R1" s="218" t="inlineStr">
        <is>
          <t xml:space="preserve">Численность (уникальных) лиц, прошедших лабораторное обследование на новую коронавирусную инфекцию 
</t>
        </is>
      </c>
      <c r="S1" s="223" t="n"/>
      <c r="T1" s="219" t="inlineStr">
        <is>
          <t>Количество выполненных тестов</t>
        </is>
      </c>
      <c r="U1" s="223" t="n"/>
      <c r="V1" s="220" t="inlineStr">
        <is>
          <t>Предварительное количество находок</t>
        </is>
      </c>
      <c r="W1" s="223" t="n"/>
      <c r="X1" s="221" t="inlineStr">
        <is>
          <t xml:space="preserve">из них подтвержденных
</t>
        </is>
      </c>
      <c r="Y1" s="223" t="n"/>
      <c r="Z1" s="217" t="inlineStr">
        <is>
          <t>Средний срок выполнения лабораторных исследований с момента поступления биоматериала в лабораторию (в часах).</t>
        </is>
      </c>
      <c r="AA1" s="217" t="inlineStr">
        <is>
          <t>Средний срок передачи результата выполненных лабораторных исследований в медицинскую организацию (в часах).</t>
        </is>
      </c>
    </row>
    <row r="2" ht="220.5" customHeight="1" s="8">
      <c r="A2" s="225" t="n"/>
      <c r="B2" s="225" t="n"/>
      <c r="C2" s="225" t="n"/>
      <c r="D2" s="225" t="n"/>
      <c r="E2" s="225" t="n"/>
      <c r="F2" s="134" t="inlineStr">
        <is>
          <t>Больные</t>
        </is>
      </c>
      <c r="G2" s="134" t="inlineStr">
        <is>
          <t>Контактные</t>
        </is>
      </c>
      <c r="H2" s="134" t="inlineStr">
        <is>
          <t>Пневмонии</t>
        </is>
      </c>
      <c r="I2" s="134" t="inlineStr">
        <is>
          <t>Мед работники</t>
        </is>
      </c>
      <c r="J2" s="134" t="inlineStr">
        <is>
          <t>Лица старше 65 лет</t>
        </is>
      </c>
      <c r="K2" s="134" t="inlineStr">
        <is>
          <t>Иные лица, с признаками ОРВИ</t>
        </is>
      </c>
      <c r="L2" s="134" t="inlineStr">
        <is>
          <t>Лица вернувшиесяна территорию РФ с признаками ОРВИ</t>
        </is>
      </c>
      <c r="M2" s="134" t="inlineStr">
        <is>
          <t>Лица вернувшиесяна территорию РФ</t>
        </is>
      </c>
      <c r="N2" s="134" t="inlineStr">
        <is>
          <t>Направлены на госпитализацию</t>
        </is>
      </c>
      <c r="O2" s="134" t="inlineStr">
        <is>
          <t>Добровольцы 
* только для коммерческих лабораторий</t>
        </is>
      </c>
      <c r="P2" s="225" t="n"/>
      <c r="Q2" s="225" t="n"/>
      <c r="R2" s="135" t="inlineStr">
        <is>
          <t>с нарастающим итогом</t>
        </is>
      </c>
      <c r="S2" s="135" t="inlineStr">
        <is>
          <t xml:space="preserve">за  сутки на 17:00 текущей даты
</t>
        </is>
      </c>
      <c r="T2" s="136" t="inlineStr">
        <is>
          <t>с нарастающим итогом</t>
        </is>
      </c>
      <c r="U2" s="136" t="inlineStr">
        <is>
          <t>за  сутки на 17:00 текущей даты</t>
        </is>
      </c>
      <c r="V2" s="137" t="inlineStr">
        <is>
          <t>с нарастающим итогом</t>
        </is>
      </c>
      <c r="W2" s="137" t="inlineStr">
        <is>
          <t>за  сутки на 17:00 текущей даты</t>
        </is>
      </c>
      <c r="X2" s="217" t="inlineStr">
        <is>
          <t>с нарастающим итогом</t>
        </is>
      </c>
      <c r="Y2" s="217" t="inlineStr">
        <is>
          <t>за  сутки на 17:00 текущей даты</t>
        </is>
      </c>
      <c r="Z2" s="225" t="n"/>
      <c r="AA2" s="225" t="n"/>
    </row>
    <row r="3" ht="15.75" customHeight="1" s="8">
      <c r="A3" s="139" t="inlineStr">
        <is>
          <t>ИТОГО</t>
        </is>
      </c>
      <c r="B3" s="214" t="n"/>
      <c r="C3" s="139">
        <f>SUM(C4:C59)</f>
        <v/>
      </c>
      <c r="D3" s="139">
        <f>SUM(D4:D59)</f>
        <v/>
      </c>
      <c r="E3" s="139">
        <f>SUM(E4:E59)</f>
        <v/>
      </c>
      <c r="F3" s="139">
        <f>SUM(F4:F59)</f>
        <v/>
      </c>
      <c r="G3" s="139">
        <f>SUM(G4:G59)</f>
        <v/>
      </c>
      <c r="H3" s="139">
        <f>SUM(H4:H59)</f>
        <v/>
      </c>
      <c r="I3" s="139">
        <f>SUM(I4:I59)</f>
        <v/>
      </c>
      <c r="J3" s="139">
        <f>SUM(J4:J59)</f>
        <v/>
      </c>
      <c r="K3" s="139">
        <f>SUM(K4:K59)</f>
        <v/>
      </c>
      <c r="L3" s="139">
        <f>SUM(L4:L59)</f>
        <v/>
      </c>
      <c r="M3" s="139">
        <f>SUM(M4:M59)</f>
        <v/>
      </c>
      <c r="N3" s="139">
        <f>SUM(N4:N59)</f>
        <v/>
      </c>
      <c r="O3" s="139">
        <f>SUM(O4:O59)</f>
        <v/>
      </c>
      <c r="P3" s="139">
        <f>SUM(P4:P59)</f>
        <v/>
      </c>
      <c r="Q3" s="139">
        <f>SUM(Q4:Q59)</f>
        <v/>
      </c>
      <c r="R3" s="139">
        <f>SUM(R4:R59)</f>
        <v/>
      </c>
      <c r="S3" s="139">
        <f>SUM(S4:S59)</f>
        <v/>
      </c>
      <c r="T3" s="139">
        <f>SUM(T4:T59)</f>
        <v/>
      </c>
      <c r="U3" s="139">
        <f>SUM(U4:U59)</f>
        <v/>
      </c>
      <c r="V3" s="139">
        <f>SUM(V4:V59)</f>
        <v/>
      </c>
      <c r="W3" s="139">
        <f>SUM(W4:W59)</f>
        <v/>
      </c>
      <c r="X3" s="139">
        <f>SUM(X4:X59)</f>
        <v/>
      </c>
      <c r="Y3" s="139">
        <f>SUM(Y4:Y59)</f>
        <v/>
      </c>
      <c r="Z3" s="139">
        <f>SUM(Z4:Z59)</f>
        <v/>
      </c>
      <c r="AA3" s="139">
        <f>SUM(AA4:AA59)</f>
        <v/>
      </c>
    </row>
    <row r="4" ht="15.75" customHeight="1" s="8">
      <c r="A4" s="141" t="inlineStr">
        <is>
          <t>ООО "ЕМЛ"</t>
        </is>
      </c>
      <c r="B4" s="214" t="inlineStr">
        <is>
          <t>20634126</t>
        </is>
      </c>
      <c r="C4" s="214" t="n">
        <v>5500</v>
      </c>
      <c r="D4" s="214" t="n">
        <v>985509</v>
      </c>
      <c r="E4" s="214" t="n">
        <v>0</v>
      </c>
      <c r="F4" s="214" t="n">
        <v>0</v>
      </c>
      <c r="G4" s="214" t="n">
        <v>0</v>
      </c>
      <c r="H4" s="214" t="n">
        <v>0</v>
      </c>
      <c r="I4" s="214" t="n">
        <v>0</v>
      </c>
      <c r="J4" s="214" t="n">
        <v>0</v>
      </c>
      <c r="K4" s="214" t="n">
        <v>0</v>
      </c>
      <c r="L4" s="214" t="n">
        <v>0</v>
      </c>
      <c r="M4" s="214" t="n">
        <v>0</v>
      </c>
      <c r="N4" s="214" t="n">
        <v>0</v>
      </c>
      <c r="O4" s="214" t="n">
        <v>0</v>
      </c>
      <c r="P4" s="214" t="n">
        <v>500</v>
      </c>
      <c r="Q4" s="214" t="n">
        <v>310</v>
      </c>
      <c r="R4" s="214" t="n">
        <v>977162</v>
      </c>
      <c r="S4" s="214" t="n">
        <v>0</v>
      </c>
      <c r="T4" s="214" t="n">
        <v>992769</v>
      </c>
      <c r="U4" s="214" t="n">
        <v>0</v>
      </c>
      <c r="V4" s="214" t="n">
        <v>59873</v>
      </c>
      <c r="W4" s="214" t="n">
        <v>0</v>
      </c>
      <c r="X4" s="214" t="n">
        <v>57967</v>
      </c>
      <c r="Y4" s="214" t="n">
        <v>0</v>
      </c>
      <c r="Z4" s="214" t="n">
        <v>24</v>
      </c>
      <c r="AA4" s="214" t="n">
        <v>12</v>
      </c>
    </row>
    <row r="5" ht="15.75" customHeight="1" s="8">
      <c r="A5" s="142" t="inlineStr">
        <is>
          <t>ООО «АВС»</t>
        </is>
      </c>
      <c r="B5" s="214" t="inlineStr">
        <is>
          <t>55374606</t>
        </is>
      </c>
      <c r="C5" s="214" t="n">
        <v>1500</v>
      </c>
      <c r="D5" s="214" t="n">
        <v>96205</v>
      </c>
      <c r="E5" s="214" t="n">
        <v>0</v>
      </c>
      <c r="F5" s="214" t="n">
        <v>0</v>
      </c>
      <c r="G5" s="214" t="n">
        <v>0</v>
      </c>
      <c r="H5" s="214" t="n">
        <v>0</v>
      </c>
      <c r="I5" s="214" t="n">
        <v>0</v>
      </c>
      <c r="J5" s="214" t="n">
        <v>0</v>
      </c>
      <c r="K5" s="214" t="n">
        <v>0</v>
      </c>
      <c r="L5" s="214" t="n">
        <v>0</v>
      </c>
      <c r="M5" s="214" t="n">
        <v>0</v>
      </c>
      <c r="N5" s="214" t="n">
        <v>0</v>
      </c>
      <c r="O5" s="214" t="n">
        <v>0</v>
      </c>
      <c r="P5" s="214" t="n">
        <v>200</v>
      </c>
      <c r="Q5" s="214" t="n">
        <v>44</v>
      </c>
      <c r="R5" s="214" t="n">
        <v>96205</v>
      </c>
      <c r="S5" s="214" t="n">
        <v>0</v>
      </c>
      <c r="T5" s="214" t="n">
        <v>96205</v>
      </c>
      <c r="U5" s="214" t="n">
        <v>0</v>
      </c>
      <c r="V5" s="214" t="n">
        <v>1027</v>
      </c>
      <c r="W5" s="214" t="n">
        <v>0</v>
      </c>
      <c r="X5" s="214" t="n">
        <v>1027</v>
      </c>
      <c r="Y5" s="214" t="n">
        <v>0</v>
      </c>
      <c r="Z5" s="214" t="n">
        <v>24</v>
      </c>
      <c r="AA5" s="214" t="n">
        <v>12</v>
      </c>
    </row>
    <row r="6" ht="15.75" customHeight="1" s="8">
      <c r="A6" s="142" t="inlineStr">
        <is>
          <t>ФБУЗ ЦГиЭ</t>
        </is>
      </c>
      <c r="B6" s="214" t="inlineStr">
        <is>
          <t>76314217</t>
        </is>
      </c>
      <c r="C6" s="214" t="n">
        <v>17000</v>
      </c>
      <c r="D6" s="214" t="n">
        <v>1592531</v>
      </c>
      <c r="E6" s="214" t="n">
        <v>4482</v>
      </c>
      <c r="F6" s="214" t="n">
        <v>2338</v>
      </c>
      <c r="G6" s="214" t="n">
        <v>0</v>
      </c>
      <c r="H6" s="214" t="n">
        <v>810</v>
      </c>
      <c r="I6" s="214" t="n">
        <v>34</v>
      </c>
      <c r="J6" s="214" t="n">
        <v>0</v>
      </c>
      <c r="K6" s="214" t="n">
        <v>892</v>
      </c>
      <c r="L6" s="214" t="n">
        <v>0</v>
      </c>
      <c r="M6" s="214" t="n">
        <v>408</v>
      </c>
      <c r="N6" s="214" t="n">
        <v>0</v>
      </c>
      <c r="O6" s="214" t="n">
        <v>0</v>
      </c>
      <c r="P6" s="214" t="n">
        <v>16652</v>
      </c>
      <c r="Q6" s="214" t="n">
        <v>9324</v>
      </c>
      <c r="R6" s="214" t="n">
        <v>1591867</v>
      </c>
      <c r="S6" s="214" t="n">
        <v>4482</v>
      </c>
      <c r="T6" s="214" t="n">
        <v>1592540</v>
      </c>
      <c r="U6" s="214" t="n">
        <v>4482</v>
      </c>
      <c r="V6" s="214" t="n">
        <v>175038</v>
      </c>
      <c r="W6" s="214" t="n">
        <v>1548</v>
      </c>
      <c r="X6" s="214" t="n">
        <v>175038</v>
      </c>
      <c r="Y6" s="214" t="n">
        <v>1548</v>
      </c>
      <c r="Z6" s="214" t="n">
        <v>12</v>
      </c>
      <c r="AA6" s="214" t="n">
        <v>6</v>
      </c>
    </row>
    <row r="7" ht="15.75" customHeight="1" s="8">
      <c r="A7" s="142" t="inlineStr">
        <is>
          <t>ООО "ЛИИС"</t>
        </is>
      </c>
      <c r="B7" s="214" t="inlineStr">
        <is>
          <t>26151009</t>
        </is>
      </c>
      <c r="C7" s="214" t="n">
        <v>1000</v>
      </c>
      <c r="D7" s="214" t="n">
        <v>269366</v>
      </c>
      <c r="E7" s="214" t="n">
        <v>218</v>
      </c>
      <c r="F7" s="214" t="n">
        <v>0</v>
      </c>
      <c r="G7" s="214" t="n">
        <v>0</v>
      </c>
      <c r="H7" s="214" t="n">
        <v>0</v>
      </c>
      <c r="I7" s="214" t="n">
        <v>0</v>
      </c>
      <c r="J7" s="214" t="n">
        <v>8</v>
      </c>
      <c r="K7" s="214" t="n">
        <v>0</v>
      </c>
      <c r="L7" s="214" t="n">
        <v>0</v>
      </c>
      <c r="M7" s="214" t="n">
        <v>0</v>
      </c>
      <c r="N7" s="214" t="n">
        <v>0</v>
      </c>
      <c r="O7" s="214" t="n">
        <v>210</v>
      </c>
      <c r="P7" s="214" t="n">
        <v>29</v>
      </c>
      <c r="Q7" s="214" t="n">
        <v>29</v>
      </c>
      <c r="R7" s="214" t="n">
        <v>239752</v>
      </c>
      <c r="S7" s="214" t="n">
        <v>74</v>
      </c>
      <c r="T7" s="214" t="n">
        <v>279391</v>
      </c>
      <c r="U7" s="214" t="n">
        <v>222</v>
      </c>
      <c r="V7" s="214" t="n">
        <v>8373</v>
      </c>
      <c r="W7" s="214" t="n">
        <v>0</v>
      </c>
      <c r="X7" s="214" t="n">
        <v>8046</v>
      </c>
      <c r="Y7" s="214" t="n">
        <v>0</v>
      </c>
      <c r="Z7" s="214" t="n">
        <v>48</v>
      </c>
      <c r="AA7" s="214" t="n">
        <v>2</v>
      </c>
    </row>
    <row r="8" ht="15.75" customHeight="1" s="8">
      <c r="A8" s="142" t="inlineStr">
        <is>
          <t>АО "Ситилаб"</t>
        </is>
      </c>
      <c r="B8" s="214" t="inlineStr">
        <is>
          <t>16137526</t>
        </is>
      </c>
      <c r="C8" s="214" t="n">
        <v>2000</v>
      </c>
      <c r="D8" s="214" t="n">
        <v>279118</v>
      </c>
      <c r="E8" s="214" t="n">
        <v>731</v>
      </c>
      <c r="F8" s="214" t="n">
        <v>0</v>
      </c>
      <c r="G8" s="214" t="n">
        <v>0</v>
      </c>
      <c r="H8" s="214" t="n">
        <v>0</v>
      </c>
      <c r="I8" s="214" t="n">
        <v>0</v>
      </c>
      <c r="J8" s="214" t="n">
        <v>0</v>
      </c>
      <c r="K8" s="214" t="n">
        <v>0</v>
      </c>
      <c r="L8" s="214" t="n">
        <v>0</v>
      </c>
      <c r="M8" s="214" t="n">
        <v>0</v>
      </c>
      <c r="N8" s="214" t="n">
        <v>0</v>
      </c>
      <c r="O8" s="214" t="n">
        <v>731</v>
      </c>
      <c r="P8" s="214" t="n">
        <v>33</v>
      </c>
      <c r="Q8" s="214" t="n">
        <v>33</v>
      </c>
      <c r="R8" s="214" t="n">
        <v>277508</v>
      </c>
      <c r="S8" s="214" t="n">
        <v>731</v>
      </c>
      <c r="T8" s="214" t="n">
        <v>276994</v>
      </c>
      <c r="U8" s="214" t="n">
        <v>731</v>
      </c>
      <c r="V8" s="214" t="n">
        <v>17323</v>
      </c>
      <c r="W8" s="214" t="n">
        <v>68</v>
      </c>
      <c r="X8" s="214" t="n">
        <v>17028</v>
      </c>
      <c r="Y8" s="214" t="n">
        <v>68</v>
      </c>
      <c r="Z8" s="214" t="n">
        <v>24</v>
      </c>
      <c r="AA8" s="214" t="n">
        <v>12</v>
      </c>
    </row>
    <row r="9" ht="15.75" customHeight="1" s="8">
      <c r="A9" s="142" t="inlineStr">
        <is>
          <t>ООО "ЛабТест"</t>
        </is>
      </c>
      <c r="B9" s="214" t="inlineStr">
        <is>
          <t>26151063</t>
        </is>
      </c>
      <c r="C9" s="214" t="n">
        <v>800</v>
      </c>
      <c r="D9" s="214" t="n">
        <v>84851</v>
      </c>
      <c r="E9" s="214" t="n">
        <v>155</v>
      </c>
      <c r="F9" s="214" t="n">
        <v>0</v>
      </c>
      <c r="G9" s="214" t="n">
        <v>0</v>
      </c>
      <c r="H9" s="214" t="n">
        <v>0</v>
      </c>
      <c r="I9" s="214" t="n">
        <v>0</v>
      </c>
      <c r="J9" s="214" t="n">
        <v>0</v>
      </c>
      <c r="K9" s="214" t="n">
        <v>0</v>
      </c>
      <c r="L9" s="214" t="n">
        <v>0</v>
      </c>
      <c r="M9" s="214" t="n">
        <v>0</v>
      </c>
      <c r="N9" s="214" t="n">
        <v>0</v>
      </c>
      <c r="O9" s="214" t="n">
        <v>155</v>
      </c>
      <c r="P9" s="214" t="n">
        <v>0</v>
      </c>
      <c r="Q9" s="214" t="n">
        <v>0</v>
      </c>
      <c r="R9" s="214" t="n">
        <v>84157</v>
      </c>
      <c r="S9" s="214" t="n">
        <v>155</v>
      </c>
      <c r="T9" s="214" t="n">
        <v>85473</v>
      </c>
      <c r="U9" s="214" t="n">
        <v>155</v>
      </c>
      <c r="V9" s="214" t="n">
        <v>5881</v>
      </c>
      <c r="W9" s="214" t="n">
        <v>4</v>
      </c>
      <c r="X9" s="214" t="n">
        <v>5443</v>
      </c>
      <c r="Y9" s="214" t="n">
        <v>4</v>
      </c>
      <c r="Z9" s="214" t="n">
        <v>0</v>
      </c>
      <c r="AA9" s="214" t="n">
        <v>0</v>
      </c>
    </row>
    <row r="10" ht="15.75" customHeight="1" s="8">
      <c r="A10" s="142" t="inlineStr">
        <is>
          <t>ООО "ФОРАЛАБ"</t>
        </is>
      </c>
      <c r="B10" s="214" t="inlineStr">
        <is>
          <t>79145573</t>
        </is>
      </c>
      <c r="C10" s="214" t="n">
        <v>2000</v>
      </c>
      <c r="D10" s="214" t="n">
        <v>29468</v>
      </c>
      <c r="E10" s="214" t="n">
        <v>360</v>
      </c>
      <c r="F10" s="214" t="n">
        <v>0</v>
      </c>
      <c r="G10" s="214" t="n">
        <v>0</v>
      </c>
      <c r="H10" s="214" t="n">
        <v>0</v>
      </c>
      <c r="I10" s="214" t="n">
        <v>0</v>
      </c>
      <c r="J10" s="214" t="n">
        <v>5</v>
      </c>
      <c r="K10" s="214" t="n">
        <v>0</v>
      </c>
      <c r="L10" s="214" t="n">
        <v>0</v>
      </c>
      <c r="M10" s="214" t="n">
        <v>0</v>
      </c>
      <c r="N10" s="214" t="n">
        <v>0</v>
      </c>
      <c r="O10" s="214" t="n">
        <v>355</v>
      </c>
      <c r="P10" s="214" t="n">
        <v>53</v>
      </c>
      <c r="Q10" s="214" t="n">
        <v>53</v>
      </c>
      <c r="R10" s="214" t="n">
        <v>29468</v>
      </c>
      <c r="S10" s="214" t="n">
        <v>360</v>
      </c>
      <c r="T10" s="214" t="n">
        <v>29468</v>
      </c>
      <c r="U10" s="214" t="n">
        <v>360</v>
      </c>
      <c r="V10" s="214" t="n">
        <v>1083</v>
      </c>
      <c r="W10" s="214" t="n">
        <v>7</v>
      </c>
      <c r="X10" s="214" t="n">
        <v>1083</v>
      </c>
      <c r="Y10" s="214" t="n">
        <v>7</v>
      </c>
      <c r="Z10" s="214" t="n">
        <v>24</v>
      </c>
      <c r="AA10" s="214" t="n">
        <v>12</v>
      </c>
    </row>
    <row r="11" ht="15.75" customHeight="1" s="8">
      <c r="A11" s="142" t="inlineStr">
        <is>
          <t>ООО «МедПроф»</t>
        </is>
      </c>
      <c r="B11" s="214" t="inlineStr">
        <is>
          <t>55520932</t>
        </is>
      </c>
      <c r="C11" s="214" t="n">
        <v>300</v>
      </c>
      <c r="D11" s="214" t="n">
        <v>24038</v>
      </c>
      <c r="E11" s="214" t="n">
        <v>70</v>
      </c>
      <c r="F11" s="214" t="n">
        <v>0</v>
      </c>
      <c r="G11" s="214" t="n">
        <v>0</v>
      </c>
      <c r="H11" s="214" t="n">
        <v>0</v>
      </c>
      <c r="I11" s="214" t="n">
        <v>0</v>
      </c>
      <c r="J11" s="214" t="n">
        <v>0</v>
      </c>
      <c r="K11" s="214" t="n">
        <v>0</v>
      </c>
      <c r="L11" s="214" t="n">
        <v>0</v>
      </c>
      <c r="M11" s="214" t="n">
        <v>0</v>
      </c>
      <c r="N11" s="214" t="n">
        <v>0</v>
      </c>
      <c r="O11" s="214" t="n">
        <v>70</v>
      </c>
      <c r="P11" s="214" t="n">
        <v>0</v>
      </c>
      <c r="Q11" s="214" t="n">
        <v>7</v>
      </c>
      <c r="R11" s="214" t="n">
        <v>24038</v>
      </c>
      <c r="S11" s="214" t="n">
        <v>70</v>
      </c>
      <c r="T11" s="214" t="n">
        <v>24038</v>
      </c>
      <c r="U11" s="214" t="n">
        <v>70</v>
      </c>
      <c r="V11" s="214" t="n">
        <v>1058</v>
      </c>
      <c r="W11" s="214" t="n">
        <v>8</v>
      </c>
      <c r="X11" s="214" t="n">
        <v>1058</v>
      </c>
      <c r="Y11" s="214" t="n">
        <v>8</v>
      </c>
      <c r="Z11" s="214" t="n">
        <v>48</v>
      </c>
      <c r="AA11" s="214" t="n">
        <v>48</v>
      </c>
    </row>
    <row r="12" ht="15.75" customHeight="1" s="8">
      <c r="A12" s="142" t="inlineStr">
        <is>
          <t>СПБ ГБУЗ КДЦД</t>
        </is>
      </c>
      <c r="B12" s="214" t="inlineStr">
        <is>
          <t>186196</t>
        </is>
      </c>
      <c r="C12" s="214" t="n">
        <v>1200</v>
      </c>
      <c r="D12" s="214" t="n">
        <v>281189</v>
      </c>
      <c r="E12" s="214" t="n">
        <v>469</v>
      </c>
      <c r="F12" s="214" t="n">
        <v>189</v>
      </c>
      <c r="G12" s="214" t="n">
        <v>20</v>
      </c>
      <c r="H12" s="214" t="n">
        <v>0</v>
      </c>
      <c r="I12" s="214" t="n">
        <v>0</v>
      </c>
      <c r="J12" s="214" t="n">
        <v>4</v>
      </c>
      <c r="K12" s="214" t="n">
        <v>239</v>
      </c>
      <c r="L12" s="214" t="n">
        <v>0</v>
      </c>
      <c r="M12" s="214" t="n">
        <v>0</v>
      </c>
      <c r="N12" s="214" t="n">
        <v>14</v>
      </c>
      <c r="O12" s="214" t="n">
        <v>3</v>
      </c>
      <c r="P12" s="214" t="n">
        <v>0</v>
      </c>
      <c r="Q12" s="214" t="n">
        <v>0</v>
      </c>
      <c r="R12" s="214" t="n">
        <v>278175</v>
      </c>
      <c r="S12" s="214" t="n">
        <v>537</v>
      </c>
      <c r="T12" s="214" t="n">
        <v>278562</v>
      </c>
      <c r="U12" s="214" t="n">
        <v>537</v>
      </c>
      <c r="V12" s="214" t="n">
        <v>61233</v>
      </c>
      <c r="W12" s="214" t="n">
        <v>189</v>
      </c>
      <c r="X12" s="214" t="n">
        <v>60744</v>
      </c>
      <c r="Y12" s="214" t="n">
        <v>189</v>
      </c>
      <c r="Z12" s="214" t="n">
        <v>24</v>
      </c>
      <c r="AA12" s="214" t="n">
        <v>24</v>
      </c>
    </row>
    <row r="13" ht="15.75" customHeight="1" s="8">
      <c r="A13" s="142" t="inlineStr">
        <is>
          <t>ООО "Эксплана"</t>
        </is>
      </c>
      <c r="B13" s="214" t="inlineStr">
        <is>
          <t>26151066</t>
        </is>
      </c>
      <c r="C13" s="214" t="n">
        <v>1000</v>
      </c>
      <c r="D13" s="214" t="n">
        <v>248065</v>
      </c>
      <c r="E13" s="214" t="n">
        <v>339</v>
      </c>
      <c r="F13" s="214" t="n">
        <v>0</v>
      </c>
      <c r="G13" s="214" t="n">
        <v>0</v>
      </c>
      <c r="H13" s="214" t="n">
        <v>0</v>
      </c>
      <c r="I13" s="214" t="n">
        <v>0</v>
      </c>
      <c r="J13" s="214" t="n">
        <v>0</v>
      </c>
      <c r="K13" s="214" t="n">
        <v>0</v>
      </c>
      <c r="L13" s="214" t="n">
        <v>0</v>
      </c>
      <c r="M13" s="214" t="n">
        <v>0</v>
      </c>
      <c r="N13" s="214" t="n">
        <v>0</v>
      </c>
      <c r="O13" s="214" t="n">
        <v>339</v>
      </c>
      <c r="P13" s="214" t="n">
        <v>44</v>
      </c>
      <c r="Q13" s="214" t="n">
        <v>44</v>
      </c>
      <c r="R13" s="214" t="n">
        <v>243935</v>
      </c>
      <c r="S13" s="214" t="n">
        <v>339</v>
      </c>
      <c r="T13" s="214" t="n">
        <v>248495</v>
      </c>
      <c r="U13" s="214" t="n">
        <v>339</v>
      </c>
      <c r="V13" s="214" t="n">
        <v>14345</v>
      </c>
      <c r="W13" s="214" t="n">
        <v>13</v>
      </c>
      <c r="X13" s="214" t="n">
        <v>13791</v>
      </c>
      <c r="Y13" s="214" t="n">
        <v>13</v>
      </c>
      <c r="Z13" s="214" t="n">
        <v>24</v>
      </c>
      <c r="AA13" s="214" t="n">
        <v>12</v>
      </c>
    </row>
    <row r="14" ht="15.75" customHeight="1" s="8">
      <c r="A14" s="142" t="inlineStr">
        <is>
          <t>ООО «БиоТехМед»</t>
        </is>
      </c>
      <c r="B14" s="214" t="inlineStr">
        <is>
          <t>30958929</t>
        </is>
      </c>
      <c r="C14" s="214" t="n">
        <v>400</v>
      </c>
      <c r="D14" s="214" t="n">
        <v>77479</v>
      </c>
      <c r="E14" s="214" t="n">
        <v>219</v>
      </c>
      <c r="F14" s="214" t="n">
        <v>0</v>
      </c>
      <c r="G14" s="214" t="n">
        <v>0</v>
      </c>
      <c r="H14" s="214" t="n">
        <v>0</v>
      </c>
      <c r="I14" s="214" t="n">
        <v>0</v>
      </c>
      <c r="J14" s="214" t="n">
        <v>23</v>
      </c>
      <c r="K14" s="214" t="n">
        <v>0</v>
      </c>
      <c r="L14" s="214" t="n">
        <v>0</v>
      </c>
      <c r="M14" s="214" t="n">
        <v>0</v>
      </c>
      <c r="N14" s="214" t="n">
        <v>0</v>
      </c>
      <c r="O14" s="214" t="n">
        <v>196</v>
      </c>
      <c r="P14" s="214" t="n">
        <v>10</v>
      </c>
      <c r="Q14" s="214" t="n">
        <v>10</v>
      </c>
      <c r="R14" s="214" t="n">
        <v>77486</v>
      </c>
      <c r="S14" s="214" t="n">
        <v>219</v>
      </c>
      <c r="T14" s="214" t="n">
        <v>77286</v>
      </c>
      <c r="U14" s="214" t="n">
        <v>219</v>
      </c>
      <c r="V14" s="214" t="n">
        <v>12430</v>
      </c>
      <c r="W14" s="214" t="n">
        <v>16</v>
      </c>
      <c r="X14" s="214" t="n">
        <v>11857</v>
      </c>
      <c r="Y14" s="214" t="n">
        <v>16</v>
      </c>
      <c r="Z14" s="214" t="n">
        <v>48</v>
      </c>
      <c r="AA14" s="214" t="n">
        <v>24</v>
      </c>
    </row>
    <row r="15" ht="15.75" customHeight="1" s="8">
      <c r="A15" s="143" t="inlineStr">
        <is>
          <t>ООО "ГЛОБУС МЕД"</t>
        </is>
      </c>
      <c r="B15" s="214" t="inlineStr">
        <is>
          <t>16522790</t>
        </is>
      </c>
      <c r="C15" s="144" t="n">
        <v>900</v>
      </c>
      <c r="D15" s="144" t="n">
        <v>168862</v>
      </c>
      <c r="E15" s="144" t="n">
        <v>264</v>
      </c>
      <c r="F15" s="144" t="n">
        <v>0</v>
      </c>
      <c r="G15" s="144" t="n">
        <v>0</v>
      </c>
      <c r="H15" s="144" t="n">
        <v>0</v>
      </c>
      <c r="I15" s="144" t="n">
        <v>0</v>
      </c>
      <c r="J15" s="144" t="n">
        <v>6</v>
      </c>
      <c r="K15" s="144" t="n">
        <v>34</v>
      </c>
      <c r="L15" s="144" t="n">
        <v>0</v>
      </c>
      <c r="M15" s="144" t="n">
        <v>0</v>
      </c>
      <c r="N15" s="144" t="n">
        <v>0</v>
      </c>
      <c r="O15" s="144" t="n">
        <v>224</v>
      </c>
      <c r="P15" s="144" t="n">
        <v>33</v>
      </c>
      <c r="Q15" s="144" t="n">
        <v>33</v>
      </c>
      <c r="R15" s="144" t="n">
        <v>168837</v>
      </c>
      <c r="S15" s="144" t="n">
        <v>344</v>
      </c>
      <c r="T15" s="144" t="n">
        <v>172123</v>
      </c>
      <c r="U15" s="144" t="n">
        <v>351</v>
      </c>
      <c r="V15" s="144" t="n">
        <v>18331</v>
      </c>
      <c r="W15" s="144" t="n">
        <v>15</v>
      </c>
      <c r="X15" s="144" t="n">
        <v>18069</v>
      </c>
      <c r="Y15" s="144" t="n">
        <v>15</v>
      </c>
      <c r="Z15" s="144" t="n">
        <v>30</v>
      </c>
      <c r="AA15" s="144" t="n">
        <v>5</v>
      </c>
    </row>
    <row r="16" ht="15.75" customHeight="1" s="8">
      <c r="A16" s="142" t="inlineStr">
        <is>
          <t>ООО «МедЛаб СПб»</t>
        </is>
      </c>
      <c r="B16" s="214" t="inlineStr">
        <is>
          <t>62042408</t>
        </is>
      </c>
      <c r="C16" s="214" t="n">
        <v>550</v>
      </c>
      <c r="D16" s="214" t="n">
        <v>70843</v>
      </c>
      <c r="E16" s="214" t="n">
        <v>353</v>
      </c>
      <c r="F16" s="214" t="n">
        <v>0</v>
      </c>
      <c r="G16" s="214" t="n">
        <v>0</v>
      </c>
      <c r="H16" s="214" t="n">
        <v>0</v>
      </c>
      <c r="I16" s="214" t="n">
        <v>0</v>
      </c>
      <c r="J16" s="214" t="n">
        <v>0</v>
      </c>
      <c r="K16" s="214" t="n">
        <v>0</v>
      </c>
      <c r="L16" s="214" t="n">
        <v>0</v>
      </c>
      <c r="M16" s="214" t="n">
        <v>0</v>
      </c>
      <c r="N16" s="214" t="n">
        <v>0</v>
      </c>
      <c r="O16" s="214" t="n">
        <v>353</v>
      </c>
      <c r="P16" s="214" t="n">
        <v>39</v>
      </c>
      <c r="Q16" s="214" t="n">
        <v>31</v>
      </c>
      <c r="R16" s="214" t="n">
        <v>70455</v>
      </c>
      <c r="S16" s="214" t="n">
        <v>353</v>
      </c>
      <c r="T16" s="214" t="n">
        <v>70943</v>
      </c>
      <c r="U16" s="214" t="n">
        <v>353</v>
      </c>
      <c r="V16" s="214" t="n">
        <v>2128</v>
      </c>
      <c r="W16" s="214" t="n">
        <v>7</v>
      </c>
      <c r="X16" s="214" t="n">
        <v>2128</v>
      </c>
      <c r="Y16" s="214" t="n">
        <v>7</v>
      </c>
      <c r="Z16" s="214" t="n">
        <v>24</v>
      </c>
      <c r="AA16" s="214" t="n">
        <v>24</v>
      </c>
    </row>
    <row r="17" ht="15.75" customHeight="1" s="8">
      <c r="A17" s="142" t="inlineStr">
        <is>
          <t>СПб ГБУЗ КДП № 1</t>
        </is>
      </c>
      <c r="B17" s="214" t="inlineStr">
        <is>
          <t>171652</t>
        </is>
      </c>
      <c r="C17" s="214" t="n">
        <v>650</v>
      </c>
      <c r="D17" s="214" t="n">
        <v>142684</v>
      </c>
      <c r="E17" s="214" t="n">
        <v>425</v>
      </c>
      <c r="F17" s="214" t="n">
        <v>126</v>
      </c>
      <c r="G17" s="214" t="n">
        <v>0</v>
      </c>
      <c r="H17" s="214" t="n">
        <v>1</v>
      </c>
      <c r="I17" s="214" t="n">
        <v>9</v>
      </c>
      <c r="J17" s="214" t="n">
        <v>34</v>
      </c>
      <c r="K17" s="214" t="n">
        <v>255</v>
      </c>
      <c r="L17" s="214" t="n">
        <v>0</v>
      </c>
      <c r="M17" s="214" t="n">
        <v>0</v>
      </c>
      <c r="N17" s="214" t="n">
        <v>0</v>
      </c>
      <c r="O17" s="214" t="n">
        <v>0</v>
      </c>
      <c r="P17" s="214" t="n">
        <v>164</v>
      </c>
      <c r="Q17" s="214" t="n">
        <v>164</v>
      </c>
      <c r="R17" s="214" t="n">
        <v>142684</v>
      </c>
      <c r="S17" s="214" t="n">
        <v>425</v>
      </c>
      <c r="T17" s="214" t="n">
        <v>142702</v>
      </c>
      <c r="U17" s="214" t="n">
        <v>425</v>
      </c>
      <c r="V17" s="214" t="n">
        <v>31374</v>
      </c>
      <c r="W17" s="214" t="n">
        <v>129</v>
      </c>
      <c r="X17" s="214" t="n">
        <v>30782</v>
      </c>
      <c r="Y17" s="214" t="n">
        <v>129</v>
      </c>
      <c r="Z17" s="214" t="n">
        <v>24</v>
      </c>
      <c r="AA17" s="214" t="n">
        <v>24</v>
      </c>
    </row>
    <row r="18" ht="15.75" customHeight="1" s="8">
      <c r="A18" s="142" t="inlineStr">
        <is>
          <t>ООО «НПФ «ХЕЛИКС»</t>
        </is>
      </c>
      <c r="B18" s="214" t="inlineStr">
        <is>
          <t>16137312</t>
        </is>
      </c>
      <c r="C18" s="214" t="n">
        <v>11000</v>
      </c>
      <c r="D18" s="214" t="n">
        <v>2283880</v>
      </c>
      <c r="E18" s="214" t="n">
        <v>3505</v>
      </c>
      <c r="F18" s="214" t="n">
        <v>0</v>
      </c>
      <c r="G18" s="214" t="n">
        <v>0</v>
      </c>
      <c r="H18" s="214" t="n">
        <v>0</v>
      </c>
      <c r="I18" s="214" t="n">
        <v>0</v>
      </c>
      <c r="J18" s="214" t="n">
        <v>179</v>
      </c>
      <c r="K18" s="214" t="n">
        <v>0</v>
      </c>
      <c r="L18" s="214" t="n">
        <v>0</v>
      </c>
      <c r="M18" s="214" t="n">
        <v>1095</v>
      </c>
      <c r="N18" s="214" t="n">
        <v>0</v>
      </c>
      <c r="O18" s="214" t="n">
        <v>2231</v>
      </c>
      <c r="P18" s="214" t="n">
        <v>200</v>
      </c>
      <c r="Q18" s="214" t="n">
        <v>627</v>
      </c>
      <c r="R18" s="214" t="n">
        <v>2158796</v>
      </c>
      <c r="S18" s="214" t="n">
        <v>3224</v>
      </c>
      <c r="T18" s="214" t="n">
        <v>2317430</v>
      </c>
      <c r="U18" s="214" t="n">
        <v>3505</v>
      </c>
      <c r="V18" s="214" t="n">
        <v>292034</v>
      </c>
      <c r="W18" s="214" t="n">
        <v>137</v>
      </c>
      <c r="X18" s="214" t="n">
        <v>285604</v>
      </c>
      <c r="Y18" s="214" t="n">
        <v>137</v>
      </c>
      <c r="Z18" s="214" t="n">
        <v>48</v>
      </c>
      <c r="AA18" s="214" t="n">
        <v>1</v>
      </c>
    </row>
    <row r="19" ht="15.75" customHeight="1" s="8">
      <c r="A19" s="142" t="inlineStr">
        <is>
          <t>СПБ ГБУЗ "КВД №1"</t>
        </is>
      </c>
      <c r="B19" s="214" t="inlineStr">
        <is>
          <t>184324</t>
        </is>
      </c>
      <c r="C19" s="214" t="n">
        <v>600</v>
      </c>
      <c r="D19" s="214" t="n">
        <v>94702</v>
      </c>
      <c r="E19" s="214" t="n">
        <v>367</v>
      </c>
      <c r="F19" s="214" t="n">
        <v>87</v>
      </c>
      <c r="G19" s="214" t="n">
        <v>0</v>
      </c>
      <c r="H19" s="214" t="n">
        <v>0</v>
      </c>
      <c r="I19" s="214" t="n">
        <v>6</v>
      </c>
      <c r="J19" s="214" t="n">
        <v>9</v>
      </c>
      <c r="K19" s="214" t="n">
        <v>158</v>
      </c>
      <c r="L19" s="214" t="n">
        <v>0</v>
      </c>
      <c r="M19" s="214" t="n">
        <v>0</v>
      </c>
      <c r="N19" s="214" t="n">
        <v>15</v>
      </c>
      <c r="O19" s="214" t="n">
        <v>92</v>
      </c>
      <c r="P19" s="214" t="n">
        <v>26</v>
      </c>
      <c r="Q19" s="214" t="n">
        <v>26</v>
      </c>
      <c r="R19" s="214" t="n">
        <v>93725</v>
      </c>
      <c r="S19" s="214" t="n">
        <v>172</v>
      </c>
      <c r="T19" s="214" t="n">
        <v>97651</v>
      </c>
      <c r="U19" s="214" t="n">
        <v>176</v>
      </c>
      <c r="V19" s="214" t="n">
        <v>25065</v>
      </c>
      <c r="W19" s="214" t="n">
        <v>56</v>
      </c>
      <c r="X19" s="214" t="n">
        <v>24421</v>
      </c>
      <c r="Y19" s="214" t="n">
        <v>56</v>
      </c>
      <c r="Z19" s="214" t="n">
        <v>24</v>
      </c>
      <c r="AA19" s="214" t="n">
        <v>24</v>
      </c>
    </row>
    <row r="20" ht="15.75" customHeight="1" s="8">
      <c r="A20" s="142" t="inlineStr">
        <is>
          <t>СПб ГБУЗ "КДЦ №85"</t>
        </is>
      </c>
      <c r="B20" s="214" t="inlineStr">
        <is>
          <t>176692</t>
        </is>
      </c>
      <c r="C20" s="214" t="n">
        <v>940</v>
      </c>
      <c r="D20" s="214" t="n">
        <v>179405</v>
      </c>
      <c r="E20" s="214" t="n">
        <v>530</v>
      </c>
      <c r="F20" s="214" t="n">
        <v>0</v>
      </c>
      <c r="G20" s="214" t="n">
        <v>0</v>
      </c>
      <c r="H20" s="214" t="n">
        <v>0</v>
      </c>
      <c r="I20" s="214" t="n">
        <v>0</v>
      </c>
      <c r="J20" s="214" t="n">
        <v>0</v>
      </c>
      <c r="K20" s="214" t="n">
        <v>0</v>
      </c>
      <c r="L20" s="214" t="n">
        <v>0</v>
      </c>
      <c r="M20" s="214" t="n">
        <v>0</v>
      </c>
      <c r="N20" s="214" t="n">
        <v>0</v>
      </c>
      <c r="O20" s="214" t="n">
        <v>0</v>
      </c>
      <c r="P20" s="214" t="n">
        <v>0</v>
      </c>
      <c r="Q20" s="214" t="n">
        <v>47</v>
      </c>
      <c r="R20" s="214" t="n">
        <v>178891</v>
      </c>
      <c r="S20" s="214" t="n">
        <v>282</v>
      </c>
      <c r="T20" s="214" t="n">
        <v>178891</v>
      </c>
      <c r="U20" s="214" t="n">
        <v>282</v>
      </c>
      <c r="V20" s="214" t="n">
        <v>56686</v>
      </c>
      <c r="W20" s="214" t="n">
        <v>104</v>
      </c>
      <c r="X20" s="214" t="n">
        <v>55919</v>
      </c>
      <c r="Y20" s="214" t="n">
        <v>104</v>
      </c>
      <c r="Z20" s="214" t="n">
        <v>24</v>
      </c>
      <c r="AA20" s="214" t="n">
        <v>24</v>
      </c>
    </row>
    <row r="21" ht="15.75" customHeight="1" s="8">
      <c r="A21" s="142" t="inlineStr">
        <is>
          <t>СПб ГБУЗ "КНпЦСВМП(о)"</t>
        </is>
      </c>
      <c r="B21" s="214" t="inlineStr">
        <is>
          <t>189076</t>
        </is>
      </c>
      <c r="C21" s="214" t="n">
        <v>300</v>
      </c>
      <c r="D21" s="214" t="n">
        <v>77503</v>
      </c>
      <c r="E21" s="214" t="n">
        <v>168</v>
      </c>
      <c r="F21" s="214" t="n">
        <v>0</v>
      </c>
      <c r="G21" s="214" t="n">
        <v>0</v>
      </c>
      <c r="H21" s="214" t="n">
        <v>0</v>
      </c>
      <c r="I21" s="214" t="n">
        <v>76</v>
      </c>
      <c r="J21" s="214" t="n">
        <v>33</v>
      </c>
      <c r="K21" s="214" t="n">
        <v>0</v>
      </c>
      <c r="L21" s="214" t="n">
        <v>0</v>
      </c>
      <c r="M21" s="214" t="n">
        <v>0</v>
      </c>
      <c r="N21" s="214" t="n">
        <v>57</v>
      </c>
      <c r="O21" s="214" t="n">
        <v>2</v>
      </c>
      <c r="P21" s="214" t="n">
        <v>54</v>
      </c>
      <c r="Q21" s="214" t="n">
        <v>54</v>
      </c>
      <c r="R21" s="214" t="n">
        <v>46950</v>
      </c>
      <c r="S21" s="214" t="n">
        <v>10</v>
      </c>
      <c r="T21" s="214" t="n">
        <v>75484</v>
      </c>
      <c r="U21" s="214" t="n">
        <v>168</v>
      </c>
      <c r="V21" s="214" t="n">
        <v>1077</v>
      </c>
      <c r="W21" s="214" t="n">
        <v>1</v>
      </c>
      <c r="X21" s="214" t="n">
        <v>965</v>
      </c>
      <c r="Y21" s="214" t="n">
        <v>1</v>
      </c>
      <c r="Z21" s="214" t="n">
        <v>5</v>
      </c>
      <c r="AA21" s="214" t="n">
        <v>1</v>
      </c>
    </row>
    <row r="22" ht="15.75" customHeight="1" s="8">
      <c r="A22" s="142" t="inlineStr">
        <is>
          <t>ФГБУ ДНКЦИБ ФМБА России</t>
        </is>
      </c>
      <c r="B22" s="214" t="inlineStr">
        <is>
          <t>16685405</t>
        </is>
      </c>
      <c r="C22" s="214" t="n">
        <v>1500</v>
      </c>
      <c r="D22" s="214" t="n">
        <v>20511</v>
      </c>
      <c r="E22" s="214" t="n">
        <v>163</v>
      </c>
      <c r="F22" s="214" t="n">
        <v>140</v>
      </c>
      <c r="G22" s="214" t="n">
        <v>0</v>
      </c>
      <c r="H22" s="214" t="n">
        <v>0</v>
      </c>
      <c r="I22" s="214" t="n">
        <v>12</v>
      </c>
      <c r="J22" s="214" t="n">
        <v>11</v>
      </c>
      <c r="K22" s="214" t="n">
        <v>0</v>
      </c>
      <c r="L22" s="214" t="n">
        <v>0</v>
      </c>
      <c r="M22" s="214" t="n">
        <v>0</v>
      </c>
      <c r="N22" s="214" t="n">
        <v>0</v>
      </c>
      <c r="O22" s="214" t="n">
        <v>0</v>
      </c>
      <c r="P22" s="214" t="n">
        <v>2</v>
      </c>
      <c r="Q22" s="214" t="n">
        <v>25</v>
      </c>
      <c r="R22" s="214" t="n">
        <v>20501</v>
      </c>
      <c r="S22" s="214" t="n">
        <v>163</v>
      </c>
      <c r="T22" s="214" t="n">
        <v>20724</v>
      </c>
      <c r="U22" s="214" t="n">
        <v>168</v>
      </c>
      <c r="V22" s="214" t="n">
        <v>636</v>
      </c>
      <c r="W22" s="214" t="n">
        <v>3</v>
      </c>
      <c r="X22" s="214" t="n">
        <v>636</v>
      </c>
      <c r="Y22" s="214" t="n">
        <v>3</v>
      </c>
      <c r="Z22" s="214" t="n">
        <v>24</v>
      </c>
      <c r="AA22" s="214" t="n">
        <v>9</v>
      </c>
    </row>
    <row r="23" ht="15.75" customHeight="1" s="8">
      <c r="A23" s="142" t="inlineStr">
        <is>
          <t>АО "Поликлинический комплекс"</t>
        </is>
      </c>
      <c r="B23" s="214" t="inlineStr">
        <is>
          <t>45843232</t>
        </is>
      </c>
      <c r="C23" s="214" t="n">
        <v>200</v>
      </c>
      <c r="D23" s="214" t="n">
        <v>18477</v>
      </c>
      <c r="E23" s="214" t="n">
        <v>47</v>
      </c>
      <c r="F23" s="214" t="n">
        <v>0</v>
      </c>
      <c r="G23" s="214" t="n">
        <v>0</v>
      </c>
      <c r="H23" s="214" t="n">
        <v>0</v>
      </c>
      <c r="I23" s="214" t="n">
        <v>0</v>
      </c>
      <c r="J23" s="214" t="n">
        <v>0</v>
      </c>
      <c r="K23" s="214" t="n">
        <v>0</v>
      </c>
      <c r="L23" s="214" t="n">
        <v>0</v>
      </c>
      <c r="M23" s="214" t="n">
        <v>0</v>
      </c>
      <c r="N23" s="214" t="n">
        <v>0</v>
      </c>
      <c r="O23" s="214" t="n">
        <v>47</v>
      </c>
      <c r="P23" s="214" t="n">
        <v>27</v>
      </c>
      <c r="Q23" s="214" t="n">
        <v>38</v>
      </c>
      <c r="R23" s="214" t="n">
        <v>18344</v>
      </c>
      <c r="S23" s="214" t="n">
        <v>47</v>
      </c>
      <c r="T23" s="214" t="n">
        <v>18969</v>
      </c>
      <c r="U23" s="214" t="n">
        <v>47</v>
      </c>
      <c r="V23" s="214" t="n">
        <v>2046</v>
      </c>
      <c r="W23" s="214" t="n">
        <v>0</v>
      </c>
      <c r="X23" s="214" t="n">
        <v>2045</v>
      </c>
      <c r="Y23" s="214" t="n">
        <v>0</v>
      </c>
      <c r="Z23" s="214" t="n">
        <v>24</v>
      </c>
      <c r="AA23" s="214" t="n">
        <v>12</v>
      </c>
    </row>
    <row r="24" ht="15.75" customHeight="1" s="8">
      <c r="A24" s="142" t="inlineStr">
        <is>
          <t>ФГБНУ "НИИ АГИР ИМ. Д.О. ОТТА"</t>
        </is>
      </c>
      <c r="B24" s="214" t="inlineStr">
        <is>
          <t>731170</t>
        </is>
      </c>
      <c r="C24" s="214" t="n">
        <v>500</v>
      </c>
      <c r="D24" s="214" t="n">
        <v>38677</v>
      </c>
      <c r="E24" s="214" t="n">
        <v>63</v>
      </c>
      <c r="F24" s="214" t="n">
        <v>0</v>
      </c>
      <c r="G24" s="214" t="n">
        <v>0</v>
      </c>
      <c r="H24" s="214" t="n">
        <v>0</v>
      </c>
      <c r="I24" s="214" t="n">
        <v>2</v>
      </c>
      <c r="J24" s="214" t="n">
        <v>0</v>
      </c>
      <c r="K24" s="214" t="n">
        <v>0</v>
      </c>
      <c r="L24" s="214" t="n">
        <v>0</v>
      </c>
      <c r="M24" s="214" t="n">
        <v>0</v>
      </c>
      <c r="N24" s="214" t="n">
        <v>1</v>
      </c>
      <c r="O24" s="214" t="n">
        <v>60</v>
      </c>
      <c r="P24" s="214" t="n">
        <v>896</v>
      </c>
      <c r="Q24" s="214" t="n">
        <v>9</v>
      </c>
      <c r="R24" s="214" t="n">
        <v>38677</v>
      </c>
      <c r="S24" s="214" t="n">
        <v>63</v>
      </c>
      <c r="T24" s="214" t="n">
        <v>44032</v>
      </c>
      <c r="U24" s="214" t="n">
        <v>87</v>
      </c>
      <c r="V24" s="214" t="n">
        <v>2231</v>
      </c>
      <c r="W24" s="214" t="n">
        <v>1</v>
      </c>
      <c r="X24" s="214" t="n">
        <v>2113</v>
      </c>
      <c r="Y24" s="214" t="n">
        <v>1</v>
      </c>
      <c r="Z24" s="214" t="n">
        <v>24</v>
      </c>
      <c r="AA24" s="214" t="n">
        <v>2</v>
      </c>
    </row>
    <row r="25" ht="15.75" customHeight="1" s="8">
      <c r="A25" s="142" t="inlineStr">
        <is>
          <t>СПб ГБУЗ "Николаевская больница"</t>
        </is>
      </c>
      <c r="B25" s="214" t="inlineStr">
        <is>
          <t>179500</t>
        </is>
      </c>
      <c r="C25" s="214" t="n">
        <v>1800</v>
      </c>
      <c r="D25" s="214" t="n">
        <v>268721</v>
      </c>
      <c r="E25" s="214" t="n">
        <v>475</v>
      </c>
      <c r="F25" s="214" t="n">
        <v>149</v>
      </c>
      <c r="G25" s="214" t="n">
        <v>0</v>
      </c>
      <c r="H25" s="214" t="n">
        <v>2</v>
      </c>
      <c r="I25" s="214" t="n">
        <v>9</v>
      </c>
      <c r="J25" s="214" t="n">
        <v>13</v>
      </c>
      <c r="K25" s="214" t="n">
        <v>197</v>
      </c>
      <c r="L25" s="214" t="n">
        <v>0</v>
      </c>
      <c r="M25" s="214" t="n">
        <v>0</v>
      </c>
      <c r="N25" s="214" t="n">
        <v>67</v>
      </c>
      <c r="O25" s="214" t="n">
        <v>38</v>
      </c>
      <c r="P25" s="214" t="n">
        <v>0</v>
      </c>
      <c r="Q25" s="214" t="n">
        <v>79</v>
      </c>
      <c r="R25" s="214" t="n">
        <v>265800</v>
      </c>
      <c r="S25" s="214" t="n">
        <v>390</v>
      </c>
      <c r="T25" s="214" t="n">
        <v>277452</v>
      </c>
      <c r="U25" s="214" t="n">
        <v>465</v>
      </c>
      <c r="V25" s="214" t="n">
        <v>73757</v>
      </c>
      <c r="W25" s="214" t="n">
        <v>72</v>
      </c>
      <c r="X25" s="214" t="n">
        <v>71325</v>
      </c>
      <c r="Y25" s="214" t="n">
        <v>72</v>
      </c>
      <c r="Z25" s="214" t="n">
        <v>24</v>
      </c>
      <c r="AA25" s="214" t="n">
        <v>12</v>
      </c>
    </row>
    <row r="26" ht="15.75" customHeight="1" s="8">
      <c r="A26" s="142" t="inlineStr">
        <is>
          <t>СПб ГБУЗ "Городская больница №26"</t>
        </is>
      </c>
      <c r="B26" s="214" t="inlineStr">
        <is>
          <t>174748</t>
        </is>
      </c>
      <c r="C26" s="214" t="n">
        <v>200</v>
      </c>
      <c r="D26" s="214" t="n">
        <v>3479</v>
      </c>
      <c r="E26" s="214" t="n">
        <v>56</v>
      </c>
      <c r="F26" s="214" t="n">
        <v>0</v>
      </c>
      <c r="G26" s="214" t="n">
        <v>1</v>
      </c>
      <c r="H26" s="214" t="n">
        <v>9</v>
      </c>
      <c r="I26" s="214" t="n">
        <v>0</v>
      </c>
      <c r="J26" s="214" t="n">
        <v>0</v>
      </c>
      <c r="K26" s="214" t="n">
        <v>41</v>
      </c>
      <c r="L26" s="214" t="n">
        <v>0</v>
      </c>
      <c r="M26" s="214" t="n">
        <v>0</v>
      </c>
      <c r="N26" s="214" t="n">
        <v>5</v>
      </c>
      <c r="O26" s="214" t="n">
        <v>0</v>
      </c>
      <c r="P26" s="214" t="n">
        <v>2400</v>
      </c>
      <c r="Q26" s="214" t="n">
        <v>6</v>
      </c>
      <c r="R26" s="214" t="n">
        <v>2933</v>
      </c>
      <c r="S26" s="214" t="n">
        <v>43</v>
      </c>
      <c r="T26" s="214" t="n">
        <v>3474</v>
      </c>
      <c r="U26" s="214" t="n">
        <v>56</v>
      </c>
      <c r="V26" s="214" t="n">
        <v>685</v>
      </c>
      <c r="W26" s="214" t="n">
        <v>7</v>
      </c>
      <c r="X26" s="214" t="n">
        <v>685</v>
      </c>
      <c r="Y26" s="214" t="n">
        <v>7</v>
      </c>
      <c r="Z26" s="214" t="n">
        <v>24</v>
      </c>
      <c r="AA26" s="214" t="n">
        <v>1</v>
      </c>
    </row>
    <row r="27" ht="15.75" customHeight="1" s="8">
      <c r="A27" s="142" t="inlineStr">
        <is>
          <t>СПб ГБУЗ "Городская больница №40"</t>
        </is>
      </c>
      <c r="B27" s="214" t="inlineStr">
        <is>
          <t>173884</t>
        </is>
      </c>
      <c r="C27" s="214" t="n">
        <v>2000</v>
      </c>
      <c r="D27" s="214" t="n">
        <v>528593</v>
      </c>
      <c r="E27" s="214" t="n">
        <v>1239</v>
      </c>
      <c r="F27" s="214" t="n">
        <v>6</v>
      </c>
      <c r="G27" s="214" t="n">
        <v>0</v>
      </c>
      <c r="H27" s="214" t="n">
        <v>0</v>
      </c>
      <c r="I27" s="214" t="n">
        <v>24</v>
      </c>
      <c r="J27" s="214" t="n">
        <v>0</v>
      </c>
      <c r="K27" s="214" t="n">
        <v>1136</v>
      </c>
      <c r="L27" s="214" t="n">
        <v>0</v>
      </c>
      <c r="M27" s="214" t="n">
        <v>0</v>
      </c>
      <c r="N27" s="214" t="n">
        <v>0</v>
      </c>
      <c r="O27" s="214" t="n">
        <v>73</v>
      </c>
      <c r="P27" s="214" t="n">
        <v>9280</v>
      </c>
      <c r="Q27" s="214" t="n">
        <v>550</v>
      </c>
      <c r="R27" s="214" t="n">
        <v>524925</v>
      </c>
      <c r="S27" s="214" t="n">
        <v>1207</v>
      </c>
      <c r="T27" s="214" t="n">
        <v>528593</v>
      </c>
      <c r="U27" s="214" t="n">
        <v>1239</v>
      </c>
      <c r="V27" s="214" t="n">
        <v>90145</v>
      </c>
      <c r="W27" s="214" t="n">
        <v>110</v>
      </c>
      <c r="X27" s="214" t="n">
        <v>22340</v>
      </c>
      <c r="Y27" s="214" t="n">
        <v>110</v>
      </c>
      <c r="Z27" s="214" t="n">
        <v>24</v>
      </c>
      <c r="AA27" s="214" t="n">
        <v>24</v>
      </c>
    </row>
    <row r="28" ht="15.75" customHeight="1" s="8">
      <c r="A28" s="142" t="inlineStr">
        <is>
          <t>ФГБОУ ВО СПБГПМУ МИНЗДРАВА РОССИИ</t>
        </is>
      </c>
      <c r="B28" s="214" t="inlineStr">
        <is>
          <t>731181</t>
        </is>
      </c>
      <c r="C28" s="214" t="n">
        <v>120</v>
      </c>
      <c r="D28" s="214" t="n">
        <v>1071</v>
      </c>
      <c r="E28" s="214" t="n">
        <v>82</v>
      </c>
      <c r="F28" s="214" t="n">
        <v>9</v>
      </c>
      <c r="G28" s="214" t="n">
        <v>3</v>
      </c>
      <c r="H28" s="214" t="n">
        <v>0</v>
      </c>
      <c r="I28" s="214" t="n">
        <v>3</v>
      </c>
      <c r="J28" s="214" t="n">
        <v>0</v>
      </c>
      <c r="K28" s="214" t="n">
        <v>7</v>
      </c>
      <c r="L28" s="214" t="n">
        <v>0</v>
      </c>
      <c r="M28" s="214" t="n">
        <v>0</v>
      </c>
      <c r="N28" s="214" t="n">
        <v>60</v>
      </c>
      <c r="O28" s="214" t="n">
        <v>0</v>
      </c>
      <c r="P28" s="214" t="n">
        <v>24</v>
      </c>
      <c r="Q28" s="214" t="n">
        <v>18</v>
      </c>
      <c r="R28" s="214" t="n">
        <v>861</v>
      </c>
      <c r="S28" s="214" t="n">
        <v>61</v>
      </c>
      <c r="T28" s="214" t="n">
        <v>1071</v>
      </c>
      <c r="U28" s="214" t="n">
        <v>82</v>
      </c>
      <c r="V28" s="214" t="n">
        <v>80</v>
      </c>
      <c r="W28" s="214" t="n">
        <v>4</v>
      </c>
      <c r="X28" s="214" t="n">
        <v>80</v>
      </c>
      <c r="Y28" s="214" t="n">
        <v>4</v>
      </c>
      <c r="Z28" s="214" t="n">
        <v>8</v>
      </c>
      <c r="AA28" s="214" t="n">
        <v>8</v>
      </c>
    </row>
    <row r="29" ht="15.75" customHeight="1" s="8">
      <c r="A29" s="142" t="inlineStr">
        <is>
          <t>ООО "Медико-санитарная часть №157"</t>
        </is>
      </c>
      <c r="B29" s="214" t="inlineStr">
        <is>
          <t>78780154</t>
        </is>
      </c>
      <c r="C29" s="214" t="n">
        <v>200</v>
      </c>
      <c r="D29" s="214" t="n">
        <v>5877</v>
      </c>
      <c r="E29" s="214" t="n">
        <v>0</v>
      </c>
      <c r="F29" s="214" t="n">
        <v>0</v>
      </c>
      <c r="G29" s="214" t="n">
        <v>0</v>
      </c>
      <c r="H29" s="214" t="n">
        <v>0</v>
      </c>
      <c r="I29" s="214" t="n">
        <v>0</v>
      </c>
      <c r="J29" s="214" t="n">
        <v>0</v>
      </c>
      <c r="K29" s="214" t="n">
        <v>0</v>
      </c>
      <c r="L29" s="214" t="n">
        <v>0</v>
      </c>
      <c r="M29" s="214" t="n">
        <v>0</v>
      </c>
      <c r="N29" s="214" t="n">
        <v>0</v>
      </c>
      <c r="O29" s="214" t="n">
        <v>0</v>
      </c>
      <c r="P29" s="214" t="n">
        <v>0</v>
      </c>
      <c r="Q29" s="214" t="n">
        <v>0</v>
      </c>
      <c r="R29" s="214" t="n">
        <v>5877</v>
      </c>
      <c r="S29" s="214" t="n">
        <v>0</v>
      </c>
      <c r="T29" s="214" t="n">
        <v>5877</v>
      </c>
      <c r="U29" s="214" t="n">
        <v>0</v>
      </c>
      <c r="V29" s="214" t="n">
        <v>1582</v>
      </c>
      <c r="W29" s="214" t="n">
        <v>0</v>
      </c>
      <c r="X29" s="214" t="n">
        <v>1582</v>
      </c>
      <c r="Y29" s="214" t="n">
        <v>0</v>
      </c>
      <c r="Z29" s="214" t="n">
        <v>0</v>
      </c>
      <c r="AA29" s="214" t="n">
        <v>0</v>
      </c>
    </row>
    <row r="30" ht="15.75" customHeight="1" s="8">
      <c r="A30" s="142" t="inlineStr">
        <is>
          <t>ООО "Медицинская компания ЛабСтори"</t>
        </is>
      </c>
      <c r="B30" s="214" t="inlineStr">
        <is>
          <t>26151006</t>
        </is>
      </c>
      <c r="C30" s="214" t="n">
        <v>2500</v>
      </c>
      <c r="D30" s="214" t="n">
        <v>416818</v>
      </c>
      <c r="E30" s="214" t="n">
        <v>698</v>
      </c>
      <c r="F30" s="214" t="n">
        <v>0</v>
      </c>
      <c r="G30" s="214" t="n">
        <v>0</v>
      </c>
      <c r="H30" s="214" t="n">
        <v>0</v>
      </c>
      <c r="I30" s="214" t="n">
        <v>0</v>
      </c>
      <c r="J30" s="214" t="n">
        <v>23</v>
      </c>
      <c r="K30" s="214" t="n">
        <v>0</v>
      </c>
      <c r="L30" s="214" t="n">
        <v>0</v>
      </c>
      <c r="M30" s="214" t="n">
        <v>0</v>
      </c>
      <c r="N30" s="214" t="n">
        <v>0</v>
      </c>
      <c r="O30" s="214" t="n">
        <v>675</v>
      </c>
      <c r="P30" s="214" t="n">
        <v>14</v>
      </c>
      <c r="Q30" s="214" t="n">
        <v>103</v>
      </c>
      <c r="R30" s="214" t="n">
        <v>417806</v>
      </c>
      <c r="S30" s="214" t="n">
        <v>698</v>
      </c>
      <c r="T30" s="214" t="n">
        <v>427241</v>
      </c>
      <c r="U30" s="214" t="n">
        <v>714</v>
      </c>
      <c r="V30" s="214" t="n">
        <v>32590</v>
      </c>
      <c r="W30" s="214" t="n">
        <v>35</v>
      </c>
      <c r="X30" s="214" t="n">
        <v>32744</v>
      </c>
      <c r="Y30" s="214" t="n">
        <v>35</v>
      </c>
      <c r="Z30" s="214" t="n">
        <v>24</v>
      </c>
      <c r="AA30" s="214" t="n">
        <v>24</v>
      </c>
    </row>
    <row r="31" ht="15.75" customHeight="1" s="8">
      <c r="A31" s="142" t="inlineStr">
        <is>
          <t>СПб ГБУЗ "Александровская больница"</t>
        </is>
      </c>
      <c r="B31" s="214" t="inlineStr">
        <is>
          <t>184036</t>
        </is>
      </c>
      <c r="C31" s="214" t="n">
        <v>200</v>
      </c>
      <c r="D31" s="214" t="n">
        <v>38529</v>
      </c>
      <c r="E31" s="214" t="n">
        <v>66</v>
      </c>
      <c r="F31" s="214" t="n">
        <v>0</v>
      </c>
      <c r="G31" s="214" t="n">
        <v>0</v>
      </c>
      <c r="H31" s="214" t="n">
        <v>57</v>
      </c>
      <c r="I31" s="214" t="n">
        <v>0</v>
      </c>
      <c r="J31" s="214" t="n">
        <v>0</v>
      </c>
      <c r="K31" s="214" t="n">
        <v>0</v>
      </c>
      <c r="L31" s="214" t="n">
        <v>0</v>
      </c>
      <c r="M31" s="214" t="n">
        <v>0</v>
      </c>
      <c r="N31" s="214" t="n">
        <v>9</v>
      </c>
      <c r="O31" s="214" t="n">
        <v>0</v>
      </c>
      <c r="P31" s="214" t="n">
        <v>11</v>
      </c>
      <c r="Q31" s="214" t="n">
        <v>18</v>
      </c>
      <c r="R31" s="214" t="n">
        <v>38472</v>
      </c>
      <c r="S31" s="214" t="n">
        <v>66</v>
      </c>
      <c r="T31" s="214" t="n">
        <v>39924</v>
      </c>
      <c r="U31" s="214" t="n">
        <v>71</v>
      </c>
      <c r="V31" s="214" t="n">
        <v>9726</v>
      </c>
      <c r="W31" s="214" t="n">
        <v>24</v>
      </c>
      <c r="X31" s="214" t="n">
        <v>9722</v>
      </c>
      <c r="Y31" s="214" t="n">
        <v>24</v>
      </c>
      <c r="Z31" s="214" t="n">
        <v>6</v>
      </c>
      <c r="AA31" s="214" t="n">
        <v>1</v>
      </c>
    </row>
    <row r="32" ht="15.75" customHeight="1" s="8">
      <c r="A32" s="142" t="inlineStr">
        <is>
          <t>СПб ГБУЗ "Городская поликлиника №34"</t>
        </is>
      </c>
      <c r="B32" s="214" t="inlineStr">
        <is>
          <t>174388</t>
        </is>
      </c>
      <c r="C32" s="214" t="n">
        <v>1800</v>
      </c>
      <c r="D32" s="214" t="n">
        <v>266014</v>
      </c>
      <c r="E32" s="214" t="n">
        <v>394</v>
      </c>
      <c r="F32" s="214" t="n">
        <v>61</v>
      </c>
      <c r="G32" s="214" t="n">
        <v>0</v>
      </c>
      <c r="H32" s="214" t="n">
        <v>0</v>
      </c>
      <c r="I32" s="214" t="n">
        <v>50</v>
      </c>
      <c r="J32" s="214" t="n">
        <v>4</v>
      </c>
      <c r="K32" s="214" t="n">
        <v>235</v>
      </c>
      <c r="L32" s="214" t="n">
        <v>0</v>
      </c>
      <c r="M32" s="214" t="n">
        <v>0</v>
      </c>
      <c r="N32" s="214" t="n">
        <v>44</v>
      </c>
      <c r="O32" s="214" t="n">
        <v>0</v>
      </c>
      <c r="P32" s="214" t="n">
        <v>0</v>
      </c>
      <c r="Q32" s="214" t="n">
        <v>0</v>
      </c>
      <c r="R32" s="214" t="n">
        <v>266005</v>
      </c>
      <c r="S32" s="214" t="n">
        <v>419</v>
      </c>
      <c r="T32" s="214" t="n">
        <v>274514</v>
      </c>
      <c r="U32" s="214" t="n">
        <v>467</v>
      </c>
      <c r="V32" s="214" t="n">
        <v>54285</v>
      </c>
      <c r="W32" s="214" t="n">
        <v>91</v>
      </c>
      <c r="X32" s="214" t="n">
        <v>52714</v>
      </c>
      <c r="Y32" s="214" t="n">
        <v>91</v>
      </c>
      <c r="Z32" s="214" t="n">
        <v>12</v>
      </c>
      <c r="AA32" s="214" t="n">
        <v>12</v>
      </c>
    </row>
    <row r="33" ht="15.75" customHeight="1" s="8">
      <c r="A33" s="142" t="inlineStr">
        <is>
          <t>СПб ГБУЗ "Городская поликлиника №75"</t>
        </is>
      </c>
      <c r="B33" s="214" t="inlineStr">
        <is>
          <t>173092</t>
        </is>
      </c>
      <c r="C33" s="214" t="n">
        <v>700</v>
      </c>
      <c r="D33" s="214" t="n">
        <v>104381</v>
      </c>
      <c r="E33" s="214" t="n">
        <v>0</v>
      </c>
      <c r="F33" s="214" t="n">
        <v>0</v>
      </c>
      <c r="G33" s="214" t="n">
        <v>0</v>
      </c>
      <c r="H33" s="214" t="n">
        <v>0</v>
      </c>
      <c r="I33" s="214" t="n">
        <v>0</v>
      </c>
      <c r="J33" s="214" t="n">
        <v>0</v>
      </c>
      <c r="K33" s="214" t="n">
        <v>0</v>
      </c>
      <c r="L33" s="214" t="n">
        <v>0</v>
      </c>
      <c r="M33" s="214" t="n">
        <v>0</v>
      </c>
      <c r="N33" s="214" t="n">
        <v>0</v>
      </c>
      <c r="O33" s="214" t="n">
        <v>0</v>
      </c>
      <c r="P33" s="214" t="n">
        <v>4</v>
      </c>
      <c r="Q33" s="214" t="n">
        <v>16</v>
      </c>
      <c r="R33" s="214" t="n">
        <v>80570</v>
      </c>
      <c r="S33" s="214" t="n">
        <v>67</v>
      </c>
      <c r="T33" s="214" t="n">
        <v>104381</v>
      </c>
      <c r="U33" s="214" t="n">
        <v>129</v>
      </c>
      <c r="V33" s="214" t="n">
        <v>27540</v>
      </c>
      <c r="W33" s="214" t="n">
        <v>41</v>
      </c>
      <c r="X33" s="214" t="n">
        <v>26486</v>
      </c>
      <c r="Y33" s="214" t="n">
        <v>41</v>
      </c>
      <c r="Z33" s="214" t="n">
        <v>12</v>
      </c>
      <c r="AA33" s="214" t="n">
        <v>1</v>
      </c>
    </row>
    <row r="34" ht="15.75" customHeight="1" s="8">
      <c r="A34" s="142" t="inlineStr">
        <is>
          <t>СПб ГБУЗ "Городская поликлиника №87"</t>
        </is>
      </c>
      <c r="B34" s="214" t="inlineStr">
        <is>
          <t>173236</t>
        </is>
      </c>
      <c r="C34" s="214" t="n">
        <v>1000</v>
      </c>
      <c r="D34" s="214" t="n">
        <v>120294</v>
      </c>
      <c r="E34" s="214" t="n">
        <v>288</v>
      </c>
      <c r="F34" s="214" t="n">
        <v>84</v>
      </c>
      <c r="G34" s="214" t="n">
        <v>0</v>
      </c>
      <c r="H34" s="214" t="n">
        <v>0</v>
      </c>
      <c r="I34" s="214" t="n">
        <v>10</v>
      </c>
      <c r="J34" s="214" t="n">
        <v>5</v>
      </c>
      <c r="K34" s="214" t="n">
        <v>185</v>
      </c>
      <c r="L34" s="214" t="n">
        <v>0</v>
      </c>
      <c r="M34" s="214" t="n">
        <v>0</v>
      </c>
      <c r="N34" s="214" t="n">
        <v>4</v>
      </c>
      <c r="O34" s="214" t="n">
        <v>0</v>
      </c>
      <c r="P34" s="214" t="n">
        <v>4200</v>
      </c>
      <c r="Q34" s="214" t="n">
        <v>31</v>
      </c>
      <c r="R34" s="214" t="n">
        <v>82983</v>
      </c>
      <c r="S34" s="214" t="n">
        <v>286</v>
      </c>
      <c r="T34" s="214" t="n">
        <v>119962</v>
      </c>
      <c r="U34" s="214" t="n">
        <v>288</v>
      </c>
      <c r="V34" s="214" t="n">
        <v>37045</v>
      </c>
      <c r="W34" s="214" t="n">
        <v>80</v>
      </c>
      <c r="X34" s="214" t="n">
        <v>36914</v>
      </c>
      <c r="Y34" s="214" t="n">
        <v>80</v>
      </c>
      <c r="Z34" s="214" t="n">
        <v>24</v>
      </c>
      <c r="AA34" s="214" t="n">
        <v>1</v>
      </c>
    </row>
    <row r="35" ht="15.75" customHeight="1" s="8">
      <c r="A35" s="142" t="inlineStr">
        <is>
          <t>СПб ГБУЗ "Городская поликлиника №106"</t>
        </is>
      </c>
      <c r="B35" s="214" t="inlineStr">
        <is>
          <t>179644</t>
        </is>
      </c>
      <c r="C35" s="214" t="n">
        <v>1500</v>
      </c>
      <c r="D35" s="214" t="n">
        <v>240705</v>
      </c>
      <c r="E35" s="214" t="n">
        <v>603</v>
      </c>
      <c r="F35" s="214" t="n">
        <v>189</v>
      </c>
      <c r="G35" s="214" t="n">
        <v>0</v>
      </c>
      <c r="H35" s="214" t="n">
        <v>1</v>
      </c>
      <c r="I35" s="214" t="n">
        <v>3</v>
      </c>
      <c r="J35" s="214" t="n">
        <v>18</v>
      </c>
      <c r="K35" s="214" t="n">
        <v>310</v>
      </c>
      <c r="L35" s="214" t="n">
        <v>0</v>
      </c>
      <c r="M35" s="214" t="n">
        <v>0</v>
      </c>
      <c r="N35" s="214" t="n">
        <v>72</v>
      </c>
      <c r="O35" s="214" t="n">
        <v>10</v>
      </c>
      <c r="P35" s="214" t="n">
        <v>2800</v>
      </c>
      <c r="Q35" s="214" t="n">
        <v>75</v>
      </c>
      <c r="R35" s="214" t="n">
        <v>240578</v>
      </c>
      <c r="S35" s="214" t="n">
        <v>603</v>
      </c>
      <c r="T35" s="214" t="n">
        <v>240726</v>
      </c>
      <c r="U35" s="214" t="n">
        <v>603</v>
      </c>
      <c r="V35" s="214" t="n">
        <v>42626</v>
      </c>
      <c r="W35" s="214" t="n">
        <v>152</v>
      </c>
      <c r="X35" s="214" t="n">
        <v>42067</v>
      </c>
      <c r="Y35" s="214" t="n">
        <v>152</v>
      </c>
      <c r="Z35" s="214" t="n">
        <v>36</v>
      </c>
      <c r="AA35" s="214" t="n">
        <v>36</v>
      </c>
    </row>
    <row r="36" ht="15.75" customHeight="1" s="8">
      <c r="A36" s="142" t="inlineStr">
        <is>
          <t>СПб ГБУЗ "Городская поликлиника №107"</t>
        </is>
      </c>
      <c r="B36" s="214" t="inlineStr">
        <is>
          <t>177700</t>
        </is>
      </c>
      <c r="C36" s="214" t="n">
        <v>1200</v>
      </c>
      <c r="D36" s="214" t="n">
        <v>272570</v>
      </c>
      <c r="E36" s="214" t="n">
        <v>359</v>
      </c>
      <c r="F36" s="214" t="n">
        <v>86</v>
      </c>
      <c r="G36" s="214" t="n">
        <v>0</v>
      </c>
      <c r="H36" s="214" t="n">
        <v>0</v>
      </c>
      <c r="I36" s="214" t="n">
        <v>1</v>
      </c>
      <c r="J36" s="214" t="n">
        <v>12</v>
      </c>
      <c r="K36" s="214" t="n">
        <v>260</v>
      </c>
      <c r="L36" s="214" t="n">
        <v>0</v>
      </c>
      <c r="M36" s="214" t="n">
        <v>0</v>
      </c>
      <c r="N36" s="214" t="n">
        <v>0</v>
      </c>
      <c r="O36" s="214" t="n">
        <v>0</v>
      </c>
      <c r="P36" s="214" t="n">
        <v>80</v>
      </c>
      <c r="Q36" s="214" t="n">
        <v>150</v>
      </c>
      <c r="R36" s="214" t="n">
        <v>267966</v>
      </c>
      <c r="S36" s="214" t="n">
        <v>358</v>
      </c>
      <c r="T36" s="214" t="n">
        <v>272570</v>
      </c>
      <c r="U36" s="214" t="n">
        <v>359</v>
      </c>
      <c r="V36" s="214" t="n">
        <v>43592</v>
      </c>
      <c r="W36" s="214" t="n">
        <v>89</v>
      </c>
      <c r="X36" s="214" t="n">
        <v>41477</v>
      </c>
      <c r="Y36" s="214" t="n">
        <v>89</v>
      </c>
      <c r="Z36" s="214" t="n">
        <v>24</v>
      </c>
      <c r="AA36" s="214" t="n">
        <v>24</v>
      </c>
    </row>
    <row r="37" ht="15.75" customHeight="1" s="8">
      <c r="A37" s="142" t="inlineStr">
        <is>
          <t>СПБ ГБУЗ "ДГМКЦ ВМТ им. К.А. Раухфуса"</t>
        </is>
      </c>
      <c r="B37" s="214" t="inlineStr">
        <is>
          <t>177916</t>
        </is>
      </c>
      <c r="C37" s="214" t="n">
        <v>50</v>
      </c>
      <c r="D37" s="214" t="n">
        <v>9078</v>
      </c>
      <c r="E37" s="214" t="n">
        <v>21</v>
      </c>
      <c r="F37" s="214" t="n">
        <v>4</v>
      </c>
      <c r="G37" s="214" t="n">
        <v>0</v>
      </c>
      <c r="H37" s="214" t="n">
        <v>0</v>
      </c>
      <c r="I37" s="214" t="n">
        <v>0</v>
      </c>
      <c r="J37" s="214" t="n">
        <v>1</v>
      </c>
      <c r="K37" s="214" t="n">
        <v>0</v>
      </c>
      <c r="L37" s="214" t="n">
        <v>0</v>
      </c>
      <c r="M37" s="214" t="n">
        <v>0</v>
      </c>
      <c r="N37" s="214" t="n">
        <v>0</v>
      </c>
      <c r="O37" s="214" t="n">
        <v>17</v>
      </c>
      <c r="P37" s="214" t="n">
        <v>1000</v>
      </c>
      <c r="Q37" s="214" t="n">
        <v>10</v>
      </c>
      <c r="R37" s="214" t="n">
        <v>8902</v>
      </c>
      <c r="S37" s="214" t="n">
        <v>21</v>
      </c>
      <c r="T37" s="214" t="n">
        <v>9946</v>
      </c>
      <c r="U37" s="214" t="n">
        <v>21</v>
      </c>
      <c r="V37" s="214" t="n">
        <v>532</v>
      </c>
      <c r="W37" s="214" t="n">
        <v>1</v>
      </c>
      <c r="X37" s="214" t="n">
        <v>531</v>
      </c>
      <c r="Y37" s="214" t="n">
        <v>1</v>
      </c>
      <c r="Z37" s="214" t="n">
        <v>7</v>
      </c>
      <c r="AA37" s="214" t="n">
        <v>1</v>
      </c>
    </row>
    <row r="38" ht="15.75" customHeight="1" s="8">
      <c r="A38" s="142" t="inlineStr">
        <is>
          <t>ЧУЗ «КБ «РЖД-МЕДИЦИНА» Г. С-ПЕТЕРБУРГ»</t>
        </is>
      </c>
      <c r="B38" s="214" t="inlineStr">
        <is>
          <t>16683110</t>
        </is>
      </c>
      <c r="C38" s="214" t="n">
        <v>300</v>
      </c>
      <c r="D38" s="214" t="n">
        <v>2298</v>
      </c>
      <c r="E38" s="214" t="n">
        <v>91</v>
      </c>
      <c r="F38" s="214" t="n">
        <v>3</v>
      </c>
      <c r="G38" s="214" t="n">
        <v>0</v>
      </c>
      <c r="H38" s="214" t="n">
        <v>0</v>
      </c>
      <c r="I38" s="214" t="n">
        <v>0</v>
      </c>
      <c r="J38" s="214" t="n">
        <v>0</v>
      </c>
      <c r="K38" s="214" t="n">
        <v>10</v>
      </c>
      <c r="L38" s="214" t="n">
        <v>0</v>
      </c>
      <c r="M38" s="214" t="n">
        <v>0</v>
      </c>
      <c r="N38" s="214" t="n">
        <v>30</v>
      </c>
      <c r="O38" s="214" t="n">
        <v>48</v>
      </c>
      <c r="P38" s="214" t="n">
        <v>34</v>
      </c>
      <c r="Q38" s="214" t="n">
        <v>2</v>
      </c>
      <c r="R38" s="214" t="n">
        <v>2298</v>
      </c>
      <c r="S38" s="214" t="n">
        <v>91</v>
      </c>
      <c r="T38" s="214" t="n">
        <v>2298</v>
      </c>
      <c r="U38" s="214" t="n">
        <v>91</v>
      </c>
      <c r="V38" s="214" t="n">
        <v>97</v>
      </c>
      <c r="W38" s="214" t="n">
        <v>7</v>
      </c>
      <c r="X38" s="214" t="n">
        <v>97</v>
      </c>
      <c r="Y38" s="214" t="n">
        <v>7</v>
      </c>
      <c r="Z38" s="214" t="n">
        <v>24</v>
      </c>
      <c r="AA38" s="214" t="n">
        <v>24</v>
      </c>
    </row>
    <row r="39" ht="15.75" customHeight="1" s="8">
      <c r="A39" s="142" t="inlineStr">
        <is>
          <t>СПб ГБУЗ "Госпиталь для ветеранов войн"</t>
        </is>
      </c>
      <c r="B39" s="214" t="inlineStr">
        <is>
          <t>187852</t>
        </is>
      </c>
      <c r="C39" s="214" t="n">
        <v>100</v>
      </c>
      <c r="D39" s="214" t="n">
        <v>13225</v>
      </c>
      <c r="E39" s="214" t="n">
        <v>0</v>
      </c>
      <c r="F39" s="214" t="n">
        <v>0</v>
      </c>
      <c r="G39" s="214" t="n">
        <v>0</v>
      </c>
      <c r="H39" s="214" t="n">
        <v>0</v>
      </c>
      <c r="I39" s="214" t="n">
        <v>0</v>
      </c>
      <c r="J39" s="214" t="n">
        <v>0</v>
      </c>
      <c r="K39" s="214" t="n">
        <v>0</v>
      </c>
      <c r="L39" s="214" t="n">
        <v>0</v>
      </c>
      <c r="M39" s="214" t="n">
        <v>0</v>
      </c>
      <c r="N39" s="214" t="n">
        <v>0</v>
      </c>
      <c r="O39" s="214" t="n">
        <v>0</v>
      </c>
      <c r="P39" s="214" t="n">
        <v>0</v>
      </c>
      <c r="Q39" s="214" t="n">
        <v>0</v>
      </c>
      <c r="R39" s="214" t="n">
        <v>12685</v>
      </c>
      <c r="S39" s="214" t="n">
        <v>0</v>
      </c>
      <c r="T39" s="214" t="n">
        <v>13925</v>
      </c>
      <c r="U39" s="214" t="n">
        <v>0</v>
      </c>
      <c r="V39" s="214" t="n">
        <v>734</v>
      </c>
      <c r="W39" s="214" t="n">
        <v>0</v>
      </c>
      <c r="X39" s="214" t="n">
        <v>693</v>
      </c>
      <c r="Y39" s="214" t="n">
        <v>0</v>
      </c>
      <c r="Z39" s="214" t="n">
        <v>0</v>
      </c>
      <c r="AA39" s="214" t="n">
        <v>0</v>
      </c>
    </row>
    <row r="40" ht="15.75" customHeight="1" s="8">
      <c r="A40" s="142" t="inlineStr">
        <is>
          <t>СПб ГБУЗ "Городская Мариинская больница"</t>
        </is>
      </c>
      <c r="B40" s="214" t="inlineStr">
        <is>
          <t>189004</t>
        </is>
      </c>
      <c r="C40" s="214" t="n">
        <v>350</v>
      </c>
      <c r="D40" s="214" t="n">
        <v>64256</v>
      </c>
      <c r="E40" s="214" t="n">
        <v>0</v>
      </c>
      <c r="F40" s="214" t="n">
        <v>0</v>
      </c>
      <c r="G40" s="214" t="n">
        <v>0</v>
      </c>
      <c r="H40" s="214" t="n">
        <v>0</v>
      </c>
      <c r="I40" s="214" t="n">
        <v>0</v>
      </c>
      <c r="J40" s="214" t="n">
        <v>0</v>
      </c>
      <c r="K40" s="214" t="n">
        <v>0</v>
      </c>
      <c r="L40" s="214" t="n">
        <v>0</v>
      </c>
      <c r="M40" s="214" t="n">
        <v>0</v>
      </c>
      <c r="N40" s="214" t="n">
        <v>0</v>
      </c>
      <c r="O40" s="214" t="n">
        <v>0</v>
      </c>
      <c r="P40" s="214" t="n">
        <v>0</v>
      </c>
      <c r="Q40" s="214" t="n">
        <v>0</v>
      </c>
      <c r="R40" s="214" t="n">
        <v>64286</v>
      </c>
      <c r="S40" s="214" t="n">
        <v>0</v>
      </c>
      <c r="T40" s="214" t="n">
        <v>68506</v>
      </c>
      <c r="U40" s="214" t="n">
        <v>0</v>
      </c>
      <c r="V40" s="214" t="n">
        <v>10462</v>
      </c>
      <c r="W40" s="214" t="n">
        <v>0</v>
      </c>
      <c r="X40" s="214" t="n">
        <v>10364</v>
      </c>
      <c r="Y40" s="214" t="n">
        <v>0</v>
      </c>
      <c r="Z40" s="214" t="n">
        <v>0</v>
      </c>
      <c r="AA40" s="214" t="n">
        <v>0</v>
      </c>
    </row>
    <row r="41" ht="15.75" customHeight="1" s="8">
      <c r="A41" s="142" t="inlineStr">
        <is>
          <t>СПб ГБУЗ "Детская городская больница №22"</t>
        </is>
      </c>
      <c r="B41" s="214" t="inlineStr">
        <is>
          <t>181300</t>
        </is>
      </c>
      <c r="C41" s="214" t="n">
        <v>600</v>
      </c>
      <c r="D41" s="214" t="n">
        <v>161007</v>
      </c>
      <c r="E41" s="214" t="n">
        <v>355</v>
      </c>
      <c r="F41" s="214" t="n">
        <v>95</v>
      </c>
      <c r="G41" s="214" t="n">
        <v>0</v>
      </c>
      <c r="H41" s="214" t="n">
        <v>1</v>
      </c>
      <c r="I41" s="214" t="n">
        <v>0</v>
      </c>
      <c r="J41" s="214" t="n">
        <v>0</v>
      </c>
      <c r="K41" s="214" t="n">
        <v>188</v>
      </c>
      <c r="L41" s="214" t="n">
        <v>0</v>
      </c>
      <c r="M41" s="214" t="n">
        <v>0</v>
      </c>
      <c r="N41" s="214" t="n">
        <v>3</v>
      </c>
      <c r="O41" s="214" t="n">
        <v>68</v>
      </c>
      <c r="P41" s="214" t="n">
        <v>5</v>
      </c>
      <c r="Q41" s="214" t="n">
        <v>5</v>
      </c>
      <c r="R41" s="214" t="n">
        <v>160169</v>
      </c>
      <c r="S41" s="214" t="n">
        <v>355</v>
      </c>
      <c r="T41" s="214" t="n">
        <v>161007</v>
      </c>
      <c r="U41" s="214" t="n">
        <v>355</v>
      </c>
      <c r="V41" s="214" t="n">
        <v>36263</v>
      </c>
      <c r="W41" s="214" t="n">
        <v>85</v>
      </c>
      <c r="X41" s="214" t="n">
        <v>35170</v>
      </c>
      <c r="Y41" s="214" t="n">
        <v>85</v>
      </c>
      <c r="Z41" s="214" t="n">
        <v>24</v>
      </c>
      <c r="AA41" s="214" t="n">
        <v>24</v>
      </c>
    </row>
    <row r="42" ht="15.75" customHeight="1" s="8">
      <c r="A42" s="142" t="inlineStr">
        <is>
          <t>ФГБУ ВЦЭРМ ИМ. А.М. НИКИФОРОВА МЧС РОССИИ</t>
        </is>
      </c>
      <c r="B42" s="214" t="inlineStr">
        <is>
          <t>800955</t>
        </is>
      </c>
      <c r="C42" s="214" t="n">
        <v>400</v>
      </c>
      <c r="D42" s="214" t="n">
        <v>97982</v>
      </c>
      <c r="E42" s="214" t="n">
        <v>183</v>
      </c>
      <c r="F42" s="214" t="n">
        <v>39</v>
      </c>
      <c r="G42" s="214" t="n">
        <v>33</v>
      </c>
      <c r="H42" s="214" t="n">
        <v>0</v>
      </c>
      <c r="I42" s="214" t="n">
        <v>19</v>
      </c>
      <c r="J42" s="214" t="n">
        <v>6</v>
      </c>
      <c r="K42" s="214" t="n">
        <v>14</v>
      </c>
      <c r="L42" s="214" t="n">
        <v>0</v>
      </c>
      <c r="M42" s="214" t="n">
        <v>0</v>
      </c>
      <c r="N42" s="214" t="n">
        <v>34</v>
      </c>
      <c r="O42" s="214" t="n">
        <v>38</v>
      </c>
      <c r="P42" s="214" t="n">
        <v>0</v>
      </c>
      <c r="Q42" s="214" t="n">
        <v>0</v>
      </c>
      <c r="R42" s="214" t="n">
        <v>52014</v>
      </c>
      <c r="S42" s="214" t="n">
        <v>126</v>
      </c>
      <c r="T42" s="214" t="n">
        <v>94088</v>
      </c>
      <c r="U42" s="214" t="n">
        <v>183</v>
      </c>
      <c r="V42" s="214" t="n">
        <v>5223</v>
      </c>
      <c r="W42" s="214" t="n">
        <v>2</v>
      </c>
      <c r="X42" s="214" t="n">
        <v>5027</v>
      </c>
      <c r="Y42" s="214" t="n">
        <v>2</v>
      </c>
      <c r="Z42" s="214" t="n">
        <v>8</v>
      </c>
      <c r="AA42" s="214" t="n">
        <v>0</v>
      </c>
    </row>
    <row r="43" ht="15.75" customHeight="1" s="8">
      <c r="A43" s="142" t="inlineStr">
        <is>
          <t>ВОЕННО-МЕДИЦИНСКАЯ АКАДЕМИЯ ИМЕНИ С.М.КИРОВА</t>
        </is>
      </c>
      <c r="B43" s="214" t="inlineStr">
        <is>
          <t>800109</t>
        </is>
      </c>
      <c r="C43" s="214" t="n">
        <v>300</v>
      </c>
      <c r="D43" s="214" t="n">
        <v>35251</v>
      </c>
      <c r="E43" s="214" t="n">
        <v>19</v>
      </c>
      <c r="F43" s="214" t="n">
        <v>4</v>
      </c>
      <c r="G43" s="214" t="n">
        <v>1</v>
      </c>
      <c r="H43" s="214" t="n">
        <v>8</v>
      </c>
      <c r="I43" s="214" t="n">
        <v>0</v>
      </c>
      <c r="J43" s="214" t="n">
        <v>5</v>
      </c>
      <c r="K43" s="214" t="n">
        <v>1</v>
      </c>
      <c r="L43" s="214" t="n">
        <v>0</v>
      </c>
      <c r="M43" s="214" t="n">
        <v>0</v>
      </c>
      <c r="N43" s="214" t="n">
        <v>0</v>
      </c>
      <c r="O43" s="214" t="n">
        <v>0</v>
      </c>
      <c r="P43" s="214" t="n">
        <v>13</v>
      </c>
      <c r="Q43" s="214" t="n">
        <v>13</v>
      </c>
      <c r="R43" s="214" t="n">
        <v>18896</v>
      </c>
      <c r="S43" s="214" t="n">
        <v>7</v>
      </c>
      <c r="T43" s="214" t="n">
        <v>35234</v>
      </c>
      <c r="U43" s="214" t="n">
        <v>19</v>
      </c>
      <c r="V43" s="214" t="n">
        <v>2730</v>
      </c>
      <c r="W43" s="214" t="n">
        <v>5</v>
      </c>
      <c r="X43" s="214" t="n">
        <v>2514</v>
      </c>
      <c r="Y43" s="214" t="n">
        <v>5</v>
      </c>
      <c r="Z43" s="214" t="n">
        <v>24</v>
      </c>
      <c r="AA43" s="214" t="n">
        <v>24</v>
      </c>
    </row>
    <row r="44" ht="15.75" customHeight="1" s="8">
      <c r="A44" s="142" t="inlineStr">
        <is>
          <t>ООО "Международный медицинский центр "СОГАЗ"</t>
        </is>
      </c>
      <c r="B44" s="214" t="inlineStr">
        <is>
          <t>55520659</t>
        </is>
      </c>
      <c r="C44" s="214" t="n">
        <v>700</v>
      </c>
      <c r="D44" s="214" t="n">
        <v>96071</v>
      </c>
      <c r="E44" s="214" t="n">
        <v>223</v>
      </c>
      <c r="F44" s="214" t="n">
        <v>0</v>
      </c>
      <c r="G44" s="214" t="n">
        <v>0</v>
      </c>
      <c r="H44" s="214" t="n">
        <v>0</v>
      </c>
      <c r="I44" s="214" t="n">
        <v>0</v>
      </c>
      <c r="J44" s="214" t="n">
        <v>0</v>
      </c>
      <c r="K44" s="214" t="n">
        <v>0</v>
      </c>
      <c r="L44" s="214" t="n">
        <v>0</v>
      </c>
      <c r="M44" s="214" t="n">
        <v>0</v>
      </c>
      <c r="N44" s="214" t="n">
        <v>0</v>
      </c>
      <c r="O44" s="214" t="n">
        <v>223</v>
      </c>
      <c r="P44" s="214" t="n">
        <v>3</v>
      </c>
      <c r="Q44" s="214" t="n">
        <v>3</v>
      </c>
      <c r="R44" s="214" t="n">
        <v>43373</v>
      </c>
      <c r="S44" s="214" t="n">
        <v>34</v>
      </c>
      <c r="T44" s="214" t="n">
        <v>101392</v>
      </c>
      <c r="U44" s="214" t="n">
        <v>237</v>
      </c>
      <c r="V44" s="214" t="n">
        <v>3382</v>
      </c>
      <c r="W44" s="214" t="n">
        <v>3</v>
      </c>
      <c r="X44" s="214" t="n">
        <v>3379</v>
      </c>
      <c r="Y44" s="214" t="n">
        <v>3</v>
      </c>
      <c r="Z44" s="214" t="n">
        <v>24</v>
      </c>
      <c r="AA44" s="214" t="n">
        <v>24</v>
      </c>
    </row>
    <row r="45" ht="15.75" customHeight="1" s="8">
      <c r="A45" s="142" t="inlineStr">
        <is>
          <t>СПб ГБУЗ "Городская клиническая больница №31"</t>
        </is>
      </c>
      <c r="B45" s="214" t="inlineStr">
        <is>
          <t>177628</t>
        </is>
      </c>
      <c r="C45" s="214" t="n">
        <v>1200</v>
      </c>
      <c r="D45" s="214" t="n">
        <v>207959</v>
      </c>
      <c r="E45" s="214" t="n">
        <v>156</v>
      </c>
      <c r="F45" s="214" t="n">
        <v>36</v>
      </c>
      <c r="G45" s="214" t="n">
        <v>0</v>
      </c>
      <c r="H45" s="214" t="n">
        <v>0</v>
      </c>
      <c r="I45" s="214" t="n">
        <v>0</v>
      </c>
      <c r="J45" s="214" t="n">
        <v>12</v>
      </c>
      <c r="K45" s="214" t="n">
        <v>0</v>
      </c>
      <c r="L45" s="214" t="n">
        <v>0</v>
      </c>
      <c r="M45" s="214" t="n">
        <v>0</v>
      </c>
      <c r="N45" s="214" t="n">
        <v>108</v>
      </c>
      <c r="O45" s="214" t="n">
        <v>0</v>
      </c>
      <c r="P45" s="214" t="n">
        <v>127</v>
      </c>
      <c r="Q45" s="214" t="n">
        <v>39</v>
      </c>
      <c r="R45" s="214" t="n">
        <v>207752</v>
      </c>
      <c r="S45" s="214" t="n">
        <v>156</v>
      </c>
      <c r="T45" s="214" t="n">
        <v>219344</v>
      </c>
      <c r="U45" s="214" t="n">
        <v>156</v>
      </c>
      <c r="V45" s="214" t="n">
        <v>17680</v>
      </c>
      <c r="W45" s="214" t="n">
        <v>8</v>
      </c>
      <c r="X45" s="214" t="n">
        <v>17680</v>
      </c>
      <c r="Y45" s="214" t="n">
        <v>8</v>
      </c>
      <c r="Z45" s="214" t="n">
        <v>24</v>
      </c>
      <c r="AA45" s="214" t="n">
        <v>24</v>
      </c>
    </row>
    <row r="46" ht="15.75" customHeight="1" s="8">
      <c r="A46" s="142" t="inlineStr">
        <is>
          <t>ФГБУ "НМИЦ ИМ. В.А. АЛМАЗОВА" МИНЗДРАВА РОССИИ</t>
        </is>
      </c>
      <c r="B46" s="214" t="inlineStr">
        <is>
          <t>731173</t>
        </is>
      </c>
      <c r="C46" s="214" t="n">
        <v>180</v>
      </c>
      <c r="D46" s="214" t="n">
        <v>35502</v>
      </c>
      <c r="E46" s="214" t="n">
        <v>29</v>
      </c>
      <c r="F46" s="214" t="n">
        <v>0</v>
      </c>
      <c r="G46" s="214" t="n">
        <v>0</v>
      </c>
      <c r="H46" s="214" t="n">
        <v>0</v>
      </c>
      <c r="I46" s="214" t="n">
        <v>0</v>
      </c>
      <c r="J46" s="214" t="n">
        <v>0</v>
      </c>
      <c r="K46" s="214" t="n">
        <v>0</v>
      </c>
      <c r="L46" s="214" t="n">
        <v>0</v>
      </c>
      <c r="M46" s="214" t="n">
        <v>0</v>
      </c>
      <c r="N46" s="214" t="n">
        <v>29</v>
      </c>
      <c r="O46" s="214" t="n">
        <v>0</v>
      </c>
      <c r="P46" s="214" t="n">
        <v>0</v>
      </c>
      <c r="Q46" s="214" t="n">
        <v>70</v>
      </c>
      <c r="R46" s="214" t="n">
        <v>29693</v>
      </c>
      <c r="S46" s="214" t="n">
        <v>29</v>
      </c>
      <c r="T46" s="214" t="n">
        <v>32210</v>
      </c>
      <c r="U46" s="214" t="n">
        <v>29</v>
      </c>
      <c r="V46" s="214" t="n">
        <v>1872</v>
      </c>
      <c r="W46" s="214" t="n">
        <v>2</v>
      </c>
      <c r="X46" s="214" t="n">
        <v>1692</v>
      </c>
      <c r="Y46" s="214" t="n">
        <v>2</v>
      </c>
      <c r="Z46" s="214" t="n">
        <v>8</v>
      </c>
      <c r="AA46" s="214" t="n">
        <v>0</v>
      </c>
    </row>
    <row r="47" ht="15.75" customHeight="1" s="8">
      <c r="A47" s="142" t="inlineStr">
        <is>
          <t>ФГБУ "РНИИТО ИМ. Р.Р. ВРЕДЕНА" МИНЗДРАВА РОССИИ</t>
        </is>
      </c>
      <c r="B47" s="214" t="inlineStr">
        <is>
          <t>731178</t>
        </is>
      </c>
      <c r="C47" s="214" t="n">
        <v>300</v>
      </c>
      <c r="D47" s="214" t="n">
        <v>50998</v>
      </c>
      <c r="E47" s="214" t="n">
        <v>28</v>
      </c>
      <c r="F47" s="214" t="n">
        <v>1</v>
      </c>
      <c r="G47" s="214" t="n">
        <v>0</v>
      </c>
      <c r="H47" s="214" t="n">
        <v>0</v>
      </c>
      <c r="I47" s="214" t="n">
        <v>27</v>
      </c>
      <c r="J47" s="214" t="n">
        <v>0</v>
      </c>
      <c r="K47" s="214" t="n">
        <v>0</v>
      </c>
      <c r="L47" s="214" t="n">
        <v>0</v>
      </c>
      <c r="M47" s="214" t="n">
        <v>0</v>
      </c>
      <c r="N47" s="214" t="n">
        <v>0</v>
      </c>
      <c r="O47" s="214" t="n">
        <v>0</v>
      </c>
      <c r="P47" s="214" t="n">
        <v>54</v>
      </c>
      <c r="Q47" s="214" t="n">
        <v>83</v>
      </c>
      <c r="R47" s="214" t="n">
        <v>25924</v>
      </c>
      <c r="S47" s="214" t="n">
        <v>1</v>
      </c>
      <c r="T47" s="214" t="n">
        <v>50666</v>
      </c>
      <c r="U47" s="214" t="n">
        <v>28</v>
      </c>
      <c r="V47" s="214" t="n">
        <v>696</v>
      </c>
      <c r="W47" s="214" t="n">
        <v>0</v>
      </c>
      <c r="X47" s="214" t="n">
        <v>688</v>
      </c>
      <c r="Y47" s="214" t="n">
        <v>0</v>
      </c>
      <c r="Z47" s="214" t="n">
        <v>12</v>
      </c>
      <c r="AA47" s="214" t="n">
        <v>1</v>
      </c>
    </row>
    <row r="48" ht="15.75" customHeight="1" s="8">
      <c r="A48" s="142" t="inlineStr">
        <is>
          <t>СПб ГБУЗ "Городская многопрофильная больница №2"</t>
        </is>
      </c>
      <c r="B48" s="214" t="inlineStr">
        <is>
          <t>172732</t>
        </is>
      </c>
      <c r="C48" s="214" t="n">
        <v>350</v>
      </c>
      <c r="D48" s="214" t="n">
        <v>61908</v>
      </c>
      <c r="E48" s="214" t="n">
        <v>143</v>
      </c>
      <c r="F48" s="214" t="n">
        <v>4</v>
      </c>
      <c r="G48" s="214" t="n">
        <v>0</v>
      </c>
      <c r="H48" s="214" t="n">
        <v>0</v>
      </c>
      <c r="I48" s="214" t="n">
        <v>0</v>
      </c>
      <c r="J48" s="214" t="n">
        <v>0</v>
      </c>
      <c r="K48" s="214" t="n">
        <v>0</v>
      </c>
      <c r="L48" s="214" t="n">
        <v>0</v>
      </c>
      <c r="M48" s="214" t="n">
        <v>0</v>
      </c>
      <c r="N48" s="214" t="n">
        <v>139</v>
      </c>
      <c r="O48" s="214" t="n">
        <v>0</v>
      </c>
      <c r="P48" s="214" t="n">
        <v>11</v>
      </c>
      <c r="Q48" s="214" t="n">
        <v>11</v>
      </c>
      <c r="R48" s="214" t="n">
        <v>40605</v>
      </c>
      <c r="S48" s="214" t="n">
        <v>139</v>
      </c>
      <c r="T48" s="214" t="n">
        <v>61396</v>
      </c>
      <c r="U48" s="214" t="n">
        <v>143</v>
      </c>
      <c r="V48" s="214" t="n">
        <v>8436</v>
      </c>
      <c r="W48" s="214" t="n">
        <v>1</v>
      </c>
      <c r="X48" s="214" t="n">
        <v>8406</v>
      </c>
      <c r="Y48" s="214" t="n">
        <v>1</v>
      </c>
      <c r="Z48" s="214" t="n">
        <v>6</v>
      </c>
      <c r="AA48" s="214" t="n">
        <v>0</v>
      </c>
    </row>
    <row r="49" ht="15.75" customHeight="1" s="8">
      <c r="A49" s="142" t="inlineStr">
        <is>
          <t>АО "Северо-западный центр доказательной медицины"</t>
        </is>
      </c>
      <c r="B49" s="144" t="inlineStr">
        <is>
          <t>16137683</t>
        </is>
      </c>
      <c r="C49" s="214" t="n">
        <v>1250</v>
      </c>
      <c r="D49" s="214" t="n">
        <v>225383</v>
      </c>
      <c r="E49" s="214" t="n">
        <v>617</v>
      </c>
      <c r="F49" s="214" t="n">
        <v>0</v>
      </c>
      <c r="G49" s="214" t="n">
        <v>1</v>
      </c>
      <c r="H49" s="214" t="n">
        <v>0</v>
      </c>
      <c r="I49" s="214" t="n">
        <v>1</v>
      </c>
      <c r="J49" s="214" t="n">
        <v>0</v>
      </c>
      <c r="K49" s="214" t="n">
        <v>3</v>
      </c>
      <c r="L49" s="214" t="n">
        <v>0</v>
      </c>
      <c r="M49" s="214" t="n">
        <v>13</v>
      </c>
      <c r="N49" s="214" t="n">
        <v>14</v>
      </c>
      <c r="O49" s="214" t="n">
        <v>585</v>
      </c>
      <c r="P49" s="214" t="n">
        <v>24</v>
      </c>
      <c r="Q49" s="214" t="n">
        <v>24</v>
      </c>
      <c r="R49" s="214" t="n">
        <v>222358</v>
      </c>
      <c r="S49" s="214" t="n">
        <v>335</v>
      </c>
      <c r="T49" s="214" t="n">
        <v>235987</v>
      </c>
      <c r="U49" s="214" t="n">
        <v>371</v>
      </c>
      <c r="V49" s="214" t="n">
        <v>17067</v>
      </c>
      <c r="W49" s="214" t="n">
        <v>7</v>
      </c>
      <c r="X49" s="214" t="n">
        <v>16302</v>
      </c>
      <c r="Y49" s="214" t="n">
        <v>7</v>
      </c>
      <c r="Z49" s="214" t="n">
        <v>36</v>
      </c>
      <c r="AA49" s="214" t="n">
        <v>1</v>
      </c>
    </row>
    <row r="50" ht="15.75" customHeight="1" s="8">
      <c r="A50" s="142" t="inlineStr">
        <is>
          <t>ФГБОУ ВО ПСПБГМУ им. И.П. Павлова Минздрава России</t>
        </is>
      </c>
      <c r="B50" s="214" t="inlineStr">
        <is>
          <t>731169</t>
        </is>
      </c>
      <c r="C50" s="214" t="n">
        <v>600</v>
      </c>
      <c r="D50" s="214" t="n">
        <v>198680</v>
      </c>
      <c r="E50" s="214" t="n">
        <v>445</v>
      </c>
      <c r="F50" s="214" t="n">
        <v>8</v>
      </c>
      <c r="G50" s="214" t="n">
        <v>20</v>
      </c>
      <c r="H50" s="214" t="n">
        <v>4</v>
      </c>
      <c r="I50" s="214" t="n">
        <v>134</v>
      </c>
      <c r="J50" s="214" t="n">
        <v>3</v>
      </c>
      <c r="K50" s="214" t="n">
        <v>14</v>
      </c>
      <c r="L50" s="214" t="n">
        <v>0</v>
      </c>
      <c r="M50" s="214" t="n">
        <v>0</v>
      </c>
      <c r="N50" s="214" t="n">
        <v>245</v>
      </c>
      <c r="O50" s="214" t="n">
        <v>17</v>
      </c>
      <c r="P50" s="214" t="n">
        <v>5</v>
      </c>
      <c r="Q50" s="214" t="n">
        <v>60</v>
      </c>
      <c r="R50" s="214" t="n">
        <v>50167</v>
      </c>
      <c r="S50" s="214" t="n">
        <v>130</v>
      </c>
      <c r="T50" s="214" t="n">
        <v>199027</v>
      </c>
      <c r="U50" s="214" t="n">
        <v>445</v>
      </c>
      <c r="V50" s="214" t="n">
        <v>17817</v>
      </c>
      <c r="W50" s="214" t="n">
        <v>14</v>
      </c>
      <c r="X50" s="214" t="n">
        <v>17232</v>
      </c>
      <c r="Y50" s="214" t="n">
        <v>14</v>
      </c>
      <c r="Z50" s="214" t="n">
        <v>24</v>
      </c>
      <c r="AA50" s="214" t="n">
        <v>1</v>
      </c>
    </row>
    <row r="51" ht="15.75" customHeight="1" s="8">
      <c r="A51" s="142" t="inlineStr">
        <is>
          <t>ФГБОУ ВО СЗГМУ им. И.И. МЕЧНИКОВА МИНЗДРАВА РОССИИ</t>
        </is>
      </c>
      <c r="B51" s="214" t="inlineStr">
        <is>
          <t>731188</t>
        </is>
      </c>
      <c r="C51" s="214" t="n">
        <v>1000</v>
      </c>
      <c r="D51" s="214" t="n">
        <v>223217</v>
      </c>
      <c r="E51" s="214" t="n">
        <v>64</v>
      </c>
      <c r="F51" s="214" t="n">
        <v>0</v>
      </c>
      <c r="G51" s="214" t="n">
        <v>0</v>
      </c>
      <c r="H51" s="214" t="n">
        <v>0</v>
      </c>
      <c r="I51" s="214" t="n">
        <v>35</v>
      </c>
      <c r="J51" s="214" t="n">
        <v>0</v>
      </c>
      <c r="K51" s="214" t="n">
        <v>6</v>
      </c>
      <c r="L51" s="214" t="n">
        <v>0</v>
      </c>
      <c r="M51" s="214" t="n">
        <v>0</v>
      </c>
      <c r="N51" s="214" t="n">
        <v>0</v>
      </c>
      <c r="O51" s="214" t="n">
        <v>23</v>
      </c>
      <c r="P51" s="214" t="n">
        <v>38</v>
      </c>
      <c r="Q51" s="214" t="n">
        <v>50</v>
      </c>
      <c r="R51" s="214" t="n">
        <v>211901</v>
      </c>
      <c r="S51" s="214" t="n">
        <v>64</v>
      </c>
      <c r="T51" s="214" t="n">
        <v>211446</v>
      </c>
      <c r="U51" s="214" t="n">
        <v>64</v>
      </c>
      <c r="V51" s="214" t="n">
        <v>4998</v>
      </c>
      <c r="W51" s="214" t="n">
        <v>0</v>
      </c>
      <c r="X51" s="214" t="n">
        <v>1122</v>
      </c>
      <c r="Y51" s="214" t="n">
        <v>0</v>
      </c>
      <c r="Z51" s="214" t="n">
        <v>8</v>
      </c>
      <c r="AA51" s="214" t="n">
        <v>4</v>
      </c>
    </row>
    <row r="52" ht="15.75" customHeight="1" s="8">
      <c r="A52" s="142" t="inlineStr">
        <is>
          <t>ФГБУ "НМИЦ ПН ИМ. В.М. БЕХТЕРЕВА" МИНЗДРАВА РОССИИ</t>
        </is>
      </c>
      <c r="B52" s="214" t="inlineStr">
        <is>
          <t>731176</t>
        </is>
      </c>
      <c r="C52" s="214" t="n">
        <v>200</v>
      </c>
      <c r="D52" s="214" t="n">
        <v>9448</v>
      </c>
      <c r="E52" s="214" t="n">
        <v>28</v>
      </c>
      <c r="F52" s="214" t="n">
        <v>0</v>
      </c>
      <c r="G52" s="214" t="n">
        <v>0</v>
      </c>
      <c r="H52" s="214" t="n">
        <v>0</v>
      </c>
      <c r="I52" s="214" t="n">
        <v>2</v>
      </c>
      <c r="J52" s="214" t="n">
        <v>0</v>
      </c>
      <c r="K52" s="214" t="n">
        <v>0</v>
      </c>
      <c r="L52" s="214" t="n">
        <v>0</v>
      </c>
      <c r="M52" s="214" t="n">
        <v>0</v>
      </c>
      <c r="N52" s="214" t="n">
        <v>23</v>
      </c>
      <c r="O52" s="214" t="n">
        <v>3</v>
      </c>
      <c r="P52" s="214" t="n">
        <v>15</v>
      </c>
      <c r="Q52" s="214" t="n">
        <v>14</v>
      </c>
      <c r="R52" s="214" t="n">
        <v>7551</v>
      </c>
      <c r="S52" s="214" t="n">
        <v>23</v>
      </c>
      <c r="T52" s="214" t="n">
        <v>9448</v>
      </c>
      <c r="U52" s="214" t="n">
        <v>28</v>
      </c>
      <c r="V52" s="214" t="n">
        <v>302</v>
      </c>
      <c r="W52" s="214" t="n">
        <v>0</v>
      </c>
      <c r="X52" s="214" t="n">
        <v>299</v>
      </c>
      <c r="Y52" s="214" t="n">
        <v>0</v>
      </c>
      <c r="Z52" s="214" t="n">
        <v>6</v>
      </c>
      <c r="AA52" s="214" t="n">
        <v>7</v>
      </c>
    </row>
    <row r="53" ht="15.75" customHeight="1" s="8">
      <c r="A53" s="142" t="inlineStr">
        <is>
          <t>ФБУН НИИ эпидемиологии и микробиологии имени Пастера</t>
        </is>
      </c>
      <c r="B53" s="214" t="inlineStr">
        <is>
          <t>16228318</t>
        </is>
      </c>
      <c r="C53" s="214" t="n">
        <v>1500</v>
      </c>
      <c r="D53" s="214" t="n">
        <v>224071</v>
      </c>
      <c r="E53" s="214" t="n">
        <v>129</v>
      </c>
      <c r="F53" s="214" t="n">
        <v>1</v>
      </c>
      <c r="G53" s="214" t="n">
        <v>20</v>
      </c>
      <c r="H53" s="214" t="n">
        <v>0</v>
      </c>
      <c r="I53" s="214" t="n">
        <v>17</v>
      </c>
      <c r="J53" s="214" t="n">
        <v>0</v>
      </c>
      <c r="K53" s="214" t="n">
        <v>88</v>
      </c>
      <c r="L53" s="214" t="n">
        <v>0</v>
      </c>
      <c r="M53" s="214" t="n">
        <v>0</v>
      </c>
      <c r="N53" s="214" t="n">
        <v>3</v>
      </c>
      <c r="O53" s="214" t="n">
        <v>0</v>
      </c>
      <c r="P53" s="214" t="n">
        <v>825</v>
      </c>
      <c r="Q53" s="214" t="n">
        <v>6</v>
      </c>
      <c r="R53" s="214" t="n">
        <v>231710</v>
      </c>
      <c r="S53" s="214" t="n">
        <v>130</v>
      </c>
      <c r="T53" s="214" t="n">
        <v>247651</v>
      </c>
      <c r="U53" s="214" t="n">
        <v>144</v>
      </c>
      <c r="V53" s="214" t="n">
        <v>19956</v>
      </c>
      <c r="W53" s="214" t="n">
        <v>9</v>
      </c>
      <c r="X53" s="214" t="n">
        <v>2204</v>
      </c>
      <c r="Y53" s="214" t="n">
        <v>9</v>
      </c>
      <c r="Z53" s="214" t="n">
        <v>6</v>
      </c>
      <c r="AA53" s="214" t="n">
        <v>24</v>
      </c>
    </row>
    <row r="54" ht="15.75" customHeight="1" s="8">
      <c r="A54" s="142" t="inlineStr">
        <is>
          <t>Наименование Контаргент используется для сводных отчетов</t>
        </is>
      </c>
      <c r="B54" s="214" t="inlineStr">
        <is>
          <t>807425449</t>
        </is>
      </c>
      <c r="C54" s="214" t="n">
        <v>76266</v>
      </c>
      <c r="D54" s="214" t="n">
        <v>11523738</v>
      </c>
      <c r="E54" s="214" t="n">
        <v>20787</v>
      </c>
      <c r="F54" s="214" t="n">
        <v>4024</v>
      </c>
      <c r="G54" s="214" t="n">
        <v>105</v>
      </c>
      <c r="H54" s="214" t="n">
        <v>895</v>
      </c>
      <c r="I54" s="214" t="n">
        <v>724</v>
      </c>
      <c r="J54" s="214" t="n">
        <v>414</v>
      </c>
      <c r="K54" s="214" t="n">
        <v>4591</v>
      </c>
      <c r="L54" s="214" t="n">
        <v>0</v>
      </c>
      <c r="M54" s="214" t="n">
        <v>1516</v>
      </c>
      <c r="N54" s="214" t="n">
        <v>1074</v>
      </c>
      <c r="O54" s="214" t="n">
        <v>6915</v>
      </c>
      <c r="P54" s="214" t="n">
        <v>86939</v>
      </c>
      <c r="Q54" s="214" t="n">
        <v>13307</v>
      </c>
      <c r="R54" s="214" t="n">
        <v>10878732</v>
      </c>
      <c r="S54" s="214" t="n">
        <v>18782</v>
      </c>
      <c r="T54" s="214" t="n">
        <v>11647878</v>
      </c>
      <c r="U54" s="214" t="n">
        <v>20528</v>
      </c>
      <c r="V54" s="214" t="n">
        <v>1430831</v>
      </c>
      <c r="W54" s="214" t="n">
        <v>3340</v>
      </c>
      <c r="X54" s="214" t="n">
        <v>1315501</v>
      </c>
      <c r="Y54" s="214" t="n">
        <v>3340</v>
      </c>
      <c r="Z54" s="214" t="n">
        <v>1095</v>
      </c>
      <c r="AA54" s="214" t="n">
        <v>668</v>
      </c>
    </row>
    <row r="55" ht="15.75" customHeight="1" s="8">
      <c r="A55" s="142" t="inlineStr">
        <is>
          <t>ФГБУ "НИИ ГРИППА ИМ. А.А. СМОРОДИНЦЕВА" МИНЗДРАВА РОССИИ</t>
        </is>
      </c>
      <c r="B55" s="214" t="inlineStr">
        <is>
          <t>731171</t>
        </is>
      </c>
      <c r="C55" s="214" t="n">
        <v>400</v>
      </c>
      <c r="D55" s="214" t="n">
        <v>3217</v>
      </c>
      <c r="E55" s="214" t="n">
        <v>0</v>
      </c>
      <c r="F55" s="214" t="n">
        <v>0</v>
      </c>
      <c r="G55" s="214" t="n">
        <v>0</v>
      </c>
      <c r="H55" s="214" t="n">
        <v>0</v>
      </c>
      <c r="I55" s="214" t="n">
        <v>0</v>
      </c>
      <c r="J55" s="214" t="n">
        <v>0</v>
      </c>
      <c r="K55" s="214" t="n">
        <v>0</v>
      </c>
      <c r="L55" s="214" t="n">
        <v>0</v>
      </c>
      <c r="M55" s="214" t="n">
        <v>0</v>
      </c>
      <c r="N55" s="214" t="n">
        <v>0</v>
      </c>
      <c r="O55" s="214" t="n">
        <v>0</v>
      </c>
      <c r="P55" s="214" t="n">
        <v>0</v>
      </c>
      <c r="Q55" s="214" t="n">
        <v>0</v>
      </c>
      <c r="R55" s="214" t="n">
        <v>2916</v>
      </c>
      <c r="S55" s="214" t="n">
        <v>0</v>
      </c>
      <c r="T55" s="214" t="n">
        <v>3320</v>
      </c>
      <c r="U55" s="214" t="n">
        <v>0</v>
      </c>
      <c r="V55" s="214" t="n">
        <v>240</v>
      </c>
      <c r="W55" s="214" t="n">
        <v>0</v>
      </c>
      <c r="X55" s="214" t="n">
        <v>159</v>
      </c>
      <c r="Y55" s="214" t="n">
        <v>0</v>
      </c>
      <c r="Z55" s="214" t="n">
        <v>0</v>
      </c>
      <c r="AA55" s="214" t="n">
        <v>0</v>
      </c>
    </row>
    <row r="56" ht="15.75" customHeight="1" s="8">
      <c r="A56" s="142" t="inlineStr">
        <is>
          <t>СПб ГБУЗ "Городской клинический онкологический диспансер"</t>
        </is>
      </c>
      <c r="B56" s="214" t="inlineStr">
        <is>
          <t>186700</t>
        </is>
      </c>
      <c r="C56" s="214" t="n">
        <v>120</v>
      </c>
      <c r="D56" s="214" t="n">
        <v>24188</v>
      </c>
      <c r="E56" s="214" t="n">
        <v>118</v>
      </c>
      <c r="F56" s="214" t="n">
        <v>0</v>
      </c>
      <c r="G56" s="214" t="n">
        <v>0</v>
      </c>
      <c r="H56" s="214" t="n">
        <v>0</v>
      </c>
      <c r="I56" s="214" t="n">
        <v>38</v>
      </c>
      <c r="J56" s="214" t="n">
        <v>0</v>
      </c>
      <c r="K56" s="214" t="n">
        <v>0</v>
      </c>
      <c r="L56" s="214" t="n">
        <v>0</v>
      </c>
      <c r="M56" s="214" t="n">
        <v>0</v>
      </c>
      <c r="N56" s="214" t="n">
        <v>80</v>
      </c>
      <c r="O56" s="214" t="n">
        <v>0</v>
      </c>
      <c r="P56" s="214" t="n">
        <v>1500</v>
      </c>
      <c r="Q56" s="214" t="n">
        <v>10</v>
      </c>
      <c r="R56" s="214" t="n">
        <v>23361</v>
      </c>
      <c r="S56" s="214" t="n">
        <v>118</v>
      </c>
      <c r="T56" s="214" t="n">
        <v>23763</v>
      </c>
      <c r="U56" s="214" t="n">
        <v>118</v>
      </c>
      <c r="V56" s="214" t="n">
        <v>858</v>
      </c>
      <c r="W56" s="214" t="n">
        <v>4</v>
      </c>
      <c r="X56" s="214" t="n">
        <v>850</v>
      </c>
      <c r="Y56" s="214" t="n">
        <v>4</v>
      </c>
      <c r="Z56" s="214" t="n">
        <v>24</v>
      </c>
      <c r="AA56" s="214" t="n">
        <v>24</v>
      </c>
    </row>
    <row r="57" ht="15.75" customHeight="1" s="8">
      <c r="A57" s="145" t="inlineStr">
        <is>
          <t>СПб ГБУЗ "Городской консультативно-диагностический центр №1"</t>
        </is>
      </c>
      <c r="B57" s="214" t="inlineStr">
        <is>
          <t>183388</t>
        </is>
      </c>
      <c r="C57" s="146" t="n">
        <v>2256</v>
      </c>
      <c r="D57" s="146" t="n">
        <v>241404</v>
      </c>
      <c r="E57" s="214" t="n">
        <v>468</v>
      </c>
      <c r="F57" s="214" t="n">
        <v>126</v>
      </c>
      <c r="G57" s="214" t="n">
        <v>6</v>
      </c>
      <c r="H57" s="214" t="n">
        <v>2</v>
      </c>
      <c r="I57" s="214" t="n">
        <v>40</v>
      </c>
      <c r="J57" s="214" t="n">
        <v>0</v>
      </c>
      <c r="K57" s="214" t="n">
        <v>273</v>
      </c>
      <c r="L57" s="214" t="n">
        <v>0</v>
      </c>
      <c r="M57" s="214" t="n">
        <v>0</v>
      </c>
      <c r="N57" s="214" t="n">
        <v>8</v>
      </c>
      <c r="O57" s="214" t="n">
        <v>13</v>
      </c>
      <c r="P57" s="214" t="n">
        <v>0</v>
      </c>
      <c r="Q57" s="146" t="n">
        <v>309</v>
      </c>
      <c r="R57" s="146" t="n">
        <v>234843</v>
      </c>
      <c r="S57" s="214" t="n">
        <v>460</v>
      </c>
      <c r="T57" s="146" t="n">
        <v>237640</v>
      </c>
      <c r="U57" s="214" t="n">
        <v>460</v>
      </c>
      <c r="V57" s="146" t="n">
        <v>43645</v>
      </c>
      <c r="W57" s="214" t="n">
        <v>90</v>
      </c>
      <c r="X57" s="146" t="n">
        <v>43017</v>
      </c>
      <c r="Y57" s="214" t="n">
        <v>90</v>
      </c>
      <c r="Z57" s="214" t="n">
        <v>24</v>
      </c>
      <c r="AA57" s="214" t="n">
        <v>2</v>
      </c>
    </row>
    <row r="58" ht="15.75" customHeight="1" s="8">
      <c r="A58" s="142" t="inlineStr">
        <is>
          <t>СПб ГБУЗ "Клиническая инфекционная больница им. С.П. Боткина"</t>
        </is>
      </c>
      <c r="B58" s="214" t="inlineStr">
        <is>
          <t>178636</t>
        </is>
      </c>
      <c r="C58" s="214" t="n">
        <v>600</v>
      </c>
      <c r="D58" s="214" t="n">
        <v>153089</v>
      </c>
      <c r="E58" s="214" t="n">
        <v>364</v>
      </c>
      <c r="F58" s="214" t="n">
        <v>152</v>
      </c>
      <c r="G58" s="214" t="n">
        <v>0</v>
      </c>
      <c r="H58" s="214" t="n">
        <v>0</v>
      </c>
      <c r="I58" s="214" t="n">
        <v>167</v>
      </c>
      <c r="J58" s="214" t="n">
        <v>0</v>
      </c>
      <c r="K58" s="214" t="n">
        <v>45</v>
      </c>
      <c r="L58" s="214" t="n">
        <v>0</v>
      </c>
      <c r="M58" s="214" t="n">
        <v>0</v>
      </c>
      <c r="N58" s="214" t="n">
        <v>0</v>
      </c>
      <c r="O58" s="214" t="n">
        <v>0</v>
      </c>
      <c r="P58" s="214" t="n">
        <v>44500</v>
      </c>
      <c r="Q58" s="214" t="n">
        <v>426</v>
      </c>
      <c r="R58" s="214" t="n">
        <v>120112</v>
      </c>
      <c r="S58" s="214" t="n">
        <v>197</v>
      </c>
      <c r="T58" s="214" t="n">
        <v>158270</v>
      </c>
      <c r="U58" s="214" t="n">
        <v>368</v>
      </c>
      <c r="V58" s="214" t="n">
        <v>30495</v>
      </c>
      <c r="W58" s="214" t="n">
        <v>86</v>
      </c>
      <c r="X58" s="214" t="n">
        <v>29845</v>
      </c>
      <c r="Y58" s="214" t="n">
        <v>86</v>
      </c>
      <c r="Z58" s="214" t="n">
        <v>7</v>
      </c>
      <c r="AA58" s="214" t="n">
        <v>24</v>
      </c>
    </row>
    <row r="59" ht="15.75" customHeight="1" s="8">
      <c r="A59" s="142" t="inlineStr">
        <is>
          <t>СПб ГБУЗ "Городская больница Святой преподобномученицы Елизаветы"</t>
        </is>
      </c>
      <c r="B59" s="214" t="inlineStr">
        <is>
          <t>182884</t>
        </is>
      </c>
      <c r="C59" s="214" t="n">
        <v>100</v>
      </c>
      <c r="D59" s="214" t="n">
        <v>4470</v>
      </c>
      <c r="E59" s="214" t="n">
        <v>0</v>
      </c>
      <c r="F59" s="214" t="n">
        <v>0</v>
      </c>
      <c r="G59" s="214" t="n">
        <v>0</v>
      </c>
      <c r="H59" s="214" t="n">
        <v>0</v>
      </c>
      <c r="I59" s="214" t="n">
        <v>0</v>
      </c>
      <c r="J59" s="214" t="n">
        <v>0</v>
      </c>
      <c r="K59" s="214" t="n">
        <v>0</v>
      </c>
      <c r="L59" s="214" t="n">
        <v>0</v>
      </c>
      <c r="M59" s="214" t="n">
        <v>0</v>
      </c>
      <c r="N59" s="214" t="n">
        <v>0</v>
      </c>
      <c r="O59" s="214" t="n">
        <v>0</v>
      </c>
      <c r="P59" s="214" t="n">
        <v>0</v>
      </c>
      <c r="Q59" s="214" t="n">
        <v>0</v>
      </c>
      <c r="R59" s="214" t="n">
        <v>4470</v>
      </c>
      <c r="S59" s="214" t="n">
        <v>0</v>
      </c>
      <c r="T59" s="214" t="n">
        <v>4685</v>
      </c>
      <c r="U59" s="214" t="n">
        <v>0</v>
      </c>
      <c r="V59" s="214" t="n">
        <v>962</v>
      </c>
      <c r="W59" s="214" t="n">
        <v>0</v>
      </c>
      <c r="X59" s="214" t="n">
        <v>930</v>
      </c>
      <c r="Y59" s="214" t="n">
        <v>0</v>
      </c>
      <c r="Z59" s="214" t="n">
        <v>0</v>
      </c>
      <c r="AA59" s="214" t="n">
        <v>0</v>
      </c>
    </row>
    <row r="60">
      <c r="A60" t="inlineStr">
        <is>
          <t>СПб ГБУЗ "Детская городская клиническая больница №5 имени Нила Федоровича Филатова"</t>
        </is>
      </c>
      <c r="B60" t="inlineStr">
        <is>
          <t>172300</t>
        </is>
      </c>
      <c r="C60" t="n">
        <v>200</v>
      </c>
      <c r="D60" t="n">
        <v>35266</v>
      </c>
      <c r="E60" t="n">
        <v>79</v>
      </c>
      <c r="F60" t="n">
        <v>75</v>
      </c>
      <c r="G60" t="n">
        <v>0</v>
      </c>
      <c r="H60" t="n">
        <v>0</v>
      </c>
      <c r="I60" t="n">
        <v>4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1000</v>
      </c>
      <c r="Q60" t="n">
        <v>210</v>
      </c>
      <c r="R60" t="n">
        <v>35303</v>
      </c>
      <c r="S60" t="n">
        <v>79</v>
      </c>
      <c r="T60" t="n">
        <v>35264</v>
      </c>
      <c r="U60" t="n">
        <v>79</v>
      </c>
      <c r="V60" t="n">
        <v>2821</v>
      </c>
      <c r="W60" t="n">
        <v>4</v>
      </c>
      <c r="X60" t="n">
        <v>2777</v>
      </c>
      <c r="Y60" t="n">
        <v>4</v>
      </c>
      <c r="Z60" t="n">
        <v>24</v>
      </c>
      <c r="AA60" t="n">
        <v>24</v>
      </c>
    </row>
    <row r="61">
      <c r="A61" t="inlineStr">
        <is>
          <t>ФГБУ "Санкт-Петербургский научно-исследовательский институт фтизиопульмонологии" Минздрава России</t>
        </is>
      </c>
      <c r="B61" t="inlineStr">
        <is>
          <t>731179</t>
        </is>
      </c>
      <c r="C61" t="n">
        <v>50</v>
      </c>
      <c r="D61" t="n">
        <v>6146</v>
      </c>
      <c r="E61" t="n">
        <v>26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10</v>
      </c>
      <c r="O61" t="n">
        <v>16</v>
      </c>
      <c r="P61" t="n">
        <v>2</v>
      </c>
      <c r="Q61" t="n">
        <v>2</v>
      </c>
      <c r="R61" t="n">
        <v>6224</v>
      </c>
      <c r="S61" t="n">
        <v>26</v>
      </c>
      <c r="T61" t="n">
        <v>6226</v>
      </c>
      <c r="U61" t="n">
        <v>26</v>
      </c>
      <c r="V61" t="n">
        <v>339</v>
      </c>
      <c r="W61" t="n">
        <v>1</v>
      </c>
      <c r="X61" t="n">
        <v>324</v>
      </c>
      <c r="Y61" t="n">
        <v>1</v>
      </c>
      <c r="Z61" t="n">
        <v>0</v>
      </c>
      <c r="AA61" t="n">
        <v>0</v>
      </c>
    </row>
    <row r="62">
      <c r="A6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62" t="inlineStr">
        <is>
          <t>179212</t>
        </is>
      </c>
      <c r="C62" t="n">
        <v>100</v>
      </c>
      <c r="D62" t="n">
        <v>9041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4</v>
      </c>
      <c r="Q62" t="n">
        <v>4</v>
      </c>
      <c r="R62" t="n">
        <v>8662</v>
      </c>
      <c r="S62" t="n">
        <v>0</v>
      </c>
      <c r="T62" t="n">
        <v>9016</v>
      </c>
      <c r="U62" t="n">
        <v>0</v>
      </c>
      <c r="V62" t="n">
        <v>283</v>
      </c>
      <c r="W62" t="n">
        <v>0</v>
      </c>
      <c r="X62" t="n">
        <v>283</v>
      </c>
      <c r="Y62" t="n">
        <v>0</v>
      </c>
      <c r="Z62" t="n">
        <v>0</v>
      </c>
      <c r="AA62" t="n">
        <v>0</v>
      </c>
    </row>
    <row r="63">
      <c r="A63" t="inlineStr">
        <is>
          <t>ФГБУ "РОССИЙСКИЙ НАУЧНО-ИССЛЕДОВАТЕЛЬСКИЙ ИНСТИТУТ ГЕМАТОЛОГИИ И ТРАНСФУЗИОЛОГИИ ФЕДЕРАЛЬНОГО МЕДИКО-БИОЛОГИЧЕСКОГО АГЕНТСТВА"</t>
        </is>
      </c>
      <c r="B63" t="inlineStr">
        <is>
          <t>15304956</t>
        </is>
      </c>
      <c r="C63" t="n">
        <v>0</v>
      </c>
      <c r="D63" t="n">
        <v>168</v>
      </c>
      <c r="E63" t="n">
        <v>13</v>
      </c>
      <c r="F63" t="n">
        <v>12</v>
      </c>
      <c r="G63" t="n">
        <v>0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4</v>
      </c>
      <c r="Q63" t="n">
        <v>2</v>
      </c>
      <c r="R63" t="n">
        <v>168</v>
      </c>
      <c r="S63" t="n">
        <v>13</v>
      </c>
      <c r="T63" t="n">
        <v>168</v>
      </c>
      <c r="U63" t="n">
        <v>13</v>
      </c>
      <c r="V63" t="n">
        <v>16</v>
      </c>
      <c r="W63" t="n">
        <v>0</v>
      </c>
      <c r="X63" t="n">
        <v>16</v>
      </c>
      <c r="Y63" t="n">
        <v>0</v>
      </c>
      <c r="Z63" t="n">
        <v>6</v>
      </c>
      <c r="AA63" t="n">
        <v>1</v>
      </c>
    </row>
  </sheetData>
  <mergeCells count="14">
    <mergeCell ref="Z1:Z2"/>
    <mergeCell ref="AA1:AA2"/>
    <mergeCell ref="P1:P2"/>
    <mergeCell ref="Q1:Q2"/>
    <mergeCell ref="R1:S1"/>
    <mergeCell ref="T1:U1"/>
    <mergeCell ref="V1:W1"/>
    <mergeCell ref="X1:Y1"/>
    <mergeCell ref="F1:O1"/>
    <mergeCell ref="A1:A2"/>
    <mergeCell ref="B1:B2"/>
    <mergeCell ref="C1:C2"/>
    <mergeCell ref="D1:D2"/>
    <mergeCell ref="E1:E2"/>
  </mergeCells>
  <conditionalFormatting sqref="E1:E59">
    <cfRule type="cellIs" priority="1" operator="lessThan" dxfId="1">
      <formula>0</formula>
    </cfRule>
    <cfRule type="cellIs" priority="2" operator="equal" dxfId="0">
      <formula>0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Лист5">
    <outlinePr summaryBelow="1" summaryRight="1"/>
    <pageSetUpPr/>
  </sheetPr>
  <dimension ref="A1:B60"/>
  <sheetViews>
    <sheetView topLeftCell="A46" workbookViewId="0">
      <selection activeCell="B61" sqref="B61"/>
    </sheetView>
  </sheetViews>
  <sheetFormatPr baseColWidth="8" defaultColWidth="9.140625" defaultRowHeight="15"/>
  <cols>
    <col width="3.140625" bestFit="1" customWidth="1" style="98" min="1" max="1"/>
    <col width="152" bestFit="1" customWidth="1" style="98" min="2" max="2"/>
    <col width="9.140625" customWidth="1" style="98" min="3" max="16384"/>
  </cols>
  <sheetData>
    <row r="1">
      <c r="A1" s="109" t="inlineStr">
        <is>
          <t>№</t>
        </is>
      </c>
      <c r="B1" s="109" t="inlineStr">
        <is>
          <t>Наименование МО</t>
        </is>
      </c>
    </row>
    <row r="2">
      <c r="A2" s="192" t="n">
        <v>1</v>
      </c>
      <c r="B2" s="192" t="inlineStr">
        <is>
          <t>ООО "ЕМЛ"</t>
        </is>
      </c>
    </row>
    <row r="3">
      <c r="A3" s="192" t="n">
        <v>2</v>
      </c>
      <c r="B3" s="192" t="inlineStr">
        <is>
          <t>ООО «АВС»</t>
        </is>
      </c>
    </row>
    <row r="4">
      <c r="A4" s="192" t="n">
        <v>3</v>
      </c>
      <c r="B4" s="192" t="inlineStr">
        <is>
          <t>ФБУЗ ЦГиЭ</t>
        </is>
      </c>
    </row>
    <row r="5">
      <c r="A5" s="192" t="n">
        <v>4</v>
      </c>
      <c r="B5" s="192" t="inlineStr">
        <is>
          <t>ООО "ЛИИС"</t>
        </is>
      </c>
    </row>
    <row r="6">
      <c r="A6" s="192" t="n">
        <v>5</v>
      </c>
      <c r="B6" s="192" t="inlineStr">
        <is>
          <t>АО "Ситилаб"</t>
        </is>
      </c>
    </row>
    <row r="7">
      <c r="A7" s="192" t="n">
        <v>6</v>
      </c>
      <c r="B7" s="192" t="inlineStr">
        <is>
          <t>ООО "ЛабТест"</t>
        </is>
      </c>
    </row>
    <row r="8">
      <c r="A8" s="192" t="n">
        <v>7</v>
      </c>
      <c r="B8" s="192" t="inlineStr">
        <is>
          <t>ООО "ФОРАЛАБ"</t>
        </is>
      </c>
    </row>
    <row r="9">
      <c r="A9" s="192" t="n">
        <v>8</v>
      </c>
      <c r="B9" s="192" t="inlineStr">
        <is>
          <t>ООО «МедПроф»</t>
        </is>
      </c>
    </row>
    <row r="10">
      <c r="A10" s="192" t="n">
        <v>9</v>
      </c>
      <c r="B10" s="192" t="inlineStr">
        <is>
          <t>СПБ ГБУЗ КДЦД</t>
        </is>
      </c>
    </row>
    <row r="11">
      <c r="A11" s="192" t="n">
        <v>10</v>
      </c>
      <c r="B11" s="192" t="inlineStr">
        <is>
          <t>ООО "Эксплана"</t>
        </is>
      </c>
    </row>
    <row r="12">
      <c r="A12" s="192" t="n">
        <v>11</v>
      </c>
      <c r="B12" s="192" t="inlineStr">
        <is>
          <t>ООО «БиоТехМед»</t>
        </is>
      </c>
    </row>
    <row r="13">
      <c r="A13" s="192" t="n">
        <v>12</v>
      </c>
      <c r="B13" s="192" t="inlineStr">
        <is>
          <t>ООО "ГЛОБУС МЕД"</t>
        </is>
      </c>
    </row>
    <row r="14">
      <c r="A14" s="192" t="n">
        <v>13</v>
      </c>
      <c r="B14" s="192" t="inlineStr">
        <is>
          <t>ООО «МедЛаб СПб»</t>
        </is>
      </c>
    </row>
    <row r="15">
      <c r="A15" s="192" t="n">
        <v>14</v>
      </c>
      <c r="B15" s="192" t="inlineStr">
        <is>
          <t>СПб ГБУЗ КДП № 1</t>
        </is>
      </c>
    </row>
    <row r="16">
      <c r="A16" s="192" t="n">
        <v>15</v>
      </c>
      <c r="B16" s="192" t="inlineStr">
        <is>
          <t>ООО «НПФ «ХЕЛИКС»</t>
        </is>
      </c>
    </row>
    <row r="17">
      <c r="A17" s="192" t="n">
        <v>16</v>
      </c>
      <c r="B17" s="192" t="inlineStr">
        <is>
          <t>СПБ ГБУЗ "КВД №1"</t>
        </is>
      </c>
    </row>
    <row r="18">
      <c r="A18" s="192" t="n">
        <v>17</v>
      </c>
      <c r="B18" s="192" t="inlineStr">
        <is>
          <t>СПб ГБУЗ "КДЦ №85"</t>
        </is>
      </c>
    </row>
    <row r="19">
      <c r="A19" s="192" t="n">
        <v>18</v>
      </c>
      <c r="B19" s="192" t="inlineStr">
        <is>
          <t>СПб ГБУЗ "КНпЦСВМП(о)"</t>
        </is>
      </c>
    </row>
    <row r="20">
      <c r="A20" s="192" t="n">
        <v>19</v>
      </c>
      <c r="B20" s="192" t="inlineStr">
        <is>
          <t>ФГБУ ДНКЦИБ ФМБА России</t>
        </is>
      </c>
    </row>
    <row r="21">
      <c r="A21" s="192" t="n">
        <v>20</v>
      </c>
      <c r="B21" s="192" t="inlineStr">
        <is>
          <t>АО "Поликлинический комплекс"</t>
        </is>
      </c>
    </row>
    <row r="22">
      <c r="A22" s="192" t="n">
        <v>21</v>
      </c>
      <c r="B22" s="192" t="inlineStr">
        <is>
          <t>ФГБНУ "НИИ АГИР ИМ. Д.О. ОТТА"</t>
        </is>
      </c>
    </row>
    <row r="23">
      <c r="A23" s="192" t="n">
        <v>22</v>
      </c>
      <c r="B23" s="192" t="inlineStr">
        <is>
          <t>СПб ГБУЗ "Николаевская больница"</t>
        </is>
      </c>
    </row>
    <row r="24">
      <c r="A24" s="192" t="n">
        <v>23</v>
      </c>
      <c r="B24" s="192" t="inlineStr">
        <is>
          <t>СПб ГБУЗ "Городская больница №26"</t>
        </is>
      </c>
    </row>
    <row r="25">
      <c r="A25" s="192" t="n">
        <v>24</v>
      </c>
      <c r="B25" s="192" t="inlineStr">
        <is>
          <t>СПб ГБУЗ "Городская больница №40"</t>
        </is>
      </c>
    </row>
    <row r="26">
      <c r="A26" s="192" t="n">
        <v>25</v>
      </c>
      <c r="B26" s="192" t="inlineStr">
        <is>
          <t>ООО "Медико-санитарная часть №157"</t>
        </is>
      </c>
    </row>
    <row r="27">
      <c r="A27" s="192" t="n">
        <v>26</v>
      </c>
      <c r="B27" s="192" t="inlineStr">
        <is>
          <t>ООО "Медицинская компания ЛабСтори"</t>
        </is>
      </c>
    </row>
    <row r="28">
      <c r="A28" s="192" t="n">
        <v>27</v>
      </c>
      <c r="B28" s="192" t="inlineStr">
        <is>
          <t>СПб ГБУЗ "Александровская больница"</t>
        </is>
      </c>
    </row>
    <row r="29">
      <c r="A29" s="192" t="n">
        <v>28</v>
      </c>
      <c r="B29" s="192" t="inlineStr">
        <is>
          <t>СПб ГБУЗ "Городская поликлиника №34"</t>
        </is>
      </c>
    </row>
    <row r="30">
      <c r="A30" s="192" t="n">
        <v>29</v>
      </c>
      <c r="B30" s="192" t="inlineStr">
        <is>
          <t>СПб ГБУЗ "Городская поликлиника №75"</t>
        </is>
      </c>
    </row>
    <row r="31">
      <c r="A31" s="192" t="n">
        <v>30</v>
      </c>
      <c r="B31" s="192" t="inlineStr">
        <is>
          <t>СПб ГБУЗ "Городская поликлиника №87"</t>
        </is>
      </c>
    </row>
    <row r="32">
      <c r="A32" s="192" t="n">
        <v>31</v>
      </c>
      <c r="B32" s="192" t="inlineStr">
        <is>
          <t>СПб ГБУЗ "Городская поликлиника №106"</t>
        </is>
      </c>
    </row>
    <row r="33">
      <c r="A33" s="192" t="n">
        <v>32</v>
      </c>
      <c r="B33" s="192" t="inlineStr">
        <is>
          <t>СПб ГБУЗ "Городская поликлиника №107"</t>
        </is>
      </c>
    </row>
    <row r="34">
      <c r="A34" s="192" t="n">
        <v>33</v>
      </c>
      <c r="B34" s="192" t="inlineStr">
        <is>
          <t>СПБ ГБУЗ "ДГМКЦ ВМТ им. К.А. Раухфуса"</t>
        </is>
      </c>
    </row>
    <row r="35">
      <c r="A35" s="192" t="n">
        <v>34</v>
      </c>
      <c r="B35" s="192" t="inlineStr">
        <is>
          <t>СПб ГБУЗ "Госпиталь для ветеранов войн"</t>
        </is>
      </c>
    </row>
    <row r="36">
      <c r="A36" s="192" t="n">
        <v>35</v>
      </c>
      <c r="B36" s="192" t="inlineStr">
        <is>
          <t>СПб ГБУЗ "Городская Мариинская больница"</t>
        </is>
      </c>
    </row>
    <row r="37">
      <c r="A37" s="192" t="n">
        <v>36</v>
      </c>
      <c r="B37" s="192" t="inlineStr">
        <is>
          <t>СПб ГБУЗ "Детская городская больница №22"</t>
        </is>
      </c>
    </row>
    <row r="38">
      <c r="A38" s="192" t="n">
        <v>37</v>
      </c>
      <c r="B38" s="192" t="inlineStr">
        <is>
          <t>ФГБУ ВЦЭРМ ИМ. А.М. НИКИФОРОВА МЧС РОССИИ</t>
        </is>
      </c>
    </row>
    <row r="39">
      <c r="A39" s="192" t="n">
        <v>38</v>
      </c>
      <c r="B39" s="192" t="inlineStr">
        <is>
          <t>ВОЕННО-МЕДИЦИНСКАЯ АКАДЕМИЯ ИМЕНИ С.М.КИРОВА</t>
        </is>
      </c>
    </row>
    <row r="40">
      <c r="A40" s="192" t="n">
        <v>39</v>
      </c>
      <c r="B40" s="192" t="inlineStr">
        <is>
          <t>ООО "Международный медицинский центр "СОГАЗ"</t>
        </is>
      </c>
    </row>
    <row r="41">
      <c r="A41" s="192" t="n">
        <v>40</v>
      </c>
      <c r="B41" s="192" t="inlineStr">
        <is>
          <t>СПб ГБУЗ "Городская клиническая больница №31"</t>
        </is>
      </c>
    </row>
    <row r="42">
      <c r="A42" s="192" t="n">
        <v>41</v>
      </c>
      <c r="B42" s="192" t="inlineStr">
        <is>
          <t>ФГБУ "НМИЦ ИМ. В.А. АЛМАЗОВА" МИНЗДРАВА РОССИИ</t>
        </is>
      </c>
    </row>
    <row r="43">
      <c r="A43" s="192" t="n">
        <v>42</v>
      </c>
      <c r="B43" s="192" t="inlineStr">
        <is>
          <t>ФГБУ "РНИИТО ИМ. Р.Р. ВРЕДЕНА" МИНЗДРАВА РОССИИ</t>
        </is>
      </c>
    </row>
    <row r="44">
      <c r="A44" s="192" t="n">
        <v>43</v>
      </c>
      <c r="B44" s="192" t="inlineStr">
        <is>
          <t>СПб ГБУЗ "Городская многопрофильная больница №2"</t>
        </is>
      </c>
    </row>
    <row r="45">
      <c r="A45" s="192" t="n">
        <v>44</v>
      </c>
      <c r="B45" s="192" t="inlineStr">
        <is>
          <t>АО "Северо-западный центр доказательной медицины"</t>
        </is>
      </c>
    </row>
    <row r="46">
      <c r="A46" s="192" t="n">
        <v>45</v>
      </c>
      <c r="B46" s="192" t="inlineStr">
        <is>
          <t>ФГБОУ ВО ПСПБГМУ им. И.П. Павлова Минздрава России</t>
        </is>
      </c>
    </row>
    <row r="47">
      <c r="A47" s="192" t="n">
        <v>46</v>
      </c>
      <c r="B47" s="192" t="inlineStr">
        <is>
          <t>ФГБОУ ВО СЗГМУ им. И.И. МЕЧНИКОВА МИНЗДРАВА РОССИИ</t>
        </is>
      </c>
    </row>
    <row r="48">
      <c r="A48" s="192" t="n">
        <v>47</v>
      </c>
      <c r="B48" s="192" t="inlineStr">
        <is>
          <t>ФГБУ "НМИЦ ПН ИМ. В.М. БЕХТЕРЕВА" МИНЗДРАВА РОССИИ</t>
        </is>
      </c>
    </row>
    <row r="49">
      <c r="A49" s="192" t="n">
        <v>48</v>
      </c>
      <c r="B49" s="192" t="inlineStr">
        <is>
          <t>ФБУН НИИ эпидемиологии и микробиологии имени Пастера</t>
        </is>
      </c>
    </row>
    <row r="50">
      <c r="A50" s="192" t="n">
        <v>49</v>
      </c>
      <c r="B50" s="192" t="inlineStr">
        <is>
          <t>ФГБУ "НИИ ГРИППА ИМ. А.А. СМОРОДИНЦЕВА" МИНЗДРАВА РОССИИ</t>
        </is>
      </c>
    </row>
    <row r="51">
      <c r="A51" s="192" t="n">
        <v>50</v>
      </c>
      <c r="B51" s="192" t="inlineStr">
        <is>
          <t>СПб ГБУЗ "Городской клинический онкологический диспансер"</t>
        </is>
      </c>
    </row>
    <row r="52">
      <c r="A52" s="192" t="n">
        <v>51</v>
      </c>
      <c r="B52" s="192" t="inlineStr">
        <is>
          <t>СПб ГБУЗ "Городской консультативно-диагностический центр №1"</t>
        </is>
      </c>
    </row>
    <row r="53">
      <c r="A53" s="192" t="n">
        <v>52</v>
      </c>
      <c r="B53" s="192" t="inlineStr">
        <is>
          <t>СПб ГБУЗ "Клиническая инфекционная больница им. С.П. Боткина"</t>
        </is>
      </c>
    </row>
    <row r="54">
      <c r="A54" s="192" t="n">
        <v>53</v>
      </c>
      <c r="B54" s="192" t="inlineStr">
        <is>
          <t>СПб ГБУЗ "Городская больница Святой преподобномученицы Елизаветы"</t>
        </is>
      </c>
    </row>
    <row r="55">
      <c r="A55" s="192" t="n">
        <v>54</v>
      </c>
      <c r="B55" s="192" t="inlineStr">
        <is>
          <t>СПб ГБУЗ "Детская городская клиническая больница №5 имени Нила Федоровича Филатова"</t>
        </is>
      </c>
    </row>
    <row r="56">
      <c r="A56" s="192" t="n">
        <v>55</v>
      </c>
      <c r="B56" s="192" t="inlineStr">
        <is>
          <t>ФГБУ "Санкт-Петербургский научно-исследовательский институт фтизиопульмонологии" Минздрава России</t>
        </is>
      </c>
    </row>
    <row r="57">
      <c r="A57" s="192" t="n">
        <v>56</v>
      </c>
      <c r="B57" s="192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</row>
    <row r="58">
      <c r="A58" s="192" t="n">
        <v>57</v>
      </c>
      <c r="B58" s="192" t="inlineStr">
        <is>
          <t>ФГБОУ ВО СПБГПМУ МИНЗДРАВА РОССИИ</t>
        </is>
      </c>
    </row>
    <row r="59">
      <c r="A59" s="192" t="n">
        <v>58</v>
      </c>
      <c r="B59" s="192" t="inlineStr">
        <is>
          <t>ЧУЗ «КБ «РЖД-МЕДИЦИНА» Г. С-ПЕТЕРБУРГ»</t>
        </is>
      </c>
    </row>
    <row r="60">
      <c r="A60" s="192" t="n">
        <v>59</v>
      </c>
      <c r="B60" s="192" t="inlineStr">
        <is>
          <t>ФГБУ "РОССИЙСКИЙ НАУЧНО-ИССЛЕДОВАТЕЛЬСКИЙ ИНСТИТУТ ГЕМАТОЛОГИИ И ТРАНСФУЗИОЛОГИИ ФЕДЕРАЛЬНОГО МЕДИКО-БИОЛОГИЧЕСКОГО АГЕНТСТВА"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Кулемин Игорь Андреевич</dc:creator>
  <dcterms:created xmlns:dcterms="http://purl.org/dc/terms/" xmlns:xsi="http://www.w3.org/2001/XMLSchema-instance" xsi:type="dcterms:W3CDTF">2020-04-28T18:06:23Z</dcterms:created>
  <dcterms:modified xmlns:dcterms="http://purl.org/dc/terms/" xmlns:xsi="http://www.w3.org/2001/XMLSchema-instance" xsi:type="dcterms:W3CDTF">2021-08-11T12:53:51Z</dcterms:modified>
  <cp:lastModifiedBy>Шарин Михаил Юрьевич</cp:lastModifiedBy>
  <cp:lastPrinted>2021-03-12T07:07:53Z</cp:lastPrinted>
</cp:coreProperties>
</file>