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harinM\Desktop\Загрузки_временные\"/>
    </mc:Choice>
  </mc:AlternateContent>
  <bookViews>
    <workbookView xWindow="0" yWindow="0" windowWidth="27630" windowHeight="12885"/>
  </bookViews>
  <sheets>
    <sheet name="Свод по всем МО" sheetId="4" r:id="rId1"/>
    <sheet name="Свод по МО" sheetId="1" r:id="rId2"/>
    <sheet name="Форма ввода данных" sheetId="5" r:id="rId3"/>
    <sheet name="Должники" sheetId="3" r:id="rId4"/>
  </sheets>
  <definedNames>
    <definedName name="_xlnm._FilterDatabase" localSheetId="3" hidden="1">Должники!$A$1:$B$111</definedName>
    <definedName name="_xlnm._FilterDatabase" localSheetId="0" hidden="1">'Свод по всем МО'!$A$3:$O$3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5" l="1"/>
  <c r="L6" i="5"/>
  <c r="J5" i="5" l="1"/>
  <c r="I5" i="5"/>
  <c r="H5" i="5"/>
  <c r="G5" i="5"/>
  <c r="F5" i="5"/>
  <c r="E5" i="5"/>
  <c r="J7" i="5" l="1"/>
  <c r="J6" i="5"/>
  <c r="I6" i="5"/>
  <c r="I7" i="5" s="1"/>
  <c r="H6" i="5"/>
  <c r="G6" i="5"/>
  <c r="K6" i="5" s="1"/>
  <c r="F6" i="5"/>
  <c r="F7" i="5" s="1"/>
  <c r="E6" i="5"/>
  <c r="E7" i="5" s="1"/>
  <c r="K5" i="5" l="1"/>
  <c r="L5" i="5" s="1"/>
  <c r="G7" i="5"/>
  <c r="H7" i="5"/>
  <c r="K7" i="5"/>
  <c r="D115" i="4"/>
  <c r="F115" i="4"/>
  <c r="G115" i="4"/>
  <c r="H115" i="4"/>
  <c r="I115" i="4"/>
  <c r="J115" i="4"/>
  <c r="K115" i="4"/>
  <c r="L115" i="4"/>
  <c r="M115" i="4"/>
  <c r="C115" i="4"/>
  <c r="E115" i="4" l="1"/>
  <c r="N115" i="4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4" i="3" l="1"/>
  <c r="B3" i="3"/>
  <c r="B2" i="3"/>
</calcChain>
</file>

<file path=xl/sharedStrings.xml><?xml version="1.0" encoding="utf-8"?>
<sst xmlns="http://schemas.openxmlformats.org/spreadsheetml/2006/main" count="183" uniqueCount="157">
  <si>
    <t>№ п/п</t>
  </si>
  <si>
    <t>Наименование МО</t>
  </si>
  <si>
    <t>Штатная численность (шт.ед.)</t>
  </si>
  <si>
    <t>Фактическая численность (чел.)</t>
  </si>
  <si>
    <t>Количество сотрудников, находящихся на больничном с диагнозом COVID-19 (чел.)</t>
  </si>
  <si>
    <t>Количество переболевших сотрудников, не прошедших вакцинацию (чел.)</t>
  </si>
  <si>
    <t>Количество сотрудников, имеющих подтвержденный результат наличия антител к коронавирусу lgG, не прошедших вакцинацию (чел.)</t>
  </si>
  <si>
    <t>Количество сотрудников, имеющих медицинские противопоказания к вакцинации от COVID-19, подтвержденные мед. документами,   за исключением находящихся на больничном с диагнозом COVID-19 (чел.)</t>
  </si>
  <si>
    <t>Количество провакцинированных сотрудников</t>
  </si>
  <si>
    <t>Количество невакцинированных сотрудников (чел.)</t>
  </si>
  <si>
    <t>Запланированный срок окончания вакцинации</t>
  </si>
  <si>
    <t>Количество сотрудников, получивших 1 компонент вакцины (чел.)</t>
  </si>
  <si>
    <t>Количество сотрудников, получивших 2 компонент вакцины (чел.)</t>
  </si>
  <si>
    <t>Количество сотрудников, получивших однокомпонентную вакцину (чел.)</t>
  </si>
  <si>
    <t>СПб ГБУЗ "Бюро судебно-медицинской экспертизы"</t>
  </si>
  <si>
    <t>СПб ГБУЗ "Городская детская стоматологическая поликлиника №6"</t>
  </si>
  <si>
    <t>СПб ГБУЗ "Межрайонный Петроградско-Приморский противотуберкулезный диспансер №3"</t>
  </si>
  <si>
    <t>СПб ГБУЗ "Детская городская клиническая больница №5 имени Нила Федоровича Филатова"</t>
  </si>
  <si>
    <t>СПб ГБУЗ "Городская больница №38 им. Н.А.Семашко"</t>
  </si>
  <si>
    <t>СПб ГБУЗ "Противотуберкулезный диспансер №17"</t>
  </si>
  <si>
    <t>СПб ГБУЗ "Городская Мариинская больница"</t>
  </si>
  <si>
    <t>СПб ГКУЗ "Городской центр медицинской профилактики"</t>
  </si>
  <si>
    <t>СПб ГБУЗ "Городская стоматологическая поликлиника №33"</t>
  </si>
  <si>
    <t>СПб ГБУЗ "Родильный дом №16"</t>
  </si>
  <si>
    <t>СПб ГБУЗ "Клиническая ревматологическая больница №25"</t>
  </si>
  <si>
    <t>СПб ГБУЗ "Детский санаторий - РЦ "Детские Дюны"</t>
  </si>
  <si>
    <t>СПб ГБУЗ "Противотуберкулезный диспансер №14"</t>
  </si>
  <si>
    <t>СПб ГБУЗ "Городская туберкулезная больница №2"</t>
  </si>
  <si>
    <t>СПб ГБУЗ Детский санаторий "Пионер" (психоневрологический)</t>
  </si>
  <si>
    <t>СПб ГБОУ СПО "Медицинский колледж №2"</t>
  </si>
  <si>
    <t>СПб ГКУЗ "Городская психиатрическая больница №6 (стационар с диспансером)"</t>
  </si>
  <si>
    <t>СПб ГБУЗ "Городская наркологическая больница"</t>
  </si>
  <si>
    <t>СПб ГКУЗ "Амбулатория Мариинская"</t>
  </si>
  <si>
    <t>СПб ГКУЗ "Диагностический центр (медико-генетический)"</t>
  </si>
  <si>
    <t>СПб ГБУЗ ГКДЦ "Ювента"</t>
  </si>
  <si>
    <t>СПб ГБУЗ "Центр по профилактике и борьбе со СПИД и инфекционными заболеваниями"</t>
  </si>
  <si>
    <t>СПб ГБУЗ "Городская клиническая больница №31"</t>
  </si>
  <si>
    <t>СПБ ГБУЗ "СЗЦККЛС"</t>
  </si>
  <si>
    <t>СПБ ГБПОУ "МТ №2"</t>
  </si>
  <si>
    <t>СПб ГБУЗ "Городской кожно-венерологический диспансер"</t>
  </si>
  <si>
    <t>СПб ГБПОУ "Медицинский техникум №9"</t>
  </si>
  <si>
    <t>СПб ГБУЗ ВЦДОиТ "Огонек"</t>
  </si>
  <si>
    <t>СПб ГКУЗ "Хоспис №2"</t>
  </si>
  <si>
    <t>СПб ГБУЗ Детский психоневрологический санаторий "Комарово"</t>
  </si>
  <si>
    <t>СПБ ГКУЗ "ДГСЦ"</t>
  </si>
  <si>
    <t>СПб ГБУЗ "Родильный дом №13"</t>
  </si>
  <si>
    <t>СПб ГБУЗ "Городская многопрофильная больница №2"</t>
  </si>
  <si>
    <t>СПб ГБОУ СПО "Медицинский колледж №3"</t>
  </si>
  <si>
    <t>КОМИТЕТ ПО ЗДРАВООХРАНЕНИЮ</t>
  </si>
  <si>
    <t>СПБ ГКУЗ ОТ МЦ "Резерв"</t>
  </si>
  <si>
    <t>СПБ ГБУЗ "Детский городской многопрофильный клинический специализированный центр высоких медицинских технологий"</t>
  </si>
  <si>
    <t>СПб ГБУЗ "Противотуберкулезный диспансер №5"</t>
  </si>
  <si>
    <t>СПб ГБУЗ "Родильный дом №6 им. проф. В.Ф.Снегирева"</t>
  </si>
  <si>
    <t>СПб ГБУЗ "ДГБ №2 святой Марии Магдалины"</t>
  </si>
  <si>
    <t>СПб ГБУЗ "Центр планирования семьи и репродукции"</t>
  </si>
  <si>
    <t>СПб ГБУЗ "Детская городская больница Святой Ольги"</t>
  </si>
  <si>
    <t>СПб ГКУЗ Центр восстановительного лечения "Детская психиатрия" имени С.С. Мнухина</t>
  </si>
  <si>
    <t>СПб ГБУЗ "Городской гериатрический медико-социальный центр"</t>
  </si>
  <si>
    <t>СПб ГБУЗ "Противотуберкулезный диспансер №15"</t>
  </si>
  <si>
    <t>СПб ГБУЗ "Александровская больница"</t>
  </si>
  <si>
    <t>СПб ГАУЗ "Городская поликлиника №40"</t>
  </si>
  <si>
    <t>СПБ ГБУЗ "ДГМКЦ ВМТ им. К.А. Раухфуса"</t>
  </si>
  <si>
    <t>СПб ГАУЗ "Поликлиника городская стоматологическая №22"</t>
  </si>
  <si>
    <t>СПб ГБУЗ "Городской врачебно-физкультурный диспансер"</t>
  </si>
  <si>
    <t>СПб ГБУЗ "Городская больница №15"</t>
  </si>
  <si>
    <t>СПб ГБУЗ "Городской консультативно-диагностический центр №1"</t>
  </si>
  <si>
    <t>СПб ГАУЗ "Городская поликлиника №81"</t>
  </si>
  <si>
    <t>СПб ГБУЗ Городской туберкулезный санаторий "Сосновый Бор"</t>
  </si>
  <si>
    <t>СПб ГКУЗ "Городская психиатрическая больница №3 им.И.И.Скворцова-Степанова"</t>
  </si>
  <si>
    <t>СПб ГБУЗ "Госпиталь для ветеранов войн"</t>
  </si>
  <si>
    <t>СПб ГБУЗ "Детская городская больница №17 Святителя Николая Чудотворца"</t>
  </si>
  <si>
    <t>СПб ГБУЗ "ГПЦ №1"</t>
  </si>
  <si>
    <t>СПБ ГБУЗ "МЕДСАНТРАНС"</t>
  </si>
  <si>
    <t>СПб ГАУЗ "Городская поликлиника №83"</t>
  </si>
  <si>
    <t>СПб ГКУЗ "Городская станция переливания крови"</t>
  </si>
  <si>
    <t>СПб ГБУЗ Детский санаторий "Звездочка"</t>
  </si>
  <si>
    <t>СПб ГБУЗ "Родильный дом №10"</t>
  </si>
  <si>
    <t>СПб ГКУЗ Детский санаторий "Жемчужина"</t>
  </si>
  <si>
    <t>СПб ГКУЗ Детский санаторий "Березка"</t>
  </si>
  <si>
    <t>СПб ГБУЗ "Психиатрическая больница №1 им.П.П.Кащенко"</t>
  </si>
  <si>
    <t>СПб ГКУЗ Детский туберкулезный санаторий "Дружба"</t>
  </si>
  <si>
    <t>СПБ ГБПОУ "АК"</t>
  </si>
  <si>
    <t>СПб ГКУЗ "Психиатрическая больница Святого Николая Чудотворца"</t>
  </si>
  <si>
    <t>СПб ГБУЗ "КНпЦСВМП(о)"</t>
  </si>
  <si>
    <t>СПб ГБУЗ "Противотуберкулезный диспансер №12"</t>
  </si>
  <si>
    <t>СПб ГБУЗ "Городская станция скорой медицинской помощи"</t>
  </si>
  <si>
    <t>СПб ГБУЗ "Городская Покровская больница"</t>
  </si>
  <si>
    <t>СПБ ГБПОУ "Фельдшерский колледж"</t>
  </si>
  <si>
    <t>СПб ГБУЗ "Туберкулезная больница №8"</t>
  </si>
  <si>
    <t>СПБ ГБУЗ КДЦД</t>
  </si>
  <si>
    <t>СПб ГБУЗ "Городская больница №9"</t>
  </si>
  <si>
    <t>СПБ ГКУ "Дирекция по Закупкам Комитета по здравоохранению"</t>
  </si>
  <si>
    <t>СПб ГКУЗ "ГЦВЛДПН"</t>
  </si>
  <si>
    <t>СПб ГБУЗ "Противотуберкулезный диспансер №2"</t>
  </si>
  <si>
    <t>СПб ГБУЗ "Пушкинский противотуберкулезный диспансер"</t>
  </si>
  <si>
    <t>СПб ГБУЗ "Городская больница №28 "Максимилиановская"</t>
  </si>
  <si>
    <t>СПб ГБУЗ "Родильный дом №9"</t>
  </si>
  <si>
    <t>СПб ГБУЗ "Медицинский информационно-аналитический центр"</t>
  </si>
  <si>
    <t>СПб ГБУЗ "Городская больница №26"</t>
  </si>
  <si>
    <t>СПб ГБУЗ "Противотуберкулезный диспансер №11"</t>
  </si>
  <si>
    <t>СПб ГБУЗ "Родильный дом №17"</t>
  </si>
  <si>
    <t>СПб ГБУЗ "Городская больница Святого Великомученика Георгия"</t>
  </si>
  <si>
    <t>СПБ ГБУЗ "Введенская больница"</t>
  </si>
  <si>
    <t>СПб ГБУЗ "Санкт-Петербургская городская дезинфекционная станция"</t>
  </si>
  <si>
    <t>СПб ГБУЗ Детский санаторий "Солнечное"</t>
  </si>
  <si>
    <t>СПб ГБУЗ "Городское патологоанатомическое бюро"</t>
  </si>
  <si>
    <t>СПб ГБУЗ "Противотуберкулезный диспансер №16"</t>
  </si>
  <si>
    <t>СПб ГБУЗ "Городская больница Святой преподобномученицы Елизаветы"</t>
  </si>
  <si>
    <t>СПб ГБУЗ "Городской противотуберкулезный диспансер"</t>
  </si>
  <si>
    <t>СПб ГАУЗ "Хоспис (детский)"</t>
  </si>
  <si>
    <t>СПб ГБУЗ "Городская больница №14"</t>
  </si>
  <si>
    <t>СПб ГБУЗ "Диагностический Центр №7" (глазной) для взрослого и детского населения</t>
  </si>
  <si>
    <t>СПб ГБУЗ "Клиническая инфекционная больница им. С.П. Боткина"</t>
  </si>
  <si>
    <t>СПб ГБОУ СПО "Медицинский колледж №1"</t>
  </si>
  <si>
    <t>СПб ГБУЗ "Детская инфекционная больница №3"</t>
  </si>
  <si>
    <t>СПб ГБУЗ "Противотуберкулезный диспансер №8"</t>
  </si>
  <si>
    <t>СПб ГБУЗ "Клиническая больница Святителя Луки"</t>
  </si>
  <si>
    <t>СПб ГБУЗ "Родильный дом №1 (специализированный)"</t>
  </si>
  <si>
    <t>СПб ГБУЗ "Городской клинический онкологический диспансер"</t>
  </si>
  <si>
    <t>СПб ГБУ "Стройкомплект"</t>
  </si>
  <si>
    <t>СПб ГБУЗ "Городская психиатрическая больница №7 им.акад.И.П.Павлова"</t>
  </si>
  <si>
    <t>СПб ГБУЗ "Противотуберкулезный диспансер №4"</t>
  </si>
  <si>
    <t>СПБ ГБУ ДПО "ЦПО СМП"</t>
  </si>
  <si>
    <t>ГБУ СПб НИИ СП им. И.И. Джанелидзе</t>
  </si>
  <si>
    <t>Организация</t>
  </si>
  <si>
    <t>Должники или нет</t>
  </si>
  <si>
    <t>всего (чел.)</t>
  </si>
  <si>
    <t>из них с момента выздоровления прошло до 6 месяцев (чел.)</t>
  </si>
  <si>
    <t>ИТОГО:</t>
  </si>
  <si>
    <t>-</t>
  </si>
  <si>
    <t>Плановое количество сотрудников, вакцинированных (имеющих антитела) не менее 80% от фактической численности (чел.)</t>
  </si>
  <si>
    <t>Форма ввода данных</t>
  </si>
  <si>
    <t>31.1</t>
  </si>
  <si>
    <t>31.2</t>
  </si>
  <si>
    <t>31.3</t>
  </si>
  <si>
    <t>31.4</t>
  </si>
  <si>
    <t>31.5</t>
  </si>
  <si>
    <t>31.6</t>
  </si>
  <si>
    <t>31.7</t>
  </si>
  <si>
    <t>31.8</t>
  </si>
  <si>
    <t>Фактическая численность</t>
  </si>
  <si>
    <t>Количество сотрудников, получивших второй компонент вакцины</t>
  </si>
  <si>
    <t>Итого переболевших и вакцинированных сотрудников</t>
  </si>
  <si>
    <t>Итого переболевших и вакцинированных сотрудников, в % от фактической численности</t>
  </si>
  <si>
    <t>Территория (код)</t>
  </si>
  <si>
    <t>Территория</t>
  </si>
  <si>
    <t>Организация (код)</t>
  </si>
  <si>
    <t>чел.</t>
  </si>
  <si>
    <t>%</t>
  </si>
  <si>
    <t>40000000000</t>
  </si>
  <si>
    <t>Санкт-Петербург</t>
  </si>
  <si>
    <t>7815000870</t>
  </si>
  <si>
    <r>
      <t xml:space="preserve">Плановое количество сотрудников, с известным имунным статусом </t>
    </r>
    <r>
      <rPr>
        <b/>
        <sz val="12"/>
        <color rgb="FFFF0000"/>
        <rFont val="Times New Roman"/>
        <family val="1"/>
        <charset val="204"/>
      </rPr>
      <t>(не менее 80% от фактической численности)</t>
    </r>
  </si>
  <si>
    <r>
      <t xml:space="preserve">Количество переболевших сотрудников, с момента выздоровления которых прошло </t>
    </r>
    <r>
      <rPr>
        <b/>
        <sz val="12"/>
        <color rgb="FFFF0000"/>
        <rFont val="Times New Roman"/>
        <family val="1"/>
        <charset val="204"/>
      </rPr>
      <t>не более 6 мес.</t>
    </r>
  </si>
  <si>
    <r>
      <t xml:space="preserve">Количество сотрудников, получивших </t>
    </r>
    <r>
      <rPr>
        <b/>
        <sz val="12"/>
        <color rgb="FFFF0000"/>
        <rFont val="Times New Roman"/>
        <family val="1"/>
        <charset val="204"/>
      </rPr>
      <t xml:space="preserve">первый компонент </t>
    </r>
    <r>
      <rPr>
        <b/>
        <sz val="12"/>
        <color indexed="8"/>
        <rFont val="Times New Roman"/>
        <family val="1"/>
        <charset val="204"/>
      </rPr>
      <t>вакцины</t>
    </r>
  </si>
  <si>
    <r>
      <t xml:space="preserve">Количество сотрудников, получивших </t>
    </r>
    <r>
      <rPr>
        <b/>
        <sz val="12"/>
        <color rgb="FFFF0000"/>
        <rFont val="Times New Roman"/>
        <family val="1"/>
        <charset val="204"/>
      </rPr>
      <t>однокомпонентную вакцину</t>
    </r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</si>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</sst>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1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3" fillId="3" borderId="6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12" xfId="0" applyBorder="1"/>
    <xf numFmtId="0" fontId="5" fillId="0" borderId="17" xfId="0" applyFont="1" applyBorder="1" applyAlignment="1">
      <alignment horizontal="center" vertical="center" wrapText="1"/>
    </xf>
    <xf numFmtId="0" fontId="0" fillId="0" borderId="21" xfId="0" applyBorder="1"/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2" xfId="0" applyFont="1" applyBorder="1"/>
    <xf numFmtId="0" fontId="10" fillId="0" borderId="17" xfId="0" applyFont="1" applyBorder="1"/>
    <xf numFmtId="0" fontId="5" fillId="0" borderId="27" xfId="0" applyFont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/>
    </xf>
    <xf numFmtId="0" fontId="9" fillId="0" borderId="21" xfId="0" applyFont="1" applyBorder="1"/>
    <xf numFmtId="0" fontId="9" fillId="0" borderId="4" xfId="0" applyFont="1" applyBorder="1"/>
    <xf numFmtId="0" fontId="10" fillId="0" borderId="27" xfId="0" applyFont="1" applyBorder="1"/>
    <xf numFmtId="0" fontId="3" fillId="3" borderId="29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0" fillId="0" borderId="22" xfId="0" applyFont="1" applyBorder="1"/>
    <xf numFmtId="0" fontId="9" fillId="5" borderId="11" xfId="0" applyFont="1" applyFill="1" applyBorder="1"/>
    <xf numFmtId="0" fontId="9" fillId="5" borderId="12" xfId="0" applyFont="1" applyFill="1" applyBorder="1"/>
    <xf numFmtId="0" fontId="9" fillId="5" borderId="16" xfId="0" applyFont="1" applyFill="1" applyBorder="1"/>
    <xf numFmtId="0" fontId="9" fillId="5" borderId="17" xfId="0" applyFont="1" applyFill="1" applyBorder="1"/>
    <xf numFmtId="0" fontId="10" fillId="5" borderId="33" xfId="0" applyFont="1" applyFill="1" applyBorder="1" applyAlignment="1">
      <alignment horizontal="right"/>
    </xf>
    <xf numFmtId="43" fontId="9" fillId="5" borderId="13" xfId="2" applyNumberFormat="1" applyFont="1" applyFill="1" applyBorder="1"/>
    <xf numFmtId="43" fontId="9" fillId="5" borderId="18" xfId="2" applyNumberFormat="1" applyFont="1" applyFill="1" applyBorder="1"/>
    <xf numFmtId="43" fontId="10" fillId="0" borderId="23" xfId="2" applyNumberFormat="1" applyFont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3">
    <cellStyle name="Обычный" xfId="0" builtinId="0"/>
    <cellStyle name="Обычный 2" xfId="1"/>
    <cellStyle name="Финансовый" xfId="2" builtinId="3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B111" totalsRowShown="0" headerRowDxfId="11" headerRowBorderDxfId="10" tableBorderDxfId="9">
  <autoFilter ref="A1:B111"/>
  <tableColumns count="2">
    <tableColumn id="1" name="Организация"/>
    <tableColumn id="2" name="Должники или нет">
      <calculatedColumnFormula>IF(ISNA(VLOOKUP( A2, 'Свод по МО'!B:B,1,0)), "Должник",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115"/>
  <sheetViews>
    <sheetView tabSelected="1" topLeftCell="B1" zoomScale="85" zoomScaleNormal="85" workbookViewId="0">
      <selection activeCell="E11" sqref="E11"/>
    </sheetView>
  </sheetViews>
  <sheetFormatPr defaultRowHeight="15" x14ac:dyDescent="0.25"/>
  <cols>
    <col min="1" max="1" width="9.5703125" customWidth="1"/>
    <col min="2" max="2" width="46.85546875" customWidth="1"/>
    <col min="3" max="6" width="20.140625" customWidth="1"/>
    <col min="7" max="7" width="17.85546875" customWidth="1"/>
    <col min="8" max="9" width="20.140625" customWidth="1"/>
    <col min="10" max="10" width="23.5703125" customWidth="1"/>
    <col min="11" max="13" width="18.28515625" customWidth="1"/>
    <col min="14" max="15" width="20.140625" customWidth="1"/>
  </cols>
  <sheetData>
    <row r="1" spans="1:15" s="1" customFormat="1" ht="36.7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130</v>
      </c>
      <c r="F1" s="59" t="s">
        <v>4</v>
      </c>
      <c r="G1" s="60" t="s">
        <v>5</v>
      </c>
      <c r="H1" s="61"/>
      <c r="I1" s="59" t="s">
        <v>6</v>
      </c>
      <c r="J1" s="59" t="s">
        <v>7</v>
      </c>
      <c r="K1" s="59" t="s">
        <v>8</v>
      </c>
      <c r="L1" s="59"/>
      <c r="M1" s="59"/>
      <c r="N1" s="59" t="s">
        <v>9</v>
      </c>
      <c r="O1" s="59" t="s">
        <v>10</v>
      </c>
    </row>
    <row r="2" spans="1:15" ht="111" customHeight="1" x14ac:dyDescent="0.25">
      <c r="A2" s="59"/>
      <c r="B2" s="59"/>
      <c r="C2" s="59"/>
      <c r="D2" s="59"/>
      <c r="E2" s="59"/>
      <c r="F2" s="59"/>
      <c r="G2" s="13" t="s">
        <v>126</v>
      </c>
      <c r="H2" s="13" t="s">
        <v>127</v>
      </c>
      <c r="I2" s="59"/>
      <c r="J2" s="59"/>
      <c r="K2" s="13" t="s">
        <v>11</v>
      </c>
      <c r="L2" s="13" t="s">
        <v>12</v>
      </c>
      <c r="M2" s="13" t="s">
        <v>13</v>
      </c>
      <c r="N2" s="59"/>
      <c r="O2" s="59"/>
    </row>
    <row r="3" spans="1:15" s="15" customFormat="1" ht="15.75" thickBot="1" x14ac:dyDescent="0.3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</row>
    <row r="4" spans="1:15" x14ac:dyDescent="0.25">
      <c r="A4" s="24"/>
      <c r="B4" s="1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x14ac:dyDescent="0.25">
      <c r="A5" s="25"/>
      <c r="B5" s="1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1"/>
    </row>
    <row r="6" spans="1:15" x14ac:dyDescent="0.25">
      <c r="A6" s="25"/>
      <c r="B6" s="1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1"/>
    </row>
    <row r="7" spans="1:15" x14ac:dyDescent="0.25">
      <c r="A7" s="25"/>
      <c r="B7" s="1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1"/>
    </row>
    <row r="8" spans="1:15" x14ac:dyDescent="0.25">
      <c r="A8" s="25"/>
      <c r="B8" s="1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1"/>
    </row>
    <row r="9" spans="1:15" x14ac:dyDescent="0.25">
      <c r="A9" s="25"/>
      <c r="B9" s="1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1"/>
    </row>
    <row r="10" spans="1:15" x14ac:dyDescent="0.25">
      <c r="A10" s="25"/>
      <c r="B10" s="1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1"/>
    </row>
    <row r="11" spans="1:15" x14ac:dyDescent="0.25">
      <c r="A11" s="25"/>
      <c r="B11" s="1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1"/>
    </row>
    <row r="12" spans="1:15" x14ac:dyDescent="0.25">
      <c r="A12" s="25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1"/>
    </row>
    <row r="13" spans="1:15" x14ac:dyDescent="0.25">
      <c r="A13" s="25"/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1"/>
    </row>
    <row r="14" spans="1:15" x14ac:dyDescent="0.25">
      <c r="A14" s="25"/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1"/>
    </row>
    <row r="15" spans="1:15" x14ac:dyDescent="0.25">
      <c r="A15" s="25"/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1"/>
    </row>
    <row r="16" spans="1:15" x14ac:dyDescent="0.25">
      <c r="A16" s="25"/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1"/>
    </row>
    <row r="17" spans="1:15" x14ac:dyDescent="0.25">
      <c r="A17" s="25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1"/>
    </row>
    <row r="18" spans="1:15" x14ac:dyDescent="0.25">
      <c r="A18" s="25"/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1"/>
    </row>
    <row r="19" spans="1:15" x14ac:dyDescent="0.25">
      <c r="A19" s="25"/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1"/>
    </row>
    <row r="20" spans="1:15" x14ac:dyDescent="0.25">
      <c r="A20" s="25"/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1"/>
    </row>
    <row r="21" spans="1:15" x14ac:dyDescent="0.25">
      <c r="A21" s="25"/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1"/>
    </row>
    <row r="22" spans="1:15" x14ac:dyDescent="0.25">
      <c r="A22" s="25"/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1"/>
    </row>
    <row r="23" spans="1:15" x14ac:dyDescent="0.25">
      <c r="A23" s="25"/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1"/>
    </row>
    <row r="24" spans="1:15" x14ac:dyDescent="0.25">
      <c r="A24" s="25"/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1"/>
    </row>
    <row r="25" spans="1:15" x14ac:dyDescent="0.25">
      <c r="A25" s="25"/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1"/>
    </row>
    <row r="26" spans="1:15" x14ac:dyDescent="0.25">
      <c r="A26" s="25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1"/>
    </row>
    <row r="27" spans="1:15" x14ac:dyDescent="0.25">
      <c r="A27" s="25"/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21"/>
    </row>
    <row r="28" spans="1:15" x14ac:dyDescent="0.25">
      <c r="A28" s="25"/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1"/>
    </row>
    <row r="29" spans="1:15" x14ac:dyDescent="0.25">
      <c r="A29" s="25"/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1"/>
    </row>
    <row r="30" spans="1:15" x14ac:dyDescent="0.25">
      <c r="A30" s="25"/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1"/>
    </row>
    <row r="31" spans="1:15" x14ac:dyDescent="0.25">
      <c r="A31" s="25"/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1"/>
    </row>
    <row r="32" spans="1:15" x14ac:dyDescent="0.25">
      <c r="A32" s="25"/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1"/>
    </row>
    <row r="33" spans="1:15" x14ac:dyDescent="0.25">
      <c r="A33" s="25"/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1"/>
    </row>
    <row r="34" spans="1:15" x14ac:dyDescent="0.25">
      <c r="A34" s="25"/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1"/>
    </row>
    <row r="35" spans="1:15" x14ac:dyDescent="0.25">
      <c r="A35" s="25"/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1"/>
    </row>
    <row r="36" spans="1:15" x14ac:dyDescent="0.25">
      <c r="A36" s="25"/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1"/>
    </row>
    <row r="37" spans="1:15" x14ac:dyDescent="0.25">
      <c r="A37" s="25"/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1"/>
    </row>
    <row r="38" spans="1:15" x14ac:dyDescent="0.25">
      <c r="A38" s="25"/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1"/>
    </row>
    <row r="39" spans="1:15" x14ac:dyDescent="0.25">
      <c r="A39" s="25"/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1"/>
    </row>
    <row r="40" spans="1:15" x14ac:dyDescent="0.25">
      <c r="A40" s="25"/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1"/>
    </row>
    <row r="41" spans="1:15" x14ac:dyDescent="0.25">
      <c r="A41" s="25"/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1"/>
    </row>
    <row r="42" spans="1:15" x14ac:dyDescent="0.25">
      <c r="A42" s="25"/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1"/>
    </row>
    <row r="43" spans="1:15" x14ac:dyDescent="0.25">
      <c r="A43" s="25"/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1"/>
    </row>
    <row r="44" spans="1:15" x14ac:dyDescent="0.25">
      <c r="A44" s="25"/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1"/>
    </row>
    <row r="45" spans="1:15" x14ac:dyDescent="0.25">
      <c r="A45" s="25"/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1"/>
    </row>
    <row r="46" spans="1:15" x14ac:dyDescent="0.25">
      <c r="A46" s="25"/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1"/>
    </row>
    <row r="47" spans="1:15" x14ac:dyDescent="0.25">
      <c r="A47" s="25"/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1"/>
    </row>
    <row r="48" spans="1:15" x14ac:dyDescent="0.25">
      <c r="A48" s="25"/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1"/>
    </row>
    <row r="49" spans="1:15" x14ac:dyDescent="0.25">
      <c r="A49" s="25"/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1"/>
    </row>
    <row r="50" spans="1:15" x14ac:dyDescent="0.25">
      <c r="A50" s="25"/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21"/>
    </row>
    <row r="51" spans="1:15" x14ac:dyDescent="0.25">
      <c r="A51" s="25"/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21"/>
    </row>
    <row r="52" spans="1:15" x14ac:dyDescent="0.25">
      <c r="A52" s="25"/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21"/>
    </row>
    <row r="53" spans="1:15" x14ac:dyDescent="0.25">
      <c r="A53" s="25"/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21"/>
    </row>
    <row r="54" spans="1:15" x14ac:dyDescent="0.25">
      <c r="A54" s="25"/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21"/>
    </row>
    <row r="55" spans="1:15" x14ac:dyDescent="0.25">
      <c r="A55" s="25"/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1"/>
    </row>
    <row r="56" spans="1:15" x14ac:dyDescent="0.25">
      <c r="A56" s="25"/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21"/>
    </row>
    <row r="57" spans="1:15" x14ac:dyDescent="0.25">
      <c r="A57" s="25"/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21"/>
    </row>
    <row r="58" spans="1:15" x14ac:dyDescent="0.25">
      <c r="A58" s="25"/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21"/>
    </row>
    <row r="59" spans="1:15" x14ac:dyDescent="0.25">
      <c r="A59" s="25"/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21"/>
    </row>
    <row r="60" spans="1:15" x14ac:dyDescent="0.25">
      <c r="A60" s="25"/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21"/>
    </row>
    <row r="61" spans="1:15" x14ac:dyDescent="0.25">
      <c r="A61" s="25"/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1"/>
    </row>
    <row r="62" spans="1:15" x14ac:dyDescent="0.25">
      <c r="A62" s="25"/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21"/>
    </row>
    <row r="63" spans="1:15" x14ac:dyDescent="0.25">
      <c r="A63" s="25"/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21"/>
    </row>
    <row r="64" spans="1:15" x14ac:dyDescent="0.25">
      <c r="A64" s="25"/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21"/>
    </row>
    <row r="65" spans="1:15" x14ac:dyDescent="0.25">
      <c r="A65" s="25"/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21"/>
    </row>
    <row r="66" spans="1:15" x14ac:dyDescent="0.25">
      <c r="A66" s="25"/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21"/>
    </row>
    <row r="67" spans="1:15" x14ac:dyDescent="0.25">
      <c r="A67" s="25"/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21"/>
    </row>
    <row r="68" spans="1:15" x14ac:dyDescent="0.25">
      <c r="A68" s="25"/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21"/>
    </row>
    <row r="69" spans="1:15" x14ac:dyDescent="0.25">
      <c r="A69" s="25"/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21"/>
    </row>
    <row r="70" spans="1:15" x14ac:dyDescent="0.25">
      <c r="A70" s="25"/>
      <c r="B70" s="1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21"/>
    </row>
    <row r="71" spans="1:15" x14ac:dyDescent="0.25">
      <c r="A71" s="25"/>
      <c r="B71" s="1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21"/>
    </row>
    <row r="72" spans="1:15" x14ac:dyDescent="0.25">
      <c r="A72" s="25"/>
      <c r="B72" s="1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21"/>
    </row>
    <row r="73" spans="1:15" x14ac:dyDescent="0.25">
      <c r="A73" s="25"/>
      <c r="B73" s="1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21"/>
    </row>
    <row r="74" spans="1:15" x14ac:dyDescent="0.25">
      <c r="A74" s="25"/>
      <c r="B74" s="1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21"/>
    </row>
    <row r="75" spans="1:15" x14ac:dyDescent="0.25">
      <c r="A75" s="25"/>
      <c r="B75" s="1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21"/>
    </row>
    <row r="76" spans="1:15" x14ac:dyDescent="0.25">
      <c r="A76" s="25"/>
      <c r="B76" s="1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21"/>
    </row>
    <row r="77" spans="1:15" x14ac:dyDescent="0.25">
      <c r="A77" s="25"/>
      <c r="B77" s="1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21"/>
    </row>
    <row r="78" spans="1:15" x14ac:dyDescent="0.25">
      <c r="A78" s="25"/>
      <c r="B78" s="1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21"/>
    </row>
    <row r="79" spans="1:15" x14ac:dyDescent="0.25">
      <c r="A79" s="25"/>
      <c r="B79" s="1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21"/>
    </row>
    <row r="80" spans="1:15" x14ac:dyDescent="0.25">
      <c r="A80" s="25"/>
      <c r="B80" s="1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21"/>
    </row>
    <row r="81" spans="1:15" x14ac:dyDescent="0.25">
      <c r="A81" s="25"/>
      <c r="B81" s="1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21"/>
    </row>
    <row r="82" spans="1:15" x14ac:dyDescent="0.25">
      <c r="A82" s="25"/>
      <c r="B82" s="1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21"/>
    </row>
    <row r="83" spans="1:15" x14ac:dyDescent="0.25">
      <c r="A83" s="25"/>
      <c r="B83" s="1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21"/>
    </row>
    <row r="84" spans="1:15" x14ac:dyDescent="0.25">
      <c r="A84" s="25"/>
      <c r="B84" s="1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21"/>
    </row>
    <row r="85" spans="1:15" x14ac:dyDescent="0.25">
      <c r="A85" s="25"/>
      <c r="B85" s="1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21"/>
    </row>
    <row r="86" spans="1:15" x14ac:dyDescent="0.25">
      <c r="A86" s="25"/>
      <c r="B86" s="1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21"/>
    </row>
    <row r="87" spans="1:15" x14ac:dyDescent="0.25">
      <c r="A87" s="25"/>
      <c r="B87" s="1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21"/>
    </row>
    <row r="88" spans="1:15" x14ac:dyDescent="0.25">
      <c r="A88" s="25"/>
      <c r="B88" s="1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21"/>
    </row>
    <row r="89" spans="1:15" x14ac:dyDescent="0.25">
      <c r="A89" s="25"/>
      <c r="B89" s="1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21"/>
    </row>
    <row r="90" spans="1:15" x14ac:dyDescent="0.25">
      <c r="A90" s="25"/>
      <c r="B90" s="1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21"/>
    </row>
    <row r="91" spans="1:15" x14ac:dyDescent="0.25">
      <c r="A91" s="25"/>
      <c r="B91" s="1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21"/>
    </row>
    <row r="92" spans="1:15" x14ac:dyDescent="0.25">
      <c r="A92" s="25"/>
      <c r="B92" s="1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21"/>
    </row>
    <row r="93" spans="1:15" x14ac:dyDescent="0.25">
      <c r="A93" s="25"/>
      <c r="B93" s="1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21"/>
    </row>
    <row r="94" spans="1:15" x14ac:dyDescent="0.25">
      <c r="A94" s="25"/>
      <c r="B94" s="1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21"/>
    </row>
    <row r="95" spans="1:15" x14ac:dyDescent="0.25">
      <c r="A95" s="25"/>
      <c r="B95" s="1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21"/>
    </row>
    <row r="96" spans="1:15" x14ac:dyDescent="0.25">
      <c r="A96" s="25"/>
      <c r="B96" s="1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21"/>
    </row>
    <row r="97" spans="1:15" x14ac:dyDescent="0.25">
      <c r="A97" s="25"/>
      <c r="B97" s="1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21"/>
    </row>
    <row r="98" spans="1:15" x14ac:dyDescent="0.25">
      <c r="A98" s="25"/>
      <c r="B98" s="1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21"/>
    </row>
    <row r="99" spans="1:15" x14ac:dyDescent="0.25">
      <c r="A99" s="25"/>
      <c r="B99" s="1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21"/>
    </row>
    <row r="100" spans="1:15" x14ac:dyDescent="0.25">
      <c r="A100" s="25"/>
      <c r="B100" s="1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21"/>
    </row>
    <row r="101" spans="1:15" x14ac:dyDescent="0.25">
      <c r="A101" s="25"/>
      <c r="B101" s="1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21"/>
    </row>
    <row r="102" spans="1:15" x14ac:dyDescent="0.25">
      <c r="A102" s="25"/>
      <c r="B102" s="1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21"/>
    </row>
    <row r="103" spans="1:15" x14ac:dyDescent="0.25">
      <c r="A103" s="25"/>
      <c r="B103" s="1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21"/>
    </row>
    <row r="104" spans="1:15" x14ac:dyDescent="0.25">
      <c r="A104" s="25"/>
      <c r="B104" s="1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21"/>
    </row>
    <row r="105" spans="1:15" x14ac:dyDescent="0.25">
      <c r="A105" s="25"/>
      <c r="B105" s="1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21"/>
    </row>
    <row r="106" spans="1:15" x14ac:dyDescent="0.25">
      <c r="A106" s="25"/>
      <c r="B106" s="1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21"/>
    </row>
    <row r="107" spans="1:15" x14ac:dyDescent="0.25">
      <c r="A107" s="25"/>
      <c r="B107" s="1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21"/>
    </row>
    <row r="108" spans="1:15" x14ac:dyDescent="0.25">
      <c r="A108" s="25"/>
      <c r="B108" s="1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21"/>
    </row>
    <row r="109" spans="1:15" x14ac:dyDescent="0.25">
      <c r="A109" s="25"/>
      <c r="B109" s="1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21"/>
    </row>
    <row r="110" spans="1:15" x14ac:dyDescent="0.25">
      <c r="A110" s="25"/>
      <c r="B110" s="1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21"/>
    </row>
    <row r="111" spans="1:15" x14ac:dyDescent="0.25">
      <c r="A111" s="25"/>
      <c r="B111" s="1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21"/>
    </row>
    <row r="112" spans="1:15" x14ac:dyDescent="0.25">
      <c r="A112" s="25"/>
      <c r="B112" s="1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21"/>
    </row>
    <row r="113" spans="1:15" x14ac:dyDescent="0.25">
      <c r="A113" s="25"/>
      <c r="B113" s="1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21"/>
    </row>
    <row r="114" spans="1:15" ht="15.75" thickBot="1" x14ac:dyDescent="0.3">
      <c r="A114" s="26"/>
      <c r="B114" s="18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3"/>
    </row>
    <row r="115" spans="1:15" ht="15.75" thickBot="1" x14ac:dyDescent="0.3">
      <c r="A115" s="10"/>
      <c r="B115" s="11" t="s">
        <v>128</v>
      </c>
      <c r="C115" s="8">
        <f>SUM(C4:C114)</f>
        <v>0</v>
      </c>
      <c r="D115" s="9">
        <f t="shared" ref="D115:M115" si="0">SUM(D4:D114)</f>
        <v>0</v>
      </c>
      <c r="E115" s="8">
        <f>ROUND(D115*0.8,0)</f>
        <v>0</v>
      </c>
      <c r="F115" s="9">
        <f t="shared" si="0"/>
        <v>0</v>
      </c>
      <c r="G115" s="8">
        <f t="shared" si="0"/>
        <v>0</v>
      </c>
      <c r="H115" s="9">
        <f t="shared" si="0"/>
        <v>0</v>
      </c>
      <c r="I115" s="8">
        <f t="shared" si="0"/>
        <v>0</v>
      </c>
      <c r="J115" s="9">
        <f t="shared" si="0"/>
        <v>0</v>
      </c>
      <c r="K115" s="8">
        <f t="shared" si="0"/>
        <v>0</v>
      </c>
      <c r="L115" s="9">
        <f t="shared" si="0"/>
        <v>0</v>
      </c>
      <c r="M115" s="8">
        <f t="shared" si="0"/>
        <v>0</v>
      </c>
      <c r="N115" s="9">
        <f>D115-(L115+M115)</f>
        <v>0</v>
      </c>
      <c r="O115" s="12" t="s">
        <v>129</v>
      </c>
    </row>
  </sheetData>
  <autoFilter ref="A3:O3"/>
  <mergeCells count="12">
    <mergeCell ref="O1:O2"/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M1"/>
    <mergeCell ref="N1:N2"/>
  </mergeCells>
  <conditionalFormatting sqref="C5:O114">
    <cfRule type="cellIs" dxfId="8" priority="5" operator="equal">
      <formula>0</formula>
    </cfRule>
  </conditionalFormatting>
  <conditionalFormatting sqref="K4:K310">
    <cfRule type="cellIs" dxfId="7" priority="2" operator="lessThan">
      <formula>$L4</formula>
    </cfRule>
  </conditionalFormatting>
  <conditionalFormatting sqref="G4:G310">
    <cfRule type="cellIs" dxfId="6" priority="1" operator="lessThan">
      <formula>$H4</formula>
    </cfRule>
  </conditionalFormatting>
  <pageMargins left="0.7" right="0.7" top="0.75" bottom="0.75" header="0.3" footer="0.3"/>
  <pageSetup paperSize="9" orientation="portrait" r:id="rId1"/>
  <ignoredErrors>
    <ignoredError sqref="C115:D115 F115:M1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3"/>
  <sheetViews>
    <sheetView workbookViewId="0">
      <selection activeCell="G2" sqref="G2"/>
    </sheetView>
  </sheetViews>
  <sheetFormatPr defaultRowHeight="15" x14ac:dyDescent="0.25"/>
  <cols>
    <col min="1" max="1" width="9.5703125" customWidth="1"/>
    <col min="2" max="2" width="41.140625" customWidth="1"/>
    <col min="3" max="15" width="17.140625" customWidth="1"/>
  </cols>
  <sheetData>
    <row r="1" spans="1:15" s="1" customFormat="1" ht="50.25" customHeigh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2" t="s">
        <v>130</v>
      </c>
      <c r="F1" s="62" t="s">
        <v>4</v>
      </c>
      <c r="G1" s="63" t="s">
        <v>5</v>
      </c>
      <c r="H1" s="64"/>
      <c r="I1" s="62" t="s">
        <v>6</v>
      </c>
      <c r="J1" s="62" t="s">
        <v>7</v>
      </c>
      <c r="K1" s="62" t="s">
        <v>8</v>
      </c>
      <c r="L1" s="62"/>
      <c r="M1" s="62"/>
      <c r="N1" s="62" t="s">
        <v>9</v>
      </c>
      <c r="O1" s="62" t="s">
        <v>10</v>
      </c>
    </row>
    <row r="2" spans="1:15" ht="99.75" customHeight="1" x14ac:dyDescent="0.25">
      <c r="A2" s="62"/>
      <c r="B2" s="62"/>
      <c r="C2" s="62"/>
      <c r="D2" s="62"/>
      <c r="E2" s="62"/>
      <c r="F2" s="62"/>
      <c r="G2" s="7" t="s">
        <v>126</v>
      </c>
      <c r="H2" s="7" t="s">
        <v>127</v>
      </c>
      <c r="I2" s="62"/>
      <c r="J2" s="62"/>
      <c r="K2" s="3" t="s">
        <v>11</v>
      </c>
      <c r="L2" s="3" t="s">
        <v>12</v>
      </c>
      <c r="M2" s="3" t="s">
        <v>13</v>
      </c>
      <c r="N2" s="62"/>
      <c r="O2" s="62"/>
    </row>
    <row r="3" spans="1:15" s="2" customFormat="1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</row>
  </sheetData>
  <mergeCells count="12">
    <mergeCell ref="N1:N2"/>
    <mergeCell ref="O1:O2"/>
    <mergeCell ref="K1:M1"/>
    <mergeCell ref="A1:A2"/>
    <mergeCell ref="B1:B2"/>
    <mergeCell ref="C1:C2"/>
    <mergeCell ref="D1:D2"/>
    <mergeCell ref="E1:E2"/>
    <mergeCell ref="F1:F2"/>
    <mergeCell ref="I1:I2"/>
    <mergeCell ref="J1:J2"/>
    <mergeCell ref="G1:H1"/>
  </mergeCells>
  <conditionalFormatting sqref="C1:G1 I1:O1 C2:O4 C750:O1048576">
    <cfRule type="cellIs" dxfId="17" priority="11" operator="equal">
      <formula>0</formula>
    </cfRule>
  </conditionalFormatting>
  <conditionalFormatting sqref="C5:O749">
    <cfRule type="cellIs" dxfId="16" priority="6" operator="equal">
      <formula>0</formula>
    </cfRule>
  </conditionalFormatting>
  <conditionalFormatting sqref="G5:G749">
    <cfRule type="cellIs" dxfId="15" priority="5" operator="lessThan">
      <formula>$H$4</formula>
    </cfRule>
  </conditionalFormatting>
  <conditionalFormatting sqref="G4:G325">
    <cfRule type="cellIs" dxfId="14" priority="3" operator="lessThan">
      <formula>$H$4</formula>
    </cfRule>
  </conditionalFormatting>
  <conditionalFormatting sqref="K4:K310">
    <cfRule type="cellIs" dxfId="13" priority="2" operator="lessThan">
      <formula>$L4</formula>
    </cfRule>
  </conditionalFormatting>
  <conditionalFormatting sqref="G4:G310">
    <cfRule type="cellIs" dxfId="12" priority="1" operator="lessThan">
      <formula>$H4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D1" zoomScale="85" zoomScaleNormal="85" workbookViewId="0">
      <selection activeCell="L8" sqref="L8"/>
    </sheetView>
  </sheetViews>
  <sheetFormatPr defaultRowHeight="15" x14ac:dyDescent="0.25"/>
  <cols>
    <col min="1" max="3" width="0" hidden="1" customWidth="1"/>
    <col min="4" max="4" width="50.7109375" customWidth="1"/>
    <col min="5" max="12" width="23.42578125" customWidth="1"/>
  </cols>
  <sheetData>
    <row r="1" spans="1:12" ht="27.75" thickBot="1" x14ac:dyDescent="0.4">
      <c r="A1" s="65" t="s">
        <v>131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thickBot="1" x14ac:dyDescent="0.3">
      <c r="A2" s="28"/>
      <c r="B2" s="28"/>
      <c r="C2" s="30"/>
      <c r="D2" s="66"/>
      <c r="E2" s="48" t="s">
        <v>132</v>
      </c>
      <c r="F2" s="33" t="s">
        <v>133</v>
      </c>
      <c r="G2" s="33" t="s">
        <v>134</v>
      </c>
      <c r="H2" s="33" t="s">
        <v>135</v>
      </c>
      <c r="I2" s="33" t="s">
        <v>136</v>
      </c>
      <c r="J2" s="33" t="s">
        <v>137</v>
      </c>
      <c r="K2" s="33" t="s">
        <v>138</v>
      </c>
      <c r="L2" s="34" t="s">
        <v>139</v>
      </c>
    </row>
    <row r="3" spans="1:12" s="27" customFormat="1" ht="111" thickBot="1" x14ac:dyDescent="0.3">
      <c r="A3" s="29"/>
      <c r="B3" s="29"/>
      <c r="C3" s="43"/>
      <c r="D3" s="67"/>
      <c r="E3" s="49" t="s">
        <v>140</v>
      </c>
      <c r="F3" s="31" t="s">
        <v>152</v>
      </c>
      <c r="G3" s="31" t="s">
        <v>153</v>
      </c>
      <c r="H3" s="31" t="s">
        <v>154</v>
      </c>
      <c r="I3" s="31" t="s">
        <v>141</v>
      </c>
      <c r="J3" s="31" t="s">
        <v>155</v>
      </c>
      <c r="K3" s="31" t="s">
        <v>142</v>
      </c>
      <c r="L3" s="32" t="s">
        <v>143</v>
      </c>
    </row>
    <row r="4" spans="1:12" ht="15.75" thickBot="1" x14ac:dyDescent="0.3">
      <c r="A4" s="38" t="s">
        <v>144</v>
      </c>
      <c r="B4" s="38" t="s">
        <v>145</v>
      </c>
      <c r="C4" s="44" t="s">
        <v>146</v>
      </c>
      <c r="D4" s="37" t="s">
        <v>124</v>
      </c>
      <c r="E4" s="38" t="s">
        <v>147</v>
      </c>
      <c r="F4" s="38" t="s">
        <v>147</v>
      </c>
      <c r="G4" s="38" t="s">
        <v>147</v>
      </c>
      <c r="H4" s="38" t="s">
        <v>147</v>
      </c>
      <c r="I4" s="38" t="s">
        <v>147</v>
      </c>
      <c r="J4" s="38" t="s">
        <v>147</v>
      </c>
      <c r="K4" s="38" t="s">
        <v>147</v>
      </c>
      <c r="L4" s="39" t="s">
        <v>148</v>
      </c>
    </row>
    <row r="5" spans="1:12" s="35" customFormat="1" ht="11.25" x14ac:dyDescent="0.2">
      <c r="A5" s="41" t="s">
        <v>149</v>
      </c>
      <c r="B5" s="41" t="s">
        <v>150</v>
      </c>
      <c r="C5" s="45" t="s">
        <v>151</v>
      </c>
      <c r="D5" s="51" t="s">
        <v>128</v>
      </c>
      <c r="E5" s="52">
        <f>VLOOKUP(D5,'Свод по всем МО'!B3:O115,3,0)</f>
        <v>0</v>
      </c>
      <c r="F5" s="52">
        <f>VLOOKUP(D5,'Свод по всем МО'!B3:O115,4,0)</f>
        <v>0</v>
      </c>
      <c r="G5" s="52">
        <f>VLOOKUP(D5,'Свод по всем МО'!B3:O115,7,0)</f>
        <v>0</v>
      </c>
      <c r="H5" s="52">
        <f>VLOOKUP(D5,'Свод по всем МО'!B3:O115,10,0)</f>
        <v>0</v>
      </c>
      <c r="I5" s="52">
        <f>VLOOKUP(D5,'Свод по всем МО'!B3:O115,11,0)</f>
        <v>0</v>
      </c>
      <c r="J5" s="52">
        <f>VLOOKUP(D5,'Свод по всем МО'!B3:O115,12,0)</f>
        <v>0</v>
      </c>
      <c r="K5" s="52">
        <f>G5+H5+J5</f>
        <v>0</v>
      </c>
      <c r="L5" s="56" t="e">
        <f>K5/E5*100</f>
        <v>#DIV/0!</v>
      </c>
    </row>
    <row r="6" spans="1:12" s="35" customFormat="1" ht="12" thickBot="1" x14ac:dyDescent="0.25">
      <c r="A6" s="40"/>
      <c r="B6" s="40"/>
      <c r="C6" s="46"/>
      <c r="D6" s="53" t="s">
        <v>48</v>
      </c>
      <c r="E6" s="54" t="e">
        <f>VLOOKUP(D6,'Свод по всем МО'!B4:O115,3,0)</f>
        <v>#N/A</v>
      </c>
      <c r="F6" s="54" t="e">
        <f>VLOOKUP(D6,'Свод по всем МО'!B4:O115,4,0)</f>
        <v>#N/A</v>
      </c>
      <c r="G6" s="54" t="e">
        <f>VLOOKUP(D6,'Свод по всем МО'!B4:O115,7,0)</f>
        <v>#N/A</v>
      </c>
      <c r="H6" s="54" t="e">
        <f>VLOOKUP(D6,'Свод по всем МО'!B4:O115,10,0)</f>
        <v>#N/A</v>
      </c>
      <c r="I6" s="54" t="e">
        <f>VLOOKUP(D6,'Свод по всем МО'!B4:O115,11,0)</f>
        <v>#N/A</v>
      </c>
      <c r="J6" s="54" t="e">
        <f>VLOOKUP(D6,'Свод по всем МО'!B4:O115,12,0)</f>
        <v>#N/A</v>
      </c>
      <c r="K6" s="54" t="e">
        <f>G6+H6+J6</f>
        <v>#N/A</v>
      </c>
      <c r="L6" s="57" t="e">
        <f>K6/E6*100</f>
        <v>#N/A</v>
      </c>
    </row>
    <row r="7" spans="1:12" s="36" customFormat="1" ht="21.75" thickBot="1" x14ac:dyDescent="0.4">
      <c r="A7" s="42"/>
      <c r="B7" s="42"/>
      <c r="C7" s="47"/>
      <c r="D7" s="55" t="s">
        <v>156</v>
      </c>
      <c r="E7" s="50" t="e">
        <f>E5-E6</f>
        <v>#N/A</v>
      </c>
      <c r="F7" s="50" t="e">
        <f t="shared" ref="F7:K7" si="0">F5-F6</f>
        <v>#N/A</v>
      </c>
      <c r="G7" s="50" t="e">
        <f t="shared" si="0"/>
        <v>#N/A</v>
      </c>
      <c r="H7" s="50" t="e">
        <f t="shared" si="0"/>
        <v>#N/A</v>
      </c>
      <c r="I7" s="50" t="e">
        <f t="shared" si="0"/>
        <v>#N/A</v>
      </c>
      <c r="J7" s="50" t="e">
        <f t="shared" si="0"/>
        <v>#N/A</v>
      </c>
      <c r="K7" s="50" t="e">
        <f t="shared" si="0"/>
        <v>#N/A</v>
      </c>
      <c r="L7" s="58" t="e">
        <f>K7/E7*100</f>
        <v>#N/A</v>
      </c>
    </row>
  </sheetData>
  <mergeCells count="2">
    <mergeCell ref="A1:L1"/>
    <mergeCell ref="D2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11"/>
  <sheetViews>
    <sheetView topLeftCell="A64" workbookViewId="0">
      <selection activeCell="A94" sqref="A94"/>
    </sheetView>
  </sheetViews>
  <sheetFormatPr defaultRowHeight="15" x14ac:dyDescent="0.25"/>
  <cols>
    <col min="1" max="1" width="120.28515625" bestFit="1" customWidth="1"/>
    <col min="2" max="2" width="20.28515625" customWidth="1"/>
  </cols>
  <sheetData>
    <row r="1" spans="1:2" x14ac:dyDescent="0.25">
      <c r="A1" s="5" t="s">
        <v>124</v>
      </c>
      <c r="B1" s="6" t="s">
        <v>125</v>
      </c>
    </row>
    <row r="2" spans="1:2" x14ac:dyDescent="0.25">
      <c r="A2" t="s">
        <v>81</v>
      </c>
      <c r="B2" t="str">
        <f>IF(ISNA(VLOOKUP( A2, 'Свод по МО'!B:B,1,0)), "Должник", 0)</f>
        <v>Должник</v>
      </c>
    </row>
    <row r="3" spans="1:2" x14ac:dyDescent="0.25">
      <c r="A3" t="s">
        <v>87</v>
      </c>
      <c r="B3" t="str">
        <f>IF(ISNA(VLOOKUP( A3, 'Свод по МО'!B:B,1,0)), "Должник", 0)</f>
        <v>Должник</v>
      </c>
    </row>
    <row r="4" spans="1:2" x14ac:dyDescent="0.25">
      <c r="A4" t="s">
        <v>90</v>
      </c>
      <c r="B4" t="str">
        <f>IF(ISNA(VLOOKUP( A4, 'Свод по МО'!B:B,1,0)), "Должник", 0)</f>
        <v>Должник</v>
      </c>
    </row>
    <row r="5" spans="1:2" x14ac:dyDescent="0.25">
      <c r="A5" t="s">
        <v>69</v>
      </c>
      <c r="B5" t="str">
        <f>IF(ISNA(VLOOKUP( A5, 'Свод по МО'!B:B,1,0)), "Должник", 0)</f>
        <v>Должник</v>
      </c>
    </row>
    <row r="6" spans="1:2" x14ac:dyDescent="0.25">
      <c r="A6" t="s">
        <v>57</v>
      </c>
      <c r="B6" t="str">
        <f>IF(ISNA(VLOOKUP( A6, 'Свод по МО'!B:B,1,0)), "Должник", 0)</f>
        <v>Должник</v>
      </c>
    </row>
    <row r="7" spans="1:2" x14ac:dyDescent="0.25">
      <c r="A7" t="s">
        <v>103</v>
      </c>
      <c r="B7" t="str">
        <f>IF(ISNA(VLOOKUP( A7, 'Свод по МО'!B:B,1,0)), "Должник", 0)</f>
        <v>Должник</v>
      </c>
    </row>
    <row r="8" spans="1:2" x14ac:dyDescent="0.25">
      <c r="A8" t="s">
        <v>20</v>
      </c>
      <c r="B8" t="str">
        <f>IF(ISNA(VLOOKUP( A8, 'Свод по МО'!B:B,1,0)), "Должник", 0)</f>
        <v>Должник</v>
      </c>
    </row>
    <row r="9" spans="1:2" x14ac:dyDescent="0.25">
      <c r="A9" t="s">
        <v>31</v>
      </c>
      <c r="B9" t="str">
        <f>IF(ISNA(VLOOKUP( A9, 'Свод по МО'!B:B,1,0)), "Должник", 0)</f>
        <v>Должник</v>
      </c>
    </row>
    <row r="10" spans="1:2" x14ac:dyDescent="0.25">
      <c r="A10" t="s">
        <v>86</v>
      </c>
      <c r="B10" t="str">
        <f>IF(ISNA(VLOOKUP( A10, 'Свод по МО'!B:B,1,0)), "Должник", 0)</f>
        <v>Должник</v>
      </c>
    </row>
    <row r="11" spans="1:2" x14ac:dyDescent="0.25">
      <c r="A11" t="s">
        <v>111</v>
      </c>
      <c r="B11" t="str">
        <f>IF(ISNA(VLOOKUP( A11, 'Свод по МО'!B:B,1,0)), "Должник", 0)</f>
        <v>Должник</v>
      </c>
    </row>
    <row r="12" spans="1:2" x14ac:dyDescent="0.25">
      <c r="A12" t="s">
        <v>113</v>
      </c>
      <c r="B12" t="str">
        <f>IF(ISNA(VLOOKUP( A12, 'Свод по МО'!B:B,1,0)), "Должник", 0)</f>
        <v>Должник</v>
      </c>
    </row>
    <row r="13" spans="1:2" x14ac:dyDescent="0.25">
      <c r="A13" t="s">
        <v>29</v>
      </c>
      <c r="B13" t="str">
        <f>IF(ISNA(VLOOKUP( A13, 'Свод по МО'!B:B,1,0)), "Должник", 0)</f>
        <v>Должник</v>
      </c>
    </row>
    <row r="14" spans="1:2" x14ac:dyDescent="0.25">
      <c r="A14" t="s">
        <v>47</v>
      </c>
      <c r="B14" t="str">
        <f>IF(ISNA(VLOOKUP( A14, 'Свод по МО'!B:B,1,0)), "Должник", 0)</f>
        <v>Должник</v>
      </c>
    </row>
    <row r="15" spans="1:2" x14ac:dyDescent="0.25">
      <c r="A15" t="s">
        <v>38</v>
      </c>
      <c r="B15" t="str">
        <f>IF(ISNA(VLOOKUP( A15, 'Свод по МО'!B:B,1,0)), "Должник", 0)</f>
        <v>Должник</v>
      </c>
    </row>
    <row r="16" spans="1:2" x14ac:dyDescent="0.25">
      <c r="A16" t="s">
        <v>40</v>
      </c>
      <c r="B16" t="str">
        <f>IF(ISNA(VLOOKUP( A16, 'Свод по МО'!B:B,1,0)), "Должник", 0)</f>
        <v>Должник</v>
      </c>
    </row>
    <row r="17" spans="1:2" x14ac:dyDescent="0.25">
      <c r="A17" t="s">
        <v>117</v>
      </c>
      <c r="B17" t="str">
        <f>IF(ISNA(VLOOKUP( A17, 'Свод по МО'!B:B,1,0)), "Должник", 0)</f>
        <v>Должник</v>
      </c>
    </row>
    <row r="18" spans="1:2" x14ac:dyDescent="0.25">
      <c r="A18" t="s">
        <v>52</v>
      </c>
      <c r="B18" t="str">
        <f>IF(ISNA(VLOOKUP( A18, 'Свод по МО'!B:B,1,0)), "Должник", 0)</f>
        <v>Должник</v>
      </c>
    </row>
    <row r="19" spans="1:2" x14ac:dyDescent="0.25">
      <c r="A19" t="s">
        <v>96</v>
      </c>
      <c r="B19" t="str">
        <f>IF(ISNA(VLOOKUP( A19, 'Свод по МО'!B:B,1,0)), "Должник", 0)</f>
        <v>Должник</v>
      </c>
    </row>
    <row r="20" spans="1:2" x14ac:dyDescent="0.25">
      <c r="A20" t="s">
        <v>88</v>
      </c>
      <c r="B20" t="str">
        <f>IF(ISNA(VLOOKUP( A20, 'Свод по МО'!B:B,1,0)), "Должник", 0)</f>
        <v>Должник</v>
      </c>
    </row>
    <row r="21" spans="1:2" x14ac:dyDescent="0.25">
      <c r="A21" t="s">
        <v>14</v>
      </c>
      <c r="B21" t="str">
        <f>IF(ISNA(VLOOKUP( A21, 'Свод по МО'!B:B,1,0)), "Должник", 0)</f>
        <v>Должник</v>
      </c>
    </row>
    <row r="22" spans="1:2" x14ac:dyDescent="0.25">
      <c r="A22" t="s">
        <v>110</v>
      </c>
      <c r="B22" t="str">
        <f>IF(ISNA(VLOOKUP( A22, 'Свод по МО'!B:B,1,0)), "Должник", 0)</f>
        <v>Должник</v>
      </c>
    </row>
    <row r="23" spans="1:2" x14ac:dyDescent="0.25">
      <c r="A23" t="s">
        <v>64</v>
      </c>
      <c r="B23" t="str">
        <f>IF(ISNA(VLOOKUP( A23, 'Свод по МО'!B:B,1,0)), "Должник", 0)</f>
        <v>Должник</v>
      </c>
    </row>
    <row r="24" spans="1:2" x14ac:dyDescent="0.25">
      <c r="A24" t="s">
        <v>98</v>
      </c>
      <c r="B24" t="str">
        <f>IF(ISNA(VLOOKUP( A24, 'Свод по МО'!B:B,1,0)), "Должник", 0)</f>
        <v>Должник</v>
      </c>
    </row>
    <row r="25" spans="1:2" x14ac:dyDescent="0.25">
      <c r="A25" t="s">
        <v>95</v>
      </c>
      <c r="B25" t="str">
        <f>IF(ISNA(VLOOKUP( A25, 'Свод по МО'!B:B,1,0)), "Должник", 0)</f>
        <v>Должник</v>
      </c>
    </row>
    <row r="26" spans="1:2" x14ac:dyDescent="0.25">
      <c r="A26" t="s">
        <v>63</v>
      </c>
      <c r="B26" t="str">
        <f>IF(ISNA(VLOOKUP( A26, 'Свод по МО'!B:B,1,0)), "Должник", 0)</f>
        <v>Должник</v>
      </c>
    </row>
    <row r="27" spans="1:2" x14ac:dyDescent="0.25">
      <c r="A27" t="s">
        <v>118</v>
      </c>
      <c r="B27" t="str">
        <f>IF(ISNA(VLOOKUP( A27, 'Свод по МО'!B:B,1,0)), "Должник", 0)</f>
        <v>Должник</v>
      </c>
    </row>
    <row r="28" spans="1:2" x14ac:dyDescent="0.25">
      <c r="A28" t="s">
        <v>46</v>
      </c>
      <c r="B28" t="str">
        <f>IF(ISNA(VLOOKUP( A28, 'Свод по МО'!B:B,1,0)), "Должник", 0)</f>
        <v>Должник</v>
      </c>
    </row>
    <row r="29" spans="1:2" x14ac:dyDescent="0.25">
      <c r="A29" t="s">
        <v>60</v>
      </c>
      <c r="B29" t="str">
        <f>IF(ISNA(VLOOKUP( A29, 'Свод по МО'!B:B,1,0)), "Должник", 0)</f>
        <v>Должник</v>
      </c>
    </row>
    <row r="30" spans="1:2" x14ac:dyDescent="0.25">
      <c r="A30" t="s">
        <v>66</v>
      </c>
      <c r="B30" t="str">
        <f>IF(ISNA(VLOOKUP( A30, 'Свод по МО'!B:B,1,0)), "Должник", 0)</f>
        <v>Должник</v>
      </c>
    </row>
    <row r="31" spans="1:2" x14ac:dyDescent="0.25">
      <c r="A31" t="s">
        <v>73</v>
      </c>
      <c r="B31" t="str">
        <f>IF(ISNA(VLOOKUP( A31, 'Свод по МО'!B:B,1,0)), "Должник", 0)</f>
        <v>Должник</v>
      </c>
    </row>
    <row r="32" spans="1:2" x14ac:dyDescent="0.25">
      <c r="A32" t="s">
        <v>105</v>
      </c>
      <c r="B32" t="str">
        <f>IF(ISNA(VLOOKUP( A32, 'Свод по МО'!B:B,1,0)), "Должник", 0)</f>
        <v>Должник</v>
      </c>
    </row>
    <row r="33" spans="1:2" x14ac:dyDescent="0.25">
      <c r="A33" t="s">
        <v>68</v>
      </c>
      <c r="B33" t="str">
        <f>IF(ISNA(VLOOKUP( A33, 'Свод по МО'!B:B,1,0)), "Должник", 0)</f>
        <v>Должник</v>
      </c>
    </row>
    <row r="34" spans="1:2" x14ac:dyDescent="0.25">
      <c r="A34" t="s">
        <v>30</v>
      </c>
      <c r="B34" t="str">
        <f>IF(ISNA(VLOOKUP( A34, 'Свод по МО'!B:B,1,0)), "Должник", 0)</f>
        <v>Должник</v>
      </c>
    </row>
    <row r="35" spans="1:2" x14ac:dyDescent="0.25">
      <c r="A35" t="s">
        <v>120</v>
      </c>
      <c r="B35" t="str">
        <f>IF(ISNA(VLOOKUP( A35, 'Свод по МО'!B:B,1,0)), "Должник", 0)</f>
        <v>Должник</v>
      </c>
    </row>
    <row r="36" spans="1:2" x14ac:dyDescent="0.25">
      <c r="A36" t="s">
        <v>108</v>
      </c>
      <c r="B36" t="str">
        <f>IF(ISNA(VLOOKUP( A36, 'Свод по МО'!B:B,1,0)), "Должник", 0)</f>
        <v>Должник</v>
      </c>
    </row>
    <row r="37" spans="1:2" x14ac:dyDescent="0.25">
      <c r="A37" t="s">
        <v>71</v>
      </c>
      <c r="B37" t="str">
        <f>IF(ISNA(VLOOKUP( A37, 'Свод по МО'!B:B,1,0)), "Должник", 0)</f>
        <v>Должник</v>
      </c>
    </row>
    <row r="38" spans="1:2" x14ac:dyDescent="0.25">
      <c r="A38" t="s">
        <v>74</v>
      </c>
      <c r="B38" t="str">
        <f>IF(ISNA(VLOOKUP( A38, 'Свод по МО'!B:B,1,0)), "Должник", 0)</f>
        <v>Должник</v>
      </c>
    </row>
    <row r="39" spans="1:2" x14ac:dyDescent="0.25">
      <c r="A39" t="s">
        <v>27</v>
      </c>
      <c r="B39" t="str">
        <f>IF(ISNA(VLOOKUP( A39, 'Свод по МО'!B:B,1,0)), "Должник", 0)</f>
        <v>Должник</v>
      </c>
    </row>
    <row r="40" spans="1:2" x14ac:dyDescent="0.25">
      <c r="A40" t="s">
        <v>21</v>
      </c>
      <c r="B40" t="str">
        <f>IF(ISNA(VLOOKUP( A40, 'Свод по МО'!B:B,1,0)), "Должник", 0)</f>
        <v>Должник</v>
      </c>
    </row>
    <row r="41" spans="1:2" x14ac:dyDescent="0.25">
      <c r="A41" t="s">
        <v>50</v>
      </c>
      <c r="B41" t="str">
        <f>IF(ISNA(VLOOKUP( A41, 'Свод по МО'!B:B,1,0)), "Должник", 0)</f>
        <v>Должник</v>
      </c>
    </row>
    <row r="42" spans="1:2" x14ac:dyDescent="0.25">
      <c r="A42" t="s">
        <v>44</v>
      </c>
      <c r="B42" t="str">
        <f>IF(ISNA(VLOOKUP( A42, 'Свод по МО'!B:B,1,0)), "Должник", 0)</f>
        <v>Должник</v>
      </c>
    </row>
    <row r="43" spans="1:2" x14ac:dyDescent="0.25">
      <c r="A43" t="s">
        <v>114</v>
      </c>
      <c r="B43" t="str">
        <f>IF(ISNA(VLOOKUP( A43, 'Свод по МО'!B:B,1,0)), "Должник", 0)</f>
        <v>Должник</v>
      </c>
    </row>
    <row r="44" spans="1:2" x14ac:dyDescent="0.25">
      <c r="A44" t="s">
        <v>25</v>
      </c>
      <c r="B44" t="str">
        <f>IF(ISNA(VLOOKUP( A44, 'Свод по МО'!B:B,1,0)), "Должник", 0)</f>
        <v>Должник</v>
      </c>
    </row>
    <row r="45" spans="1:2" x14ac:dyDescent="0.25">
      <c r="A45" t="s">
        <v>89</v>
      </c>
      <c r="B45" t="str">
        <f>IF(ISNA(VLOOKUP( A45, 'Свод по МО'!B:B,1,0)), "Должник", 0)</f>
        <v>Должник</v>
      </c>
    </row>
    <row r="46" spans="1:2" x14ac:dyDescent="0.25">
      <c r="A46" t="s">
        <v>116</v>
      </c>
      <c r="B46" t="str">
        <f>IF(ISNA(VLOOKUP( A46, 'Свод по МО'!B:B,1,0)), "Должник", 0)</f>
        <v>Должник</v>
      </c>
    </row>
    <row r="47" spans="1:2" x14ac:dyDescent="0.25">
      <c r="A47" t="s">
        <v>97</v>
      </c>
      <c r="B47" t="str">
        <f>IF(ISNA(VLOOKUP( A47, 'Свод по МО'!B:B,1,0)), "Должник", 0)</f>
        <v>Должник</v>
      </c>
    </row>
    <row r="48" spans="1:2" x14ac:dyDescent="0.25">
      <c r="A48" t="s">
        <v>94</v>
      </c>
      <c r="B48" t="str">
        <f>IF(ISNA(VLOOKUP( A48, 'Свод по МО'!B:B,1,0)), "Должник", 0)</f>
        <v>Должник</v>
      </c>
    </row>
    <row r="49" spans="1:2" x14ac:dyDescent="0.25">
      <c r="A49" t="s">
        <v>93</v>
      </c>
      <c r="B49" t="str">
        <f>IF(ISNA(VLOOKUP( A49, 'Свод по МО'!B:B,1,0)), "Должник", 0)</f>
        <v>Должник</v>
      </c>
    </row>
    <row r="50" spans="1:2" x14ac:dyDescent="0.25">
      <c r="A50" t="s">
        <v>121</v>
      </c>
      <c r="B50" t="str">
        <f>IF(ISNA(VLOOKUP( A50, 'Свод по МО'!B:B,1,0)), "Должник", 0)</f>
        <v>Должник</v>
      </c>
    </row>
    <row r="51" spans="1:2" x14ac:dyDescent="0.25">
      <c r="A51" t="s">
        <v>51</v>
      </c>
      <c r="B51" t="str">
        <f>IF(ISNA(VLOOKUP( A51, 'Свод по МО'!B:B,1,0)), "Должник", 0)</f>
        <v>Должник</v>
      </c>
    </row>
    <row r="52" spans="1:2" x14ac:dyDescent="0.25">
      <c r="A52" t="s">
        <v>115</v>
      </c>
      <c r="B52" t="str">
        <f>IF(ISNA(VLOOKUP( A52, 'Свод по МО'!B:B,1,0)), "Должник", 0)</f>
        <v>Должник</v>
      </c>
    </row>
    <row r="53" spans="1:2" x14ac:dyDescent="0.25">
      <c r="A53" t="s">
        <v>76</v>
      </c>
      <c r="B53" t="str">
        <f>IF(ISNA(VLOOKUP( A53, 'Свод по МО'!B:B,1,0)), "Должник", 0)</f>
        <v>Должник</v>
      </c>
    </row>
    <row r="54" spans="1:2" x14ac:dyDescent="0.25">
      <c r="A54" t="s">
        <v>45</v>
      </c>
      <c r="B54" t="str">
        <f>IF(ISNA(VLOOKUP( A54, 'Свод по МО'!B:B,1,0)), "Должник", 0)</f>
        <v>Должник</v>
      </c>
    </row>
    <row r="55" spans="1:2" x14ac:dyDescent="0.25">
      <c r="A55" t="s">
        <v>23</v>
      </c>
      <c r="B55" t="str">
        <f>IF(ISNA(VLOOKUP( A55, 'Свод по МО'!B:B,1,0)), "Должник", 0)</f>
        <v>Должник</v>
      </c>
    </row>
    <row r="56" spans="1:2" x14ac:dyDescent="0.25">
      <c r="A56" t="s">
        <v>100</v>
      </c>
      <c r="B56" t="str">
        <f>IF(ISNA(VLOOKUP( A56, 'Свод по МО'!B:B,1,0)), "Должник", 0)</f>
        <v>Должник</v>
      </c>
    </row>
    <row r="57" spans="1:2" x14ac:dyDescent="0.25">
      <c r="A57" t="s">
        <v>35</v>
      </c>
      <c r="B57" t="str">
        <f>IF(ISNA(VLOOKUP( A57, 'Свод по МО'!B:B,1,0)), "Должник", 0)</f>
        <v>Должник</v>
      </c>
    </row>
    <row r="58" spans="1:2" x14ac:dyDescent="0.25">
      <c r="A58" t="s">
        <v>15</v>
      </c>
      <c r="B58" t="str">
        <f>IF(ISNA(VLOOKUP( A58, 'Свод по МО'!B:B,1,0)), "Должник", 0)</f>
        <v>Должник</v>
      </c>
    </row>
    <row r="59" spans="1:2" x14ac:dyDescent="0.25">
      <c r="A59" t="s">
        <v>36</v>
      </c>
      <c r="B59" t="str">
        <f>IF(ISNA(VLOOKUP( A59, 'Свод по МО'!B:B,1,0)), "Должник", 0)</f>
        <v>Должник</v>
      </c>
    </row>
    <row r="60" spans="1:2" x14ac:dyDescent="0.25">
      <c r="A60" t="s">
        <v>65</v>
      </c>
      <c r="B60" t="str">
        <f>IF(ISNA(VLOOKUP( A60, 'Свод по МО'!B:B,1,0)), "Должник", 0)</f>
        <v>Должник</v>
      </c>
    </row>
    <row r="61" spans="1:2" x14ac:dyDescent="0.25">
      <c r="A61" t="s">
        <v>22</v>
      </c>
      <c r="B61" t="str">
        <f>IF(ISNA(VLOOKUP( A61, 'Свод по МО'!B:B,1,0)), "Должник", 0)</f>
        <v>Должник</v>
      </c>
    </row>
    <row r="62" spans="1:2" x14ac:dyDescent="0.25">
      <c r="A62" t="s">
        <v>85</v>
      </c>
      <c r="B62" t="str">
        <f>IF(ISNA(VLOOKUP( A62, 'Свод по МО'!B:B,1,0)), "Должник", 0)</f>
        <v>Должник</v>
      </c>
    </row>
    <row r="63" spans="1:2" x14ac:dyDescent="0.25">
      <c r="A63" t="s">
        <v>70</v>
      </c>
      <c r="B63" t="str">
        <f>IF(ISNA(VLOOKUP( A63, 'Свод по МО'!B:B,1,0)), "Должник", 0)</f>
        <v>Должник</v>
      </c>
    </row>
    <row r="64" spans="1:2" x14ac:dyDescent="0.25">
      <c r="A64" t="s">
        <v>24</v>
      </c>
      <c r="B64" t="str">
        <f>IF(ISNA(VLOOKUP( A64, 'Свод по МО'!B:B,1,0)), "Должник", 0)</f>
        <v>Должник</v>
      </c>
    </row>
    <row r="65" spans="1:2" x14ac:dyDescent="0.25">
      <c r="A65" t="s">
        <v>55</v>
      </c>
      <c r="B65" t="str">
        <f>IF(ISNA(VLOOKUP( A65, 'Свод по МО'!B:B,1,0)), "Должник", 0)</f>
        <v>Должник</v>
      </c>
    </row>
    <row r="66" spans="1:2" x14ac:dyDescent="0.25">
      <c r="A66" t="s">
        <v>62</v>
      </c>
      <c r="B66" t="str">
        <f>IF(ISNA(VLOOKUP( A66, 'Свод по МО'!B:B,1,0)), "Должник", 0)</f>
        <v>Должник</v>
      </c>
    </row>
    <row r="67" spans="1:2" x14ac:dyDescent="0.25">
      <c r="A67" t="s">
        <v>99</v>
      </c>
      <c r="B67" t="str">
        <f>IF(ISNA(VLOOKUP( A67, 'Свод по МО'!B:B,1,0)), "Должник", 0)</f>
        <v>Должник</v>
      </c>
    </row>
    <row r="68" spans="1:2" x14ac:dyDescent="0.25">
      <c r="A68" t="s">
        <v>84</v>
      </c>
      <c r="B68" t="str">
        <f>IF(ISNA(VLOOKUP( A68, 'Свод по МО'!B:B,1,0)), "Должник", 0)</f>
        <v>Должник</v>
      </c>
    </row>
    <row r="69" spans="1:2" x14ac:dyDescent="0.25">
      <c r="A69" t="s">
        <v>26</v>
      </c>
      <c r="B69" t="str">
        <f>IF(ISNA(VLOOKUP( A69, 'Свод по МО'!B:B,1,0)), "Должник", 0)</f>
        <v>Должник</v>
      </c>
    </row>
    <row r="70" spans="1:2" x14ac:dyDescent="0.25">
      <c r="A70" t="s">
        <v>58</v>
      </c>
      <c r="B70" t="str">
        <f>IF(ISNA(VLOOKUP( A70, 'Свод по МО'!B:B,1,0)), "Должник", 0)</f>
        <v>Должник</v>
      </c>
    </row>
    <row r="71" spans="1:2" x14ac:dyDescent="0.25">
      <c r="A71" t="s">
        <v>106</v>
      </c>
      <c r="B71" t="str">
        <f>IF(ISNA(VLOOKUP( A71, 'Свод по МО'!B:B,1,0)), "Должник", 0)</f>
        <v>Должник</v>
      </c>
    </row>
    <row r="72" spans="1:2" x14ac:dyDescent="0.25">
      <c r="A72" t="s">
        <v>19</v>
      </c>
      <c r="B72" t="str">
        <f>IF(ISNA(VLOOKUP( A72, 'Свод по МО'!B:B,1,0)), "Должник", 0)</f>
        <v>Должник</v>
      </c>
    </row>
    <row r="73" spans="1:2" x14ac:dyDescent="0.25">
      <c r="A73" t="s">
        <v>54</v>
      </c>
      <c r="B73" t="str">
        <f>IF(ISNA(VLOOKUP( A73, 'Свод по МО'!B:B,1,0)), "Должник", 0)</f>
        <v>Должник</v>
      </c>
    </row>
    <row r="74" spans="1:2" x14ac:dyDescent="0.25">
      <c r="A74" t="s">
        <v>39</v>
      </c>
      <c r="B74" t="str">
        <f>IF(ISNA(VLOOKUP( A74, 'Свод по МО'!B:B,1,0)), "Должник", 0)</f>
        <v>Должник</v>
      </c>
    </row>
    <row r="75" spans="1:2" x14ac:dyDescent="0.25">
      <c r="A75" t="s">
        <v>80</v>
      </c>
      <c r="B75" t="str">
        <f>IF(ISNA(VLOOKUP( A75, 'Свод по МО'!B:B,1,0)), "Должник", 0)</f>
        <v>Должник</v>
      </c>
    </row>
    <row r="76" spans="1:2" x14ac:dyDescent="0.25">
      <c r="A76" t="s">
        <v>41</v>
      </c>
      <c r="B76" t="str">
        <f>IF(ISNA(VLOOKUP( A76, 'Свод по МО'!B:B,1,0)), "Должник", 0)</f>
        <v>Должник</v>
      </c>
    </row>
    <row r="77" spans="1:2" x14ac:dyDescent="0.25">
      <c r="A77" t="s">
        <v>28</v>
      </c>
      <c r="B77" t="str">
        <f>IF(ISNA(VLOOKUP( A77, 'Свод по МО'!B:B,1,0)), "Должник", 0)</f>
        <v>Должник</v>
      </c>
    </row>
    <row r="78" spans="1:2" x14ac:dyDescent="0.25">
      <c r="A78" t="s">
        <v>49</v>
      </c>
      <c r="B78" t="str">
        <f>IF(ISNA(VLOOKUP( A78, 'Свод по МО'!B:B,1,0)), "Должник", 0)</f>
        <v>Должник</v>
      </c>
    </row>
    <row r="79" spans="1:2" x14ac:dyDescent="0.25">
      <c r="A79" t="s">
        <v>34</v>
      </c>
      <c r="B79" t="str">
        <f>IF(ISNA(VLOOKUP( A79, 'Свод по МО'!B:B,1,0)), "Должник", 0)</f>
        <v>Должник</v>
      </c>
    </row>
    <row r="80" spans="1:2" x14ac:dyDescent="0.25">
      <c r="A80" t="s">
        <v>78</v>
      </c>
      <c r="B80" t="str">
        <f>IF(ISNA(VLOOKUP( A80, 'Свод по МО'!B:B,1,0)), "Должник", 0)</f>
        <v>Должник</v>
      </c>
    </row>
    <row r="81" spans="1:2" x14ac:dyDescent="0.25">
      <c r="A81" t="s">
        <v>112</v>
      </c>
      <c r="B81" t="str">
        <f>IF(ISNA(VLOOKUP( A81, 'Свод по МО'!B:B,1,0)), "Должник", 0)</f>
        <v>Должник</v>
      </c>
    </row>
    <row r="82" spans="1:2" x14ac:dyDescent="0.25">
      <c r="A82" t="s">
        <v>101</v>
      </c>
      <c r="B82" t="str">
        <f>IF(ISNA(VLOOKUP( A82, 'Свод по МО'!B:B,1,0)), "Должник", 0)</f>
        <v>Должник</v>
      </c>
    </row>
    <row r="83" spans="1:2" x14ac:dyDescent="0.25">
      <c r="A83" t="s">
        <v>92</v>
      </c>
      <c r="B83" t="str">
        <f>IF(ISNA(VLOOKUP( A83, 'Свод по МО'!B:B,1,0)), "Должник", 0)</f>
        <v>Должник</v>
      </c>
    </row>
    <row r="84" spans="1:2" x14ac:dyDescent="0.25">
      <c r="A84" t="s">
        <v>91</v>
      </c>
      <c r="B84" t="str">
        <f>IF(ISNA(VLOOKUP( A84, 'Свод по МО'!B:B,1,0)), "Должник", 0)</f>
        <v>Должник</v>
      </c>
    </row>
    <row r="85" spans="1:2" x14ac:dyDescent="0.25">
      <c r="A85" t="s">
        <v>79</v>
      </c>
      <c r="B85" t="str">
        <f>IF(ISNA(VLOOKUP( A85, 'Свод по МО'!B:B,1,0)), "Должник", 0)</f>
        <v>Должник</v>
      </c>
    </row>
    <row r="86" spans="1:2" x14ac:dyDescent="0.25">
      <c r="A86" t="s">
        <v>56</v>
      </c>
      <c r="B86" t="str">
        <f>IF(ISNA(VLOOKUP( A86, 'Свод по МО'!B:B,1,0)), "Должник", 0)</f>
        <v>Должник</v>
      </c>
    </row>
    <row r="87" spans="1:2" x14ac:dyDescent="0.25">
      <c r="A87" t="s">
        <v>16</v>
      </c>
      <c r="B87" t="str">
        <f>IF(ISNA(VLOOKUP( A87, 'Свод по МО'!B:B,1,0)), "Должник", 0)</f>
        <v>Должник</v>
      </c>
    </row>
    <row r="88" spans="1:2" x14ac:dyDescent="0.25">
      <c r="A88" t="s">
        <v>82</v>
      </c>
      <c r="B88" t="str">
        <f>IF(ISNA(VLOOKUP( A88, 'Свод по МО'!B:B,1,0)), "Должник", 0)</f>
        <v>Должник</v>
      </c>
    </row>
    <row r="89" spans="1:2" x14ac:dyDescent="0.25">
      <c r="A89" t="s">
        <v>18</v>
      </c>
      <c r="B89" t="str">
        <f>IF(ISNA(VLOOKUP( A89, 'Свод по МО'!B:B,1,0)), "Должник", 0)</f>
        <v>Должник</v>
      </c>
    </row>
    <row r="90" spans="1:2" x14ac:dyDescent="0.25">
      <c r="A90" t="s">
        <v>37</v>
      </c>
      <c r="B90" t="str">
        <f>IF(ISNA(VLOOKUP( A90, 'Свод по МО'!B:B,1,0)), "Должник", 0)</f>
        <v>Должник</v>
      </c>
    </row>
    <row r="91" spans="1:2" x14ac:dyDescent="0.25">
      <c r="A91" t="s">
        <v>42</v>
      </c>
      <c r="B91" t="str">
        <f>IF(ISNA(VLOOKUP( A91, 'Свод по МО'!B:B,1,0)), "Должник", 0)</f>
        <v>Должник</v>
      </c>
    </row>
    <row r="92" spans="1:2" x14ac:dyDescent="0.25">
      <c r="A92" t="s">
        <v>122</v>
      </c>
      <c r="B92" t="str">
        <f>IF(ISNA(VLOOKUP( A92, 'Свод по МО'!B:B,1,0)), "Должник", 0)</f>
        <v>Должник</v>
      </c>
    </row>
    <row r="93" spans="1:2" x14ac:dyDescent="0.25">
      <c r="A93" t="s">
        <v>43</v>
      </c>
      <c r="B93" t="str">
        <f>IF(ISNA(VLOOKUP( A93, 'Свод по МО'!B:B,1,0)), "Должник", 0)</f>
        <v>Должник</v>
      </c>
    </row>
    <row r="94" spans="1:2" x14ac:dyDescent="0.25">
      <c r="A94" t="s">
        <v>48</v>
      </c>
      <c r="B94" t="str">
        <f>IF(ISNA(VLOOKUP( A94, 'Свод по МО'!B:B,1,0)), "Должник", 0)</f>
        <v>Должник</v>
      </c>
    </row>
    <row r="95" spans="1:2" x14ac:dyDescent="0.25">
      <c r="A95" t="s">
        <v>61</v>
      </c>
      <c r="B95" t="str">
        <f>IF(ISNA(VLOOKUP( A95, 'Свод по МО'!B:B,1,0)), "Должник", 0)</f>
        <v>Должник</v>
      </c>
    </row>
    <row r="96" spans="1:2" x14ac:dyDescent="0.25">
      <c r="A96" t="s">
        <v>17</v>
      </c>
      <c r="B96" t="str">
        <f>IF(ISNA(VLOOKUP( A96, 'Свод по МО'!B:B,1,0)), "Должник", 0)</f>
        <v>Должник</v>
      </c>
    </row>
    <row r="97" spans="1:2" x14ac:dyDescent="0.25">
      <c r="A97" t="s">
        <v>77</v>
      </c>
      <c r="B97" t="str">
        <f>IF(ISNA(VLOOKUP( A97, 'Свод по МО'!B:B,1,0)), "Должник", 0)</f>
        <v>Должник</v>
      </c>
    </row>
    <row r="98" spans="1:2" x14ac:dyDescent="0.25">
      <c r="A98" t="s">
        <v>75</v>
      </c>
      <c r="B98" t="str">
        <f>IF(ISNA(VLOOKUP( A98, 'Свод по МО'!B:B,1,0)), "Должник", 0)</f>
        <v>Должник</v>
      </c>
    </row>
    <row r="99" spans="1:2" x14ac:dyDescent="0.25">
      <c r="A99" t="s">
        <v>53</v>
      </c>
      <c r="B99" t="str">
        <f>IF(ISNA(VLOOKUP( A99, 'Свод по МО'!B:B,1,0)), "Должник", 0)</f>
        <v>Должник</v>
      </c>
    </row>
    <row r="100" spans="1:2" x14ac:dyDescent="0.25">
      <c r="A100" t="s">
        <v>104</v>
      </c>
      <c r="B100" t="str">
        <f>IF(ISNA(VLOOKUP( A100, 'Свод по МО'!B:B,1,0)), "Должник", 0)</f>
        <v>Должник</v>
      </c>
    </row>
    <row r="101" spans="1:2" x14ac:dyDescent="0.25">
      <c r="A101" t="s">
        <v>102</v>
      </c>
      <c r="B101" t="str">
        <f>IF(ISNA(VLOOKUP( A101, 'Свод по МО'!B:B,1,0)), "Должник", 0)</f>
        <v>Должник</v>
      </c>
    </row>
    <row r="102" spans="1:2" x14ac:dyDescent="0.25">
      <c r="A102" t="s">
        <v>123</v>
      </c>
      <c r="B102" t="str">
        <f>IF(ISNA(VLOOKUP( A102, 'Свод по МО'!B:B,1,0)), "Должник", 0)</f>
        <v>Должник</v>
      </c>
    </row>
    <row r="103" spans="1:2" x14ac:dyDescent="0.25">
      <c r="A103" t="s">
        <v>32</v>
      </c>
      <c r="B103" t="str">
        <f>IF(ISNA(VLOOKUP( A103, 'Свод по МО'!B:B,1,0)), "Должник", 0)</f>
        <v>Должник</v>
      </c>
    </row>
    <row r="104" spans="1:2" x14ac:dyDescent="0.25">
      <c r="A104" t="s">
        <v>83</v>
      </c>
      <c r="B104" t="str">
        <f>IF(ISNA(VLOOKUP( A104, 'Свод по МО'!B:B,1,0)), "Должник", 0)</f>
        <v>Должник</v>
      </c>
    </row>
    <row r="105" spans="1:2" x14ac:dyDescent="0.25">
      <c r="A105" t="s">
        <v>72</v>
      </c>
      <c r="B105" t="str">
        <f>IF(ISNA(VLOOKUP( A105, 'Свод по МО'!B:B,1,0)), "Должник", 0)</f>
        <v>Должник</v>
      </c>
    </row>
    <row r="106" spans="1:2" x14ac:dyDescent="0.25">
      <c r="A106" t="s">
        <v>33</v>
      </c>
      <c r="B106" t="str">
        <f>IF(ISNA(VLOOKUP( A106, 'Свод по МО'!B:B,1,0)), "Должник", 0)</f>
        <v>Должник</v>
      </c>
    </row>
    <row r="107" spans="1:2" x14ac:dyDescent="0.25">
      <c r="A107" t="s">
        <v>67</v>
      </c>
      <c r="B107" t="str">
        <f>IF(ISNA(VLOOKUP( A107, 'Свод по МО'!B:B,1,0)), "Должник", 0)</f>
        <v>Должник</v>
      </c>
    </row>
    <row r="108" spans="1:2" x14ac:dyDescent="0.25">
      <c r="A108" t="s">
        <v>119</v>
      </c>
      <c r="B108" t="str">
        <f>IF(ISNA(VLOOKUP( A108, 'Свод по МО'!B:B,1,0)), "Должник", 0)</f>
        <v>Должник</v>
      </c>
    </row>
    <row r="109" spans="1:2" x14ac:dyDescent="0.25">
      <c r="A109" t="s">
        <v>107</v>
      </c>
      <c r="B109" t="str">
        <f>IF(ISNA(VLOOKUP( A109, 'Свод по МО'!B:B,1,0)), "Должник", 0)</f>
        <v>Должник</v>
      </c>
    </row>
    <row r="110" spans="1:2" x14ac:dyDescent="0.25">
      <c r="A110" t="s">
        <v>59</v>
      </c>
      <c r="B110" t="str">
        <f>IF(ISNA(VLOOKUP( A110, 'Свод по МО'!B:B,1,0)), "Должник", 0)</f>
        <v>Должник</v>
      </c>
    </row>
    <row r="111" spans="1:2" x14ac:dyDescent="0.25">
      <c r="A111" t="s">
        <v>109</v>
      </c>
      <c r="B111" t="str">
        <f>IF(ISNA(VLOOKUP( A111, 'Свод по МО'!B:B,1,0)), "Должник", 0)</f>
        <v>Должник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 по всем МО</vt:lpstr>
      <vt:lpstr>Свод по МО</vt:lpstr>
      <vt:lpstr>Форма ввода данных</vt:lpstr>
      <vt:lpstr>Должники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Шарин Михаил Юрьевич</cp:lastModifiedBy>
  <dcterms:created xsi:type="dcterms:W3CDTF">2021-06-30T12:53:47Z</dcterms:created>
  <dcterms:modified xsi:type="dcterms:W3CDTF">2021-08-26T10:30:07Z</dcterms:modified>
</cp:coreProperties>
</file>