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480" yWindow="105" windowWidth="27795" windowHeight="9285" activeTab="4"/>
  </bookViews>
  <sheets>
    <sheet name="Cвод_ОРВИ_и_Пневм" sheetId="1" r:id="rId1"/>
    <sheet name="Свод_COVID" sheetId="5" r:id="rId2"/>
    <sheet name="Свод_ИВЛ" sheetId="7" r:id="rId3"/>
    <sheet name="Свод_Койки" sheetId="9" r:id="rId4"/>
    <sheet name="Итоги_COVID" sheetId="11" r:id="rId5"/>
    <sheet name="Отчет_СЮС" sheetId="13" r:id="rId6"/>
    <sheet name="Резервы" sheetId="15" r:id="rId7"/>
  </sheets>
  <definedNames>
    <definedName name="_xlnm._FilterDatabase" localSheetId="4" hidden="1">Итоги_COVID!$A$4:$F$45</definedName>
    <definedName name="_xlnm._FilterDatabase" localSheetId="1" hidden="1">Свод_COVID!$A$5:$S$119</definedName>
    <definedName name="_xlnm.Print_Titles" localSheetId="5">Отчет_СЮС!$A:$B,Отчет_СЮС!$6:$6</definedName>
  </definedNames>
  <calcPr calcId="162913"/>
</workbook>
</file>

<file path=xl/calcChain.xml><?xml version="1.0" encoding="utf-8"?>
<calcChain xmlns="http://schemas.openxmlformats.org/spreadsheetml/2006/main">
  <c r="N40" i="11" l="1"/>
  <c r="O13" i="11"/>
  <c r="O5" i="11"/>
  <c r="O6" i="11"/>
  <c r="O7" i="11"/>
  <c r="O8" i="11"/>
  <c r="O9" i="11"/>
  <c r="O10" i="11"/>
  <c r="O11" i="11"/>
  <c r="O12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M4" i="11"/>
  <c r="N4" i="11"/>
  <c r="O4" i="11" s="1"/>
  <c r="N46" i="11"/>
  <c r="N45" i="11"/>
  <c r="N42" i="11"/>
  <c r="N41" i="11"/>
  <c r="N39" i="11"/>
  <c r="N38" i="11"/>
  <c r="N37" i="11"/>
  <c r="N36" i="11"/>
  <c r="N35" i="11"/>
  <c r="N34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M46" i="11"/>
  <c r="M45" i="11"/>
  <c r="M34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D3" i="9" l="1"/>
  <c r="E3" i="9"/>
  <c r="F3" i="9"/>
  <c r="C3" i="9"/>
  <c r="D5" i="5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5" i="1"/>
  <c r="F3" i="15" l="1"/>
  <c r="D4" i="11"/>
  <c r="E4" i="11"/>
  <c r="F4" i="11"/>
  <c r="G4" i="11"/>
  <c r="H4" i="11"/>
  <c r="I4" i="11"/>
  <c r="J4" i="11"/>
  <c r="K4" i="11"/>
  <c r="L4" i="11"/>
  <c r="C4" i="11"/>
  <c r="D4" i="7"/>
  <c r="E4" i="7"/>
  <c r="F4" i="7"/>
  <c r="G4" i="7"/>
  <c r="H4" i="7"/>
  <c r="I4" i="7"/>
  <c r="J4" i="7"/>
  <c r="K4" i="7"/>
  <c r="L4" i="7"/>
  <c r="C4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I46" i="11" l="1"/>
  <c r="H46" i="11"/>
  <c r="G46" i="11"/>
  <c r="F46" i="11"/>
  <c r="E46" i="11"/>
  <c r="D46" i="11"/>
  <c r="C46" i="11"/>
  <c r="H34" i="15" l="1"/>
  <c r="F34" i="15"/>
  <c r="G34" i="15"/>
  <c r="I34" i="15"/>
  <c r="J34" i="15"/>
  <c r="J46" i="11"/>
  <c r="K46" i="11"/>
  <c r="L46" i="11"/>
  <c r="K34" i="15" l="1"/>
  <c r="F33" i="15" l="1"/>
  <c r="G33" i="15"/>
  <c r="H33" i="15"/>
  <c r="J33" i="15"/>
  <c r="K33" i="15" l="1"/>
  <c r="H32" i="15"/>
  <c r="G32" i="15"/>
  <c r="F32" i="15"/>
  <c r="J32" i="15"/>
  <c r="K32" i="15" l="1"/>
  <c r="H9" i="15"/>
  <c r="G5" i="15" l="1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4" i="15"/>
  <c r="H18" i="15"/>
  <c r="J18" i="15"/>
  <c r="H19" i="15"/>
  <c r="J19" i="15"/>
  <c r="K19" i="15" s="1"/>
  <c r="H20" i="15"/>
  <c r="J20" i="15"/>
  <c r="H21" i="15"/>
  <c r="J21" i="15"/>
  <c r="H22" i="15"/>
  <c r="J22" i="15"/>
  <c r="H23" i="15"/>
  <c r="J23" i="15"/>
  <c r="K23" i="15" s="1"/>
  <c r="H24" i="15"/>
  <c r="J24" i="15"/>
  <c r="H25" i="15"/>
  <c r="J25" i="15"/>
  <c r="H26" i="15"/>
  <c r="J26" i="15"/>
  <c r="H27" i="15"/>
  <c r="J27" i="15"/>
  <c r="H28" i="15"/>
  <c r="J28" i="15"/>
  <c r="H29" i="15"/>
  <c r="J29" i="15"/>
  <c r="H30" i="15"/>
  <c r="J30" i="15"/>
  <c r="H31" i="15"/>
  <c r="J31" i="15"/>
  <c r="H17" i="15"/>
  <c r="I17" i="15"/>
  <c r="J17" i="15"/>
  <c r="H12" i="15"/>
  <c r="J12" i="15"/>
  <c r="H13" i="15"/>
  <c r="J13" i="15"/>
  <c r="H14" i="15"/>
  <c r="J14" i="15"/>
  <c r="H15" i="15"/>
  <c r="J15" i="15"/>
  <c r="H16" i="15"/>
  <c r="J16" i="15"/>
  <c r="H11" i="15"/>
  <c r="I11" i="15"/>
  <c r="J11" i="15"/>
  <c r="H10" i="15"/>
  <c r="J10" i="15"/>
  <c r="I9" i="15"/>
  <c r="J9" i="15"/>
  <c r="K24" i="15" l="1"/>
  <c r="K14" i="15"/>
  <c r="K16" i="15"/>
  <c r="K12" i="15"/>
  <c r="K31" i="15"/>
  <c r="K27" i="15"/>
  <c r="K11" i="15"/>
  <c r="K10" i="15"/>
  <c r="K15" i="15"/>
  <c r="K26" i="15"/>
  <c r="K22" i="15"/>
  <c r="K18" i="15"/>
  <c r="K29" i="15"/>
  <c r="K25" i="15"/>
  <c r="K21" i="15"/>
  <c r="K17" i="15"/>
  <c r="K13" i="15"/>
  <c r="K20" i="15"/>
  <c r="K28" i="15"/>
  <c r="K30" i="15"/>
  <c r="K9" i="15"/>
  <c r="J8" i="15"/>
  <c r="H8" i="15"/>
  <c r="J7" i="15"/>
  <c r="H7" i="15"/>
  <c r="J6" i="15"/>
  <c r="H6" i="15"/>
  <c r="J5" i="15"/>
  <c r="H5" i="15"/>
  <c r="G3" i="15" l="1"/>
  <c r="K8" i="15"/>
  <c r="K6" i="15"/>
  <c r="K5" i="15"/>
  <c r="K7" i="15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D7" i="13"/>
  <c r="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C72" i="13"/>
  <c r="C8" i="13"/>
  <c r="D34" i="11" l="1"/>
  <c r="C34" i="11"/>
  <c r="F45" i="11" l="1"/>
  <c r="E45" i="11"/>
  <c r="I30" i="15" s="1"/>
  <c r="D45" i="11"/>
  <c r="C45" i="11"/>
  <c r="I45" i="11"/>
  <c r="H45" i="11"/>
  <c r="G45" i="11"/>
  <c r="L45" i="11" s="1"/>
  <c r="E10" i="11" l="1"/>
  <c r="I7" i="15" s="1"/>
  <c r="I11" i="11" l="1"/>
  <c r="H11" i="11"/>
  <c r="G11" i="11"/>
  <c r="I7" i="11"/>
  <c r="H7" i="11"/>
  <c r="G7" i="11"/>
  <c r="L31" i="11" l="1"/>
  <c r="L33" i="11"/>
  <c r="L43" i="11"/>
  <c r="L44" i="11"/>
  <c r="I42" i="11"/>
  <c r="H42" i="11"/>
  <c r="G42" i="11"/>
  <c r="I41" i="11"/>
  <c r="H41" i="11"/>
  <c r="G41" i="11"/>
  <c r="I40" i="11"/>
  <c r="H40" i="11"/>
  <c r="G40" i="11"/>
  <c r="I39" i="11"/>
  <c r="H39" i="11"/>
  <c r="G39" i="11"/>
  <c r="I38" i="11"/>
  <c r="H38" i="11"/>
  <c r="G38" i="11"/>
  <c r="I37" i="11"/>
  <c r="H37" i="11"/>
  <c r="G37" i="11"/>
  <c r="I36" i="11"/>
  <c r="H36" i="11"/>
  <c r="G36" i="11"/>
  <c r="I35" i="11"/>
  <c r="H35" i="11"/>
  <c r="G35" i="11"/>
  <c r="I34" i="11"/>
  <c r="H34" i="11"/>
  <c r="G34" i="11"/>
  <c r="I30" i="11"/>
  <c r="H30" i="11"/>
  <c r="G30" i="11"/>
  <c r="I29" i="11"/>
  <c r="H29" i="11"/>
  <c r="G29" i="11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0" i="11"/>
  <c r="H10" i="11"/>
  <c r="J10" i="11" s="1"/>
  <c r="G10" i="11"/>
  <c r="I9" i="11"/>
  <c r="H9" i="11"/>
  <c r="G9" i="11"/>
  <c r="G8" i="11"/>
  <c r="G6" i="11"/>
  <c r="H8" i="11"/>
  <c r="H6" i="11"/>
  <c r="I8" i="11"/>
  <c r="I6" i="11"/>
  <c r="I5" i="11"/>
  <c r="H5" i="11"/>
  <c r="G5" i="11"/>
  <c r="D5" i="11"/>
  <c r="J4" i="15" s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4" i="11"/>
  <c r="D25" i="11"/>
  <c r="D26" i="11"/>
  <c r="D23" i="11"/>
  <c r="D28" i="11"/>
  <c r="D29" i="11"/>
  <c r="D30" i="11"/>
  <c r="D27" i="11"/>
  <c r="L3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4" i="11"/>
  <c r="C25" i="11"/>
  <c r="C26" i="11"/>
  <c r="C23" i="11"/>
  <c r="C28" i="11"/>
  <c r="C29" i="11"/>
  <c r="C30" i="11"/>
  <c r="C27" i="11"/>
  <c r="C5" i="11"/>
  <c r="E5" i="11"/>
  <c r="I4" i="15" s="1"/>
  <c r="F5" i="11"/>
  <c r="E6" i="11"/>
  <c r="I23" i="15" s="1"/>
  <c r="F6" i="11"/>
  <c r="K6" i="11" s="1"/>
  <c r="E7" i="11"/>
  <c r="I16" i="15" s="1"/>
  <c r="F7" i="11"/>
  <c r="K7" i="11" s="1"/>
  <c r="E8" i="11"/>
  <c r="I5" i="15" s="1"/>
  <c r="F8" i="11"/>
  <c r="E9" i="11"/>
  <c r="I6" i="15" s="1"/>
  <c r="F9" i="11"/>
  <c r="F10" i="11"/>
  <c r="E11" i="11"/>
  <c r="I8" i="15" s="1"/>
  <c r="F11" i="11"/>
  <c r="K11" i="11" s="1"/>
  <c r="E12" i="11"/>
  <c r="F12" i="11"/>
  <c r="E13" i="11"/>
  <c r="I12" i="15" s="1"/>
  <c r="F13" i="11"/>
  <c r="E14" i="11"/>
  <c r="F14" i="11"/>
  <c r="E15" i="11"/>
  <c r="I21" i="15" s="1"/>
  <c r="F15" i="11"/>
  <c r="E16" i="11"/>
  <c r="F16" i="11"/>
  <c r="E17" i="11"/>
  <c r="I32" i="15" s="1"/>
  <c r="F17" i="11"/>
  <c r="E18" i="11"/>
  <c r="I14" i="15" s="1"/>
  <c r="F18" i="11"/>
  <c r="E19" i="11"/>
  <c r="I33" i="15" s="1"/>
  <c r="F19" i="11"/>
  <c r="E20" i="11"/>
  <c r="F20" i="11"/>
  <c r="E21" i="11"/>
  <c r="I31" i="15" s="1"/>
  <c r="F21" i="11"/>
  <c r="E22" i="11"/>
  <c r="I26" i="15" s="1"/>
  <c r="F22" i="11"/>
  <c r="E23" i="11"/>
  <c r="I24" i="15" s="1"/>
  <c r="F23" i="11"/>
  <c r="E24" i="11"/>
  <c r="F24" i="11"/>
  <c r="E25" i="11"/>
  <c r="I18" i="15" s="1"/>
  <c r="F25" i="11"/>
  <c r="E26" i="11"/>
  <c r="I25" i="15" s="1"/>
  <c r="F26" i="11"/>
  <c r="E27" i="11"/>
  <c r="I19" i="15" s="1"/>
  <c r="F27" i="11"/>
  <c r="E28" i="11"/>
  <c r="F28" i="11"/>
  <c r="E29" i="11"/>
  <c r="I20" i="15" s="1"/>
  <c r="F29" i="11"/>
  <c r="E30" i="11"/>
  <c r="I29" i="15" s="1"/>
  <c r="F30" i="11"/>
  <c r="E31" i="11"/>
  <c r="J31" i="11" s="1"/>
  <c r="F31" i="11"/>
  <c r="K31" i="11" s="1"/>
  <c r="E32" i="11"/>
  <c r="J32" i="11" s="1"/>
  <c r="F32" i="11"/>
  <c r="K32" i="11" s="1"/>
  <c r="E33" i="11"/>
  <c r="J33" i="11" s="1"/>
  <c r="F33" i="11"/>
  <c r="K33" i="11" s="1"/>
  <c r="E34" i="11"/>
  <c r="F34" i="11"/>
  <c r="E35" i="11"/>
  <c r="F35" i="11"/>
  <c r="E36" i="11"/>
  <c r="F36" i="11"/>
  <c r="K36" i="11" s="1"/>
  <c r="E37" i="11"/>
  <c r="F37" i="11"/>
  <c r="E38" i="11"/>
  <c r="F38" i="11"/>
  <c r="E39" i="11"/>
  <c r="F39" i="11"/>
  <c r="E40" i="11"/>
  <c r="F40" i="11"/>
  <c r="K40" i="11" s="1"/>
  <c r="E41" i="11"/>
  <c r="F41" i="11"/>
  <c r="E42" i="11"/>
  <c r="J42" i="11" s="1"/>
  <c r="F42" i="11"/>
  <c r="E43" i="11"/>
  <c r="F43" i="11"/>
  <c r="E44" i="11"/>
  <c r="J44" i="11" s="1"/>
  <c r="F44" i="11"/>
  <c r="J34" i="11" l="1"/>
  <c r="I22" i="15"/>
  <c r="J28" i="11"/>
  <c r="I28" i="15"/>
  <c r="J24" i="11"/>
  <c r="I27" i="15"/>
  <c r="J20" i="11"/>
  <c r="I15" i="15"/>
  <c r="J16" i="11"/>
  <c r="I13" i="15"/>
  <c r="J12" i="11"/>
  <c r="I10" i="15"/>
  <c r="I3" i="15"/>
  <c r="J3" i="15"/>
  <c r="K4" i="15"/>
  <c r="K3" i="15" s="1"/>
  <c r="H4" i="15"/>
  <c r="H3" i="15" s="1"/>
  <c r="K30" i="11"/>
  <c r="K26" i="11"/>
  <c r="K22" i="11"/>
  <c r="K18" i="11"/>
  <c r="K14" i="11"/>
  <c r="K39" i="11"/>
  <c r="K35" i="11"/>
  <c r="K38" i="11"/>
  <c r="K28" i="11"/>
  <c r="K24" i="11"/>
  <c r="K20" i="11"/>
  <c r="K16" i="11"/>
  <c r="K12" i="11"/>
  <c r="J6" i="11"/>
  <c r="K9" i="11"/>
  <c r="K37" i="11"/>
  <c r="J5" i="11"/>
  <c r="K41" i="11"/>
  <c r="K43" i="11"/>
  <c r="K45" i="11"/>
  <c r="K44" i="11"/>
  <c r="J43" i="11"/>
  <c r="J45" i="11"/>
  <c r="K5" i="11"/>
  <c r="K34" i="11"/>
  <c r="J30" i="11"/>
  <c r="J26" i="11"/>
  <c r="J22" i="11"/>
  <c r="J18" i="11"/>
  <c r="J14" i="11"/>
  <c r="L29" i="11"/>
  <c r="L25" i="11"/>
  <c r="K8" i="11"/>
  <c r="K13" i="11"/>
  <c r="K17" i="11"/>
  <c r="K21" i="11"/>
  <c r="K25" i="11"/>
  <c r="K29" i="11"/>
  <c r="K42" i="11"/>
  <c r="K27" i="11"/>
  <c r="K23" i="11"/>
  <c r="K19" i="11"/>
  <c r="K15" i="11"/>
  <c r="J9" i="11"/>
  <c r="J39" i="11"/>
  <c r="J35" i="11"/>
  <c r="L36" i="11"/>
  <c r="L40" i="11"/>
  <c r="K10" i="11"/>
  <c r="J40" i="11"/>
  <c r="J36" i="11"/>
  <c r="L10" i="11"/>
  <c r="J29" i="11"/>
  <c r="J25" i="11"/>
  <c r="J21" i="11"/>
  <c r="J17" i="11"/>
  <c r="J13" i="11"/>
  <c r="L23" i="11"/>
  <c r="L30" i="11"/>
  <c r="L26" i="11"/>
  <c r="L37" i="11"/>
  <c r="L41" i="11"/>
  <c r="L19" i="11"/>
  <c r="L15" i="11"/>
  <c r="L11" i="11"/>
  <c r="L7" i="11"/>
  <c r="J41" i="11"/>
  <c r="J37" i="11"/>
  <c r="L27" i="11"/>
  <c r="L34" i="11"/>
  <c r="L38" i="11"/>
  <c r="L42" i="11"/>
  <c r="J8" i="11"/>
  <c r="L21" i="11"/>
  <c r="L17" i="11"/>
  <c r="L13" i="11"/>
  <c r="L9" i="11"/>
  <c r="L5" i="11"/>
  <c r="J38" i="11"/>
  <c r="L20" i="11"/>
  <c r="L16" i="11"/>
  <c r="L12" i="11"/>
  <c r="L8" i="11"/>
  <c r="J7" i="11"/>
  <c r="L28" i="11"/>
  <c r="L24" i="11"/>
  <c r="L6" i="11"/>
  <c r="L35" i="11"/>
  <c r="L39" i="11"/>
  <c r="J27" i="11"/>
  <c r="J23" i="11"/>
  <c r="J19" i="11"/>
  <c r="J15" i="11"/>
  <c r="J11" i="11"/>
  <c r="L22" i="11"/>
  <c r="L18" i="11"/>
  <c r="L14" i="11"/>
</calcChain>
</file>

<file path=xl/sharedStrings.xml><?xml version="1.0" encoding="utf-8"?>
<sst xmlns="http://schemas.openxmlformats.org/spreadsheetml/2006/main" count="854" uniqueCount="289">
  <si>
    <t>Медицинское 
учреждение</t>
  </si>
  <si>
    <t>поступило</t>
  </si>
  <si>
    <t>выписано</t>
  </si>
  <si>
    <t>умерло</t>
  </si>
  <si>
    <t>находятся на стационарном лечении 
на отчетную дату</t>
  </si>
  <si>
    <t>за прошедшие сутки</t>
  </si>
  <si>
    <t>СПб</t>
  </si>
  <si>
    <t>ЛО</t>
  </si>
  <si>
    <t>подкл. к ИВЛ</t>
  </si>
  <si>
    <t xml:space="preserve">лица от 18 до 65 лет </t>
  </si>
  <si>
    <t>лица старше 65 лет</t>
  </si>
  <si>
    <t>Количество аппаратов ИВЛ 
(инвазивной)</t>
  </si>
  <si>
    <t>Количество аппаратов ИВЛ 
(неинвазивной)</t>
  </si>
  <si>
    <t>Количество пациентов 
на койках для COVID-19</t>
  </si>
  <si>
    <t>Всего</t>
  </si>
  <si>
    <t>Занято ИВЛ</t>
  </si>
  <si>
    <t>Cвободно ИВЛ</t>
  </si>
  <si>
    <t>Свободно ИВЛ</t>
  </si>
  <si>
    <t>Неисправно</t>
  </si>
  <si>
    <t>Пациентов с COVID-19</t>
  </si>
  <si>
    <t>Количество пациентов с ОРВИ и пневмониями</t>
  </si>
  <si>
    <t>Всего с 01.03.2020</t>
  </si>
  <si>
    <t>ИТОГО</t>
  </si>
  <si>
    <t>КИБ  им. С.Б. Боткина</t>
  </si>
  <si>
    <t>дети и подростки до 18 лет</t>
  </si>
  <si>
    <t>Многопрофильная больница №2</t>
  </si>
  <si>
    <t>Госпиталь ветеранов войн</t>
  </si>
  <si>
    <t>Больница Святого Георгия</t>
  </si>
  <si>
    <t>Александровская больница</t>
  </si>
  <si>
    <t>Покровская больница</t>
  </si>
  <si>
    <t>Городская  больница №20</t>
  </si>
  <si>
    <t>Городская  больница №40</t>
  </si>
  <si>
    <t>Мариинская больница</t>
  </si>
  <si>
    <t>Введенская больница</t>
  </si>
  <si>
    <t>Городская больница №38 им.Н.А. Семашко</t>
  </si>
  <si>
    <t>Городская  больница №15</t>
  </si>
  <si>
    <t>Родильный дом №16</t>
  </si>
  <si>
    <t>Психиатрическая больница №3 им. Скворцова-Степанова</t>
  </si>
  <si>
    <t>Психиатрическая больница №1 им. СП.П. Кащенко</t>
  </si>
  <si>
    <t>Клиническая больница Святителя Луки</t>
  </si>
  <si>
    <t>СЗГМУ им. И.И. Мечникова</t>
  </si>
  <si>
    <t xml:space="preserve">СПбГПМУ </t>
  </si>
  <si>
    <t>НМИЦ им.В. А. Алмазова</t>
  </si>
  <si>
    <t>ПСПбГМУ им. Акад.Павлова</t>
  </si>
  <si>
    <t xml:space="preserve">СПб НИИ фтизиопульмонологии </t>
  </si>
  <si>
    <t>Клиническакя больница №122 им. Л.Г. Соколова</t>
  </si>
  <si>
    <t>442 Военный госпиталь</t>
  </si>
  <si>
    <t>Количество пациентов с установленным диагнозом COVID-19</t>
  </si>
  <si>
    <t>установлен диагноз</t>
  </si>
  <si>
    <t>выписано*</t>
  </si>
  <si>
    <t>умерло от COVID-19</t>
  </si>
  <si>
    <t>Бюро судебно-медицинской экспертизы / ПАБ</t>
  </si>
  <si>
    <t>СПб НИИ фтизиопульмонологии</t>
  </si>
  <si>
    <t>ВЦЭРМ им. А.М. Никифорова</t>
  </si>
  <si>
    <t>НМИЦ травматологии и ортопедии им.Р.Р. Вредена</t>
  </si>
  <si>
    <t>НИИ СП</t>
  </si>
  <si>
    <t>Городская больница 33</t>
  </si>
  <si>
    <t>Городская  больница  Святой преподобномученицы Елизаветы</t>
  </si>
  <si>
    <t>Городская  больница №26</t>
  </si>
  <si>
    <t>Городская  больница №28</t>
  </si>
  <si>
    <t>Городская больница №14</t>
  </si>
  <si>
    <t>Городская больница №31</t>
  </si>
  <si>
    <t>Городская больница Святого Праведного Иоанна Кронштадтского</t>
  </si>
  <si>
    <t>Центр СПИД</t>
  </si>
  <si>
    <t>Гериартрический центр</t>
  </si>
  <si>
    <t>Дорожная клиническая больница ООО РЖД</t>
  </si>
  <si>
    <t>ID</t>
  </si>
  <si>
    <t>Итого:</t>
  </si>
  <si>
    <t>Показатель</t>
  </si>
  <si>
    <t>ДГКБ №5 им.Н.Ф. Филатова</t>
  </si>
  <si>
    <t>ДГБ Святой Ольги</t>
  </si>
  <si>
    <t>Городская  больница №20 (стационар)</t>
  </si>
  <si>
    <t>Городская  больница №20 (поликлиника)</t>
  </si>
  <si>
    <t>Городская  больница №40 (стационар)</t>
  </si>
  <si>
    <t>Городская больница №40 (пансионат "Заря")</t>
  </si>
  <si>
    <t xml:space="preserve"> коек, всего</t>
  </si>
  <si>
    <t xml:space="preserve">из них коек для больных COVID-19 </t>
  </si>
  <si>
    <t>всего</t>
  </si>
  <si>
    <t>занято</t>
  </si>
  <si>
    <t>свободно</t>
  </si>
  <si>
    <t>Госпиталь ветеранов войн (стационар)</t>
  </si>
  <si>
    <t>Госпиталь ветеранов войн (Ленэкспо)</t>
  </si>
  <si>
    <t>ФГБОУ ВО Военно-медицинская академия  им. СМ. Кирова МО РФ</t>
  </si>
  <si>
    <t>Сведения на</t>
  </si>
  <si>
    <t xml:space="preserve">наименование стационара </t>
  </si>
  <si>
    <t xml:space="preserve">фактический адрес </t>
  </si>
  <si>
    <t>Пациенты с внебольничной пневмонией (ВП)</t>
  </si>
  <si>
    <t>Пациенты с установленным диагнозом "COVID-19"</t>
  </si>
  <si>
    <t>Мощности по приему больных ВП</t>
  </si>
  <si>
    <t>Количество пациентов с ВП, 
находящихся на лечении в стационаре</t>
  </si>
  <si>
    <t>Поступило</t>
  </si>
  <si>
    <t>Выписано</t>
  </si>
  <si>
    <t>Умерло</t>
  </si>
  <si>
    <t>Мощности по приему больных с "COVID-19"</t>
  </si>
  <si>
    <t>Количество пациентов с подтвержденным COVID-19, 
находящихся  на лечении в стационаре</t>
  </si>
  <si>
    <t xml:space="preserve"> количество отделений, задействованных для лечения ВП</t>
  </si>
  <si>
    <t>количество выделенных коек</t>
  </si>
  <si>
    <t>количество реанимационных коек</t>
  </si>
  <si>
    <t>количество больных 
с тяжелыми формами ВП</t>
  </si>
  <si>
    <t xml:space="preserve"> количество отделений, задействованных для лечения COVID-19</t>
  </si>
  <si>
    <t xml:space="preserve">за прошедшие сутки </t>
  </si>
  <si>
    <t>количество больных с тяжелыми формами COVID -19</t>
  </si>
  <si>
    <t>находятся в реанимации</t>
  </si>
  <si>
    <t xml:space="preserve">подкл. к ИВЛ </t>
  </si>
  <si>
    <t>ИТОГО 
(взрослые и детские стационарные учреждения):</t>
  </si>
  <si>
    <t>ИТОГО 
(взрослые стационарные учреждения):</t>
  </si>
  <si>
    <t>СПб ГБУЗ "Городская Покровская больница"</t>
  </si>
  <si>
    <t>199106, Санкт-Петербург, пр. Большой В.О., д. 85</t>
  </si>
  <si>
    <t>СПб ГБУЗ "Городская многопрофильная больница №2"</t>
  </si>
  <si>
    <t>194354, Санкт-Петербург, пер. Учебный,  д. 5</t>
  </si>
  <si>
    <t>СПб ГБУЗ "Городская больница Святой преподобномученицы Елизаветы"</t>
  </si>
  <si>
    <t>195257, Санкт-Петербург, ул. Вавиловых, д. 14</t>
  </si>
  <si>
    <t>СПб ГБУЗ "Городская больница Святого Великомученика Георгия"</t>
  </si>
  <si>
    <t>194354, Санкт-Петербург, пр. Северный,  д. 1</t>
  </si>
  <si>
    <t>СПб ГБУЗ "Городская больница №9"</t>
  </si>
  <si>
    <t>197110, Санкт-Петербург, пр.Крестовский,  д.18</t>
  </si>
  <si>
    <t>СПб ГБУЗ "Городская больница №14"</t>
  </si>
  <si>
    <t>198099, Санкт-Петербург, ул. Косинова, д. 19/9</t>
  </si>
  <si>
    <t>СПб ГБУЗ "Городская больница №15"</t>
  </si>
  <si>
    <t>198205, Санкт-Петербург, ул. Авангардная, д. 4</t>
  </si>
  <si>
    <t>СПб ГБУЗ "Городская Мариинская больница"</t>
  </si>
  <si>
    <t>191104, Санкт-Петербург, пр. Литейный, д. 56</t>
  </si>
  <si>
    <t>СПб ГБУЗ "Городская Александровская больница"</t>
  </si>
  <si>
    <t>193312, Санкт-Петербург, пр. Солидарности, д. 4</t>
  </si>
  <si>
    <t>СПб ГБУЗ "Городская больница №20"</t>
  </si>
  <si>
    <t>196135, Санкт-Петербург, ул. Гастелло, д. 21</t>
  </si>
  <si>
    <t>Больница №20 Поликлиническое отделение №42 (площадка Ленсовета)</t>
  </si>
  <si>
    <t xml:space="preserve"> Санкт-Петербург, улица Ленсовета, 54, корпус 2</t>
  </si>
  <si>
    <t>СПб ГБУЗ "Клиническая ревматологическая больница №25"</t>
  </si>
  <si>
    <t>190068, Санкт-Петербург, ул. Большая Подьяческая, 30</t>
  </si>
  <si>
    <t>СПб ГБУЗ "Городская больница №26"</t>
  </si>
  <si>
    <t>196247, Санкт-Петербург, ул. Костюшко, д. 2</t>
  </si>
  <si>
    <t>СПб ГБУЗ "Городская больница №28 "Максимилиановская"</t>
  </si>
  <si>
    <t>190000, Санкт-Петербург, ул. Декабристов, д. 1-3</t>
  </si>
  <si>
    <t>СПб ГБУЗ "Городская клиническая больница №31"</t>
  </si>
  <si>
    <t>197110, Санкт-Петербург, пр. Динамо, д. 3</t>
  </si>
  <si>
    <t>СПб ГБУЗ "Введенская больница"</t>
  </si>
  <si>
    <t>191180, Санкт-Петербург, пер. Лазаретный, д. 4</t>
  </si>
  <si>
    <t>СПб ГБУЗ "Городская больница №33"</t>
  </si>
  <si>
    <t>196653,Санкт-Петербург,  г.Колпино, ул. Павловская, д.16, лит. А</t>
  </si>
  <si>
    <t>СПб ГБУЗ "Городская больница Святого Праведного Иоанна Кронштадтского"</t>
  </si>
  <si>
    <t>197762, Санкт-Петербург,  г.Кронштадт, ул. Газовый завод,  д. 3, лит. А</t>
  </si>
  <si>
    <t>СПб ГБУЗ "Николаевская больница"</t>
  </si>
  <si>
    <t>198510, Санкт-Петербург,г.Петродворец, ул. Константиновская,  д. 1</t>
  </si>
  <si>
    <t>СПб ГБУЗ "Городская больница №38 им. Н.А.Семашко"</t>
  </si>
  <si>
    <t>196600, Санкт-Петербург, г.Пушкин, ул.Госпитальная,  д.7/2 литер А</t>
  </si>
  <si>
    <t>СПб ГБУЗ "Городская больница №40"</t>
  </si>
  <si>
    <t>197706,  Санкт-Петербург, г.Сестрорецк, ул. Борисова,  д. 9, лит.Б</t>
  </si>
  <si>
    <t>СПб ГБУЗ "Городская больница №40" площадка Пансионат "Заря"</t>
  </si>
  <si>
    <t xml:space="preserve"> 197738, Санкт-Петербург, Приморское ш., 423</t>
  </si>
  <si>
    <t>СПб ГБУЗ "Госпиталь для ветеранов войн"</t>
  </si>
  <si>
    <t>193079, Санкт-Петербург, ул. Народная, д. 21, корп.2</t>
  </si>
  <si>
    <t>СПб ГБУЗ "Госпиталь для ветеранов войн" площадка "ЛЕНЭКСПО"</t>
  </si>
  <si>
    <t>199106, Санкт-Петербург, Большой пр. В.О. 103</t>
  </si>
  <si>
    <t>СПб ГБУЗ "Клиническая больница Святителя Луки"</t>
  </si>
  <si>
    <t>194044, Санкт-Петербург, ул. Чугунная, д.46 литер А</t>
  </si>
  <si>
    <t>СПб ГБУЗ "Городской гериатрический медико-социальный центр"</t>
  </si>
  <si>
    <t>190103, Санкт-Петербург, наб. реки Фонтанки, д.148</t>
  </si>
  <si>
    <t>СПб ГБУЗ "Гериатрическая больница №1"</t>
  </si>
  <si>
    <t>194214, Санкт-Петербург, ул. Ракитовская,  д. 29</t>
  </si>
  <si>
    <t>СПб ГБУЗ "Клиническая инфекционная больница им. С.П. Боткина"</t>
  </si>
  <si>
    <t>191167, Санкт-Петербург, ул. Миргородская, д. 3, Пискаревский пр., д.149</t>
  </si>
  <si>
    <t>СПб ГБУЗ "Городская наркологическая больница"</t>
  </si>
  <si>
    <t>199004, Санкт-Петербург, линия 4-я В.О., д. 23-25</t>
  </si>
  <si>
    <t>СПб ГБУЗ "Психиатрическая больница №1 им.П.П.Кащенко"</t>
  </si>
  <si>
    <t>188357, Ленинградская обл., Гатчинский район, село Никольское, ул. Меньковская, д. 10</t>
  </si>
  <si>
    <t>СПб ГКУЗ  "Психиатрическая больница Святого Николая Чудотворца"</t>
  </si>
  <si>
    <t>190121, Санкт-Петербург, наб. реки Мойки, д. 126</t>
  </si>
  <si>
    <t>СПб ГКУЗ "Городская психиатрическая больница №3 им.И.И.Скворцова-Степанова"</t>
  </si>
  <si>
    <t>197341, Санкт-Петербург, Фермское шоссе, д. 36</t>
  </si>
  <si>
    <t>СПб ГКУЗ "Городская психиатрическая больница №6 (стационар с диспансером)"</t>
  </si>
  <si>
    <t>191167, Санкт-Петербург, наб. Обводного канала, д. 9 лит.А, лит.И</t>
  </si>
  <si>
    <t>СПб ГБУЗ "Городская психиатрическая больница № 7 им.академика И.П.Павлова"</t>
  </si>
  <si>
    <t>199034, Санкт-Петербург, линия 15-я В.О., д. 4-6</t>
  </si>
  <si>
    <t>СПб ГБУЗ "Городская туберкулезная больница №2"</t>
  </si>
  <si>
    <t>194214, Санкт-Петербург, пр. Мориса Тореза, д. 93</t>
  </si>
  <si>
    <t>СПб ГБУЗ "Туберкулезная больница №8"</t>
  </si>
  <si>
    <t>196620, Санкт-Петербург, г.Павловск, ул. Мичурина, д. 34</t>
  </si>
  <si>
    <t>СПб ГКУЗ "Хоспис №1"</t>
  </si>
  <si>
    <t>197229, Санкт-Петербург, п.Лахта, Лахтинский пр.,  д. 98</t>
  </si>
  <si>
    <t>СПб ГКУЗ "Хоспис №2"</t>
  </si>
  <si>
    <t>196643, Санкт-Петербург, п. Понтонный, ул. Заводская,  д. 36</t>
  </si>
  <si>
    <t>СПб ГКУЗ "Хоспис №3"</t>
  </si>
  <si>
    <t>194362, Санкт-Петербург, п.Парголово, ул. Ломоносова д.76 лит.Б</t>
  </si>
  <si>
    <t>СПб ГКУЗ "Хоспис №4"</t>
  </si>
  <si>
    <t>195427, Санкт-Петербург, пр. Светлановский, д. 85 литера А</t>
  </si>
  <si>
    <t>СПб ГБУЗ "Городской кожно-венерологический диспансер"</t>
  </si>
  <si>
    <t>192102, Санкт-Петербург, наб. реки Волковки, д. 3</t>
  </si>
  <si>
    <t>СПб ГБУЗ "Городской клинический онкологический диспансер"</t>
  </si>
  <si>
    <t>197022, Санкт-Петербург, аллея 2-я Березовая, д. 3/5</t>
  </si>
  <si>
    <t>СПб ГБУЗ "Городской противотуберкулезный диспансер"</t>
  </si>
  <si>
    <t>196158, Санкт-Петербург, ул. Звездная, д. 12</t>
  </si>
  <si>
    <t>СПб ГБУЗ "Пушкинский противотуберкулезный диспансер"</t>
  </si>
  <si>
    <t>196602, г.Пушкин, ш. Павловское, д.14</t>
  </si>
  <si>
    <t>Клиника Санкт-Петербургского государственного научно-исследовательского института скорой помощи им.И.И.Джанелидзе</t>
  </si>
  <si>
    <t>192242, Санкт-Петербург, ул. Будапештская, д.3</t>
  </si>
  <si>
    <t>СПб ГБУЗ "Родильный дом №1 (специализированный)"</t>
  </si>
  <si>
    <t>199178, Санкт-Петербург, пр. Большой В.О., д. 49/51</t>
  </si>
  <si>
    <t>СПб ГБУЗ "Родильный дом №6 им.проф.В.Ф.Снегирева"</t>
  </si>
  <si>
    <t>191014, Санкт-Петербург, ул. Маяковского, д.  5</t>
  </si>
  <si>
    <t>СПб ГБУЗ "Родильный дом №9"</t>
  </si>
  <si>
    <t>196158, Санкт-Петербург, ул. Орджоникидзе, д 47</t>
  </si>
  <si>
    <t>СПб ГБУЗ "Родильный дом №10"</t>
  </si>
  <si>
    <t>198259, Санкт-Петербург, ул. Тамбасова, д. 21</t>
  </si>
  <si>
    <t>СПб ГБУЗ "Родильный дом №13"</t>
  </si>
  <si>
    <t>191124, Санкт-Петербург, ул.Костромская, д.4</t>
  </si>
  <si>
    <t>СПб ГБУЗ "Родильный дом №16"</t>
  </si>
  <si>
    <t>192283, Санкт-Петербург, ул. Малая Балканская, д. 54</t>
  </si>
  <si>
    <t>СПб ГБУЗ "Родильный дом №17"</t>
  </si>
  <si>
    <t>192174, Санкт-Петербург, ул. Леснозаводская, д. 4, корп.1</t>
  </si>
  <si>
    <t>СПб ГБУЗ "Родильный дом №18"</t>
  </si>
  <si>
    <t>193312, Санкт-Петербург, пр. Солидарности, д. 6</t>
  </si>
  <si>
    <t>ГБУЗ "Санкт-Петербургский клинический научно-практический центр специализированных видов медицинской помощи (онкологический)"</t>
  </si>
  <si>
    <t>197758, Санкт-Петербург, п.Песочный, ул. Ленинградская, д.68а, лит.А</t>
  </si>
  <si>
    <t>СПб ГБУЗ "Центр по профилактике и борьбе со СПИД и инфекционными заболеваниями"</t>
  </si>
  <si>
    <t>198103, Санкт-Петербург, наб. Обводного канала, д. 179</t>
  </si>
  <si>
    <t>СПб ГБУЗ "Центр планирования семьи и репродукции"</t>
  </si>
  <si>
    <t>195009, Санкт-Петербург, ул. Комсомола, д. 4</t>
  </si>
  <si>
    <t>ФГБОУ ВО ПСПбГМУ им. И.П.Павлова" Минздрава России</t>
  </si>
  <si>
    <t>197089, Санкт-Петербург, ул. Льва Толстого, д. 6/8</t>
  </si>
  <si>
    <t>ФГБОУ ВО СЗГМУ им.И.И.Мечникова Минздрава России</t>
  </si>
  <si>
    <t>191015, Санкт-Петербург, ул. Кирочная, д. 41</t>
  </si>
  <si>
    <t>ФГБУ «НМИЦ им. В.А. Алмазова» Минздрава России</t>
  </si>
  <si>
    <t>197341, Санкт-Петербург, ул. Аккуратова, д. 2</t>
  </si>
  <si>
    <t>ФГБУ "Санкт-Петербургский научно-исследовательский институт фтизиопульмонологии" Минздрава России</t>
  </si>
  <si>
    <t>191036, Санкт-Петербург, пр. Лиговский, д.2-4</t>
  </si>
  <si>
    <t>ФГБУЗ «Клиническая больница №122 им.Л.Г.Соколова» ФМБА России</t>
  </si>
  <si>
    <t>194291, Санкт-Петербург, пр. Культуры, д. 4</t>
  </si>
  <si>
    <t>Клиника ФГОУ ВПО МО РФ Военно-медицинская академия имени С.М.Кирова</t>
  </si>
  <si>
    <t>197044, Санкт-Петербург, ул.Академика Лебедева, д.6</t>
  </si>
  <si>
    <t>ФБУ  "442 окружной военный клинический госпиталь" Министерства обороны Российской Федерации</t>
  </si>
  <si>
    <t>191124, Санкт-Петербург, Сувоpовский пp., д. 63</t>
  </si>
  <si>
    <t>ИТОГО (детские стационарные учреждения):</t>
  </si>
  <si>
    <t>СПб ГАУЗ "Хоспис (детский)"</t>
  </si>
  <si>
    <t>192131, Санкт-Петербург, ул.Бабушкина, д.56 корп.3 лит.А</t>
  </si>
  <si>
    <t>СПб ГБУЗ "Детский городской многопрофильный клинический специализированный центр высоких медицинских технологий"</t>
  </si>
  <si>
    <t>198205, Санкт-Петербург, ул. Авангардная, д. 14</t>
  </si>
  <si>
    <t>СПб ГБУЗ "Детская городская больница №2 святой Марии Магдалины"</t>
  </si>
  <si>
    <t>199053, Санкт-Петербург, линия 1-я В.О., д. 58</t>
  </si>
  <si>
    <t>СПб ГБУЗ "Детская городская больница Святой Ольги"</t>
  </si>
  <si>
    <t>194156, Санкт-Петербург, ул. Земледельческая, д. 2</t>
  </si>
  <si>
    <t>СПб ГБУЗ "Детская городская клиническая больница №5 имени Нила Федоровича Филатова"</t>
  </si>
  <si>
    <t>192289, Санкт-Петербург, ул. Бухарестская, д. 134</t>
  </si>
  <si>
    <t>СПб ГБУЗ "ДГМКЦ ВМТ им.К.А.Раухфуса"</t>
  </si>
  <si>
    <t>191036, Санкт-Петербург, пр. Лиговский, д. 8</t>
  </si>
  <si>
    <t>СПб ГБУЗ "Детская городская больница №22"</t>
  </si>
  <si>
    <t>196657, г. Колпино, пр. Заводской,  д. 1</t>
  </si>
  <si>
    <t>СПб ГБУЗ "Детская инфекционная больница №3"</t>
  </si>
  <si>
    <t>199026, Санкт-Петербург, пр. Большой В.О., д. 77/17</t>
  </si>
  <si>
    <t>СПб ГКУЗ "Центр восстановительного лечения "Детская психиатрия"  имени С.С. Мнухина"</t>
  </si>
  <si>
    <t>197022, Санкт-Петербург, ул. Чаплыгина, д.13</t>
  </si>
  <si>
    <t>ФГБОУ ВО "Санкт-Петербургский Государственный педиатрический медицинский университет Минздрава России"</t>
  </si>
  <si>
    <t>194100, Санкт-Петербург, ул. Литовская, д. 2</t>
  </si>
  <si>
    <t>СПб ГБУЗ "Детская городская больница №17 Святителя Николая Чудотворца"</t>
  </si>
  <si>
    <t>190121, Санкт-Петербург, ул.Декабристов, д.40, лит.А</t>
  </si>
  <si>
    <t>COVID</t>
  </si>
  <si>
    <t>Пневмонии и ОРВИ и COVID</t>
  </si>
  <si>
    <t>ВП</t>
  </si>
  <si>
    <t xml:space="preserve">Мониторинг ВП </t>
  </si>
  <si>
    <t>Проверка</t>
  </si>
  <si>
    <t>ИВЛ COVID</t>
  </si>
  <si>
    <t>ИВЛ Всего</t>
  </si>
  <si>
    <t xml:space="preserve">СПб ГБУЗ "Городская больница №33" </t>
  </si>
  <si>
    <t>№ п/п</t>
  </si>
  <si>
    <t>Наименование медицинской организации</t>
  </si>
  <si>
    <t>СПб ГБУЗ "Александровская больница"</t>
  </si>
  <si>
    <t>СПб ГБУЗ "Городская больница №20" (стационар)</t>
  </si>
  <si>
    <t>СПб ГБУЗ "Городская больница №20" (поликлиника)</t>
  </si>
  <si>
    <t>СПб ГБУЗ "Городская больница №40" (стационар)</t>
  </si>
  <si>
    <t>СПб ГБУЗ "Городская больница №40" (пансионат Заря)</t>
  </si>
  <si>
    <t>СПб ГБУЗ "ДГКБ №5 им. Н.Ф.Филатова"</t>
  </si>
  <si>
    <t>СПб ГБУЗ "Городская психиатрическая больница №3 им. Скворцова-Степанова"</t>
  </si>
  <si>
    <t>СПб ГБУЗ "Госпиталь для ветеранов войн" (стационар)</t>
  </si>
  <si>
    <t>СПб ГБУЗ "Госпиталь для ветеранов войн" (ЛенЭкспо)</t>
  </si>
  <si>
    <t>ФГБОУ ВО СПб ГПМУ Минздрава России</t>
  </si>
  <si>
    <t>ФГБУ  СЗОНКЦ им. Л.Г.Соколова ФМБА</t>
  </si>
  <si>
    <t>ФГБОУ ВО ПСПбГМУ им. И.П.Павлова Минздрава России</t>
  </si>
  <si>
    <t>ФГБУ НМИЦ им. В.А. Алмазова Минздрава России</t>
  </si>
  <si>
    <t>ФГБОУ ВО СЗГМУ им. И.И. Мечникова Минздрава России</t>
  </si>
  <si>
    <t>ФГБУ  СПб НИИФ Минздрава России</t>
  </si>
  <si>
    <t>ФГКУ 442  Военный клинический  госпиталь МО РФ</t>
  </si>
  <si>
    <t>Количество пациентов 
на койках</t>
  </si>
  <si>
    <t>Число пациентов, подключенных к ИВЛ</t>
  </si>
  <si>
    <t>-</t>
  </si>
  <si>
    <t>Спб ГБУЗ "Городская многопрофильная больница №2"</t>
  </si>
  <si>
    <t>Разница</t>
  </si>
  <si>
    <t>МГ</t>
  </si>
  <si>
    <t>СЮС</t>
  </si>
  <si>
    <t xml:space="preserve">Поступило ВП и COVID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</si>
</sst>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General"/>
  </numFmts>
  <fonts count="33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theme="2" tint="-0.49998474074526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  <charset val="204"/>
    </font>
    <font>
      <b/>
      <sz val="18"/>
      <color indexed="36"/>
      <name val="Calibri"/>
      <family val="2"/>
      <charset val="204"/>
    </font>
    <font>
      <sz val="11"/>
      <name val="Calibri"/>
      <family val="2"/>
      <charset val="204"/>
    </font>
    <font>
      <b/>
      <sz val="18"/>
      <color indexed="60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63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indexed="31"/>
        <bgColor indexed="31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1" fillId="0" borderId="0"/>
    <xf numFmtId="0" fontId="13" fillId="0" borderId="0"/>
    <xf numFmtId="0" fontId="26" fillId="0" borderId="0"/>
    <xf numFmtId="0" fontId="26" fillId="0" borderId="0"/>
    <xf numFmtId="0" fontId="28" fillId="0" borderId="0"/>
    <xf numFmtId="0" fontId="11" fillId="0" borderId="0"/>
  </cellStyleXfs>
  <cellXfs count="316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indent="5"/>
    </xf>
    <xf numFmtId="0" fontId="2" fillId="0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indent="5"/>
    </xf>
    <xf numFmtId="0" fontId="6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0" fillId="0" borderId="21" xfId="0" applyBorder="1"/>
    <xf numFmtId="1" fontId="6" fillId="0" borderId="2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 indent="5"/>
    </xf>
    <xf numFmtId="0" fontId="0" fillId="0" borderId="0" xfId="0"/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164" fontId="10" fillId="0" borderId="50" xfId="1" applyFont="1" applyFill="1" applyBorder="1" applyAlignment="1">
      <alignment vertical="center" wrapText="1"/>
    </xf>
    <xf numFmtId="164" fontId="9" fillId="0" borderId="1" xfId="1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/>
    </xf>
    <xf numFmtId="0" fontId="12" fillId="0" borderId="0" xfId="0" applyFont="1"/>
    <xf numFmtId="164" fontId="10" fillId="0" borderId="52" xfId="1" applyFont="1" applyFill="1" applyBorder="1" applyAlignment="1">
      <alignment vertical="center" wrapText="1"/>
    </xf>
    <xf numFmtId="0" fontId="3" fillId="0" borderId="51" xfId="0" applyFont="1" applyFill="1" applyBorder="1" applyAlignment="1">
      <alignment horizontal="left" vertical="center" indent="5"/>
    </xf>
    <xf numFmtId="0" fontId="2" fillId="0" borderId="51" xfId="0" applyFont="1" applyFill="1" applyBorder="1" applyAlignment="1">
      <alignment horizontal="center" vertical="center"/>
    </xf>
    <xf numFmtId="0" fontId="14" fillId="0" borderId="0" xfId="2" applyFont="1" applyAlignment="1">
      <alignment horizontal="right" wrapText="1"/>
    </xf>
    <xf numFmtId="14" fontId="15" fillId="0" borderId="0" xfId="2" applyNumberFormat="1" applyFont="1" applyAlignment="1">
      <alignment horizontal="left" wrapText="1"/>
    </xf>
    <xf numFmtId="0" fontId="13" fillId="0" borderId="0" xfId="2" applyAlignment="1">
      <alignment wrapText="1"/>
    </xf>
    <xf numFmtId="0" fontId="13" fillId="0" borderId="0" xfId="2" applyFont="1" applyAlignment="1"/>
    <xf numFmtId="0" fontId="20" fillId="6" borderId="63" xfId="2" applyFont="1" applyFill="1" applyBorder="1" applyAlignment="1">
      <alignment horizontal="center" vertical="center" wrapText="1"/>
    </xf>
    <xf numFmtId="0" fontId="22" fillId="0" borderId="0" xfId="2" applyFont="1" applyAlignment="1"/>
    <xf numFmtId="0" fontId="16" fillId="6" borderId="63" xfId="2" applyFont="1" applyFill="1" applyBorder="1" applyAlignment="1">
      <alignment horizontal="center" vertical="center" wrapText="1"/>
    </xf>
    <xf numFmtId="1" fontId="23" fillId="7" borderId="63" xfId="2" applyNumberFormat="1" applyFont="1" applyFill="1" applyBorder="1" applyAlignment="1">
      <alignment horizontal="center" vertical="center" wrapText="1"/>
    </xf>
    <xf numFmtId="1" fontId="24" fillId="7" borderId="53" xfId="2" applyNumberFormat="1" applyFont="1" applyFill="1" applyBorder="1" applyAlignment="1">
      <alignment horizontal="center" vertical="center" wrapText="1"/>
    </xf>
    <xf numFmtId="0" fontId="25" fillId="0" borderId="1" xfId="2" applyFont="1" applyFill="1" applyBorder="1" applyAlignment="1" applyProtection="1">
      <alignment vertical="center" wrapText="1"/>
    </xf>
    <xf numFmtId="1" fontId="13" fillId="0" borderId="1" xfId="2" applyNumberFormat="1" applyBorder="1" applyAlignment="1">
      <alignment horizontal="center" vertical="center" wrapText="1"/>
    </xf>
    <xf numFmtId="0" fontId="13" fillId="8" borderId="1" xfId="2" applyFill="1" applyBorder="1" applyAlignment="1">
      <alignment horizontal="left" vertical="center" wrapText="1"/>
    </xf>
    <xf numFmtId="0" fontId="13" fillId="0" borderId="1" xfId="2" applyFill="1" applyBorder="1" applyAlignment="1">
      <alignment vertical="center" wrapText="1"/>
    </xf>
    <xf numFmtId="0" fontId="13" fillId="0" borderId="0" xfId="2" applyAlignment="1">
      <alignment vertical="center" wrapText="1"/>
    </xf>
    <xf numFmtId="0" fontId="13" fillId="0" borderId="1" xfId="2" applyBorder="1" applyAlignment="1">
      <alignment vertical="center"/>
    </xf>
    <xf numFmtId="0" fontId="25" fillId="0" borderId="1" xfId="3" applyFont="1" applyFill="1" applyBorder="1" applyAlignment="1">
      <alignment wrapText="1"/>
    </xf>
    <xf numFmtId="0" fontId="13" fillId="0" borderId="1" xfId="2" applyBorder="1" applyAlignment="1">
      <alignment wrapText="1"/>
    </xf>
    <xf numFmtId="0" fontId="27" fillId="0" borderId="1" xfId="2" applyFont="1" applyBorder="1"/>
    <xf numFmtId="0" fontId="26" fillId="9" borderId="1" xfId="4" applyFont="1" applyFill="1" applyBorder="1" applyAlignment="1">
      <alignment wrapText="1"/>
    </xf>
    <xf numFmtId="1" fontId="24" fillId="7" borderId="1" xfId="2" applyNumberFormat="1" applyFont="1" applyFill="1" applyBorder="1" applyAlignment="1">
      <alignment horizontal="center" vertical="center" wrapText="1"/>
    </xf>
    <xf numFmtId="164" fontId="10" fillId="0" borderId="1" xfId="1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2" borderId="21" xfId="0" applyNumberFormat="1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45" xfId="0" applyFont="1" applyFill="1" applyBorder="1" applyAlignment="1">
      <alignment vertical="center" wrapText="1"/>
    </xf>
    <xf numFmtId="1" fontId="2" fillId="0" borderId="12" xfId="0" applyNumberFormat="1" applyFont="1" applyBorder="1" applyAlignment="1">
      <alignment horizontal="center" vertical="center"/>
    </xf>
    <xf numFmtId="1" fontId="2" fillId="0" borderId="8" xfId="0" applyNumberFormat="1" applyFont="1" applyBorder="1"/>
    <xf numFmtId="1" fontId="2" fillId="0" borderId="10" xfId="0" applyNumberFormat="1" applyFont="1" applyBorder="1"/>
    <xf numFmtId="1" fontId="2" fillId="0" borderId="13" xfId="0" applyNumberFormat="1" applyFont="1" applyBorder="1"/>
    <xf numFmtId="0" fontId="2" fillId="0" borderId="24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" fontId="2" fillId="0" borderId="6" xfId="0" applyNumberFormat="1" applyFont="1" applyBorder="1"/>
    <xf numFmtId="1" fontId="2" fillId="0" borderId="9" xfId="0" applyNumberFormat="1" applyFont="1" applyBorder="1"/>
    <xf numFmtId="1" fontId="2" fillId="0" borderId="11" xfId="0" applyNumberFormat="1" applyFont="1" applyBorder="1"/>
    <xf numFmtId="1" fontId="2" fillId="0" borderId="1" xfId="0" applyNumberFormat="1" applyFont="1" applyFill="1" applyBorder="1" applyAlignment="1">
      <alignment horizontal="center" vertical="center"/>
    </xf>
    <xf numFmtId="1" fontId="2" fillId="0" borderId="9" xfId="0" applyNumberFormat="1" applyFont="1" applyFill="1" applyBorder="1"/>
    <xf numFmtId="1" fontId="2" fillId="0" borderId="10" xfId="0" applyNumberFormat="1" applyFont="1" applyFill="1" applyBorder="1"/>
    <xf numFmtId="0" fontId="0" fillId="0" borderId="0" xfId="0" applyFill="1"/>
    <xf numFmtId="0" fontId="32" fillId="3" borderId="27" xfId="0" applyFont="1" applyFill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1" fillId="0" borderId="0" xfId="6" applyFont="1" applyAlignment="1">
      <alignment vertical="center"/>
    </xf>
    <xf numFmtId="0" fontId="32" fillId="0" borderId="27" xfId="0" applyFont="1" applyBorder="1" applyAlignment="1">
      <alignment horizontal="center" vertical="center" wrapText="1"/>
    </xf>
    <xf numFmtId="0" fontId="31" fillId="10" borderId="43" xfId="6" applyFont="1" applyFill="1" applyBorder="1" applyAlignment="1">
      <alignment horizontal="center" vertical="center"/>
    </xf>
    <xf numFmtId="0" fontId="31" fillId="10" borderId="34" xfId="6" applyFont="1" applyFill="1" applyBorder="1" applyAlignment="1">
      <alignment horizontal="center" vertical="center"/>
    </xf>
    <xf numFmtId="0" fontId="31" fillId="10" borderId="26" xfId="6" applyFont="1" applyFill="1" applyBorder="1" applyAlignment="1">
      <alignment horizontal="center" vertical="top"/>
    </xf>
    <xf numFmtId="0" fontId="31" fillId="0" borderId="0" xfId="6" applyFont="1" applyAlignment="1">
      <alignment horizontal="center" vertical="center"/>
    </xf>
    <xf numFmtId="0" fontId="31" fillId="0" borderId="0" xfId="6" applyFont="1" applyAlignment="1">
      <alignment vertical="top"/>
    </xf>
    <xf numFmtId="0" fontId="31" fillId="0" borderId="0" xfId="6" applyFont="1"/>
    <xf numFmtId="0" fontId="12" fillId="0" borderId="0" xfId="6" applyFont="1"/>
    <xf numFmtId="0" fontId="31" fillId="0" borderId="0" xfId="6" applyFont="1" applyAlignment="1">
      <alignment horizontal="center" vertical="top"/>
    </xf>
    <xf numFmtId="0" fontId="31" fillId="10" borderId="45" xfId="6" applyFont="1" applyFill="1" applyBorder="1" applyAlignment="1">
      <alignment horizontal="center" vertical="center"/>
    </xf>
    <xf numFmtId="0" fontId="12" fillId="0" borderId="9" xfId="6" applyFont="1" applyBorder="1" applyAlignment="1">
      <alignment horizontal="center" vertical="center"/>
    </xf>
    <xf numFmtId="0" fontId="31" fillId="0" borderId="9" xfId="6" applyFont="1" applyBorder="1" applyAlignment="1">
      <alignment horizontal="center" vertical="center"/>
    </xf>
    <xf numFmtId="0" fontId="31" fillId="0" borderId="11" xfId="6" applyFont="1" applyBorder="1" applyAlignment="1">
      <alignment horizontal="center" vertical="center"/>
    </xf>
    <xf numFmtId="0" fontId="31" fillId="10" borderId="43" xfId="6" applyFont="1" applyFill="1" applyBorder="1" applyAlignment="1">
      <alignment horizontal="right" vertical="center"/>
    </xf>
    <xf numFmtId="0" fontId="3" fillId="2" borderId="20" xfId="0" applyFont="1" applyFill="1" applyBorder="1" applyAlignment="1">
      <alignment vertical="center"/>
    </xf>
    <xf numFmtId="0" fontId="9" fillId="5" borderId="2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1" fillId="0" borderId="1" xfId="6" applyFont="1" applyBorder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0" fontId="12" fillId="12" borderId="1" xfId="6" applyFont="1" applyFill="1" applyBorder="1" applyAlignment="1">
      <alignment horizontal="center" vertical="center" wrapText="1"/>
    </xf>
    <xf numFmtId="0" fontId="12" fillId="13" borderId="1" xfId="6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/>
    </xf>
    <xf numFmtId="0" fontId="31" fillId="0" borderId="7" xfId="6" applyFont="1" applyBorder="1" applyAlignment="1">
      <alignment horizontal="center" vertical="center"/>
    </xf>
    <xf numFmtId="0" fontId="12" fillId="11" borderId="7" xfId="6" applyFont="1" applyFill="1" applyBorder="1" applyAlignment="1">
      <alignment horizontal="center" vertical="center"/>
    </xf>
    <xf numFmtId="0" fontId="12" fillId="12" borderId="7" xfId="6" applyFont="1" applyFill="1" applyBorder="1" applyAlignment="1">
      <alignment horizontal="center" vertical="center" wrapText="1"/>
    </xf>
    <xf numFmtId="0" fontId="12" fillId="13" borderId="7" xfId="6" applyFont="1" applyFill="1" applyBorder="1" applyAlignment="1">
      <alignment horizontal="center" vertical="center" wrapText="1"/>
    </xf>
    <xf numFmtId="0" fontId="31" fillId="0" borderId="12" xfId="6" applyFont="1" applyBorder="1" applyAlignment="1">
      <alignment horizontal="center" vertical="center"/>
    </xf>
    <xf numFmtId="0" fontId="12" fillId="11" borderId="12" xfId="6" applyFont="1" applyFill="1" applyBorder="1" applyAlignment="1">
      <alignment horizontal="center" vertical="center"/>
    </xf>
    <xf numFmtId="0" fontId="12" fillId="12" borderId="12" xfId="6" applyFont="1" applyFill="1" applyBorder="1" applyAlignment="1">
      <alignment horizontal="center" vertical="center" wrapText="1"/>
    </xf>
    <xf numFmtId="0" fontId="12" fillId="13" borderId="12" xfId="6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1" fontId="6" fillId="0" borderId="22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/>
    <xf numFmtId="0" fontId="6" fillId="2" borderId="7" xfId="0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Fill="1" applyBorder="1"/>
    <xf numFmtId="0" fontId="6" fillId="2" borderId="12" xfId="0" applyFont="1" applyFill="1" applyBorder="1" applyAlignment="1">
      <alignment horizontal="center" vertical="center"/>
    </xf>
    <xf numFmtId="1" fontId="2" fillId="0" borderId="12" xfId="0" applyNumberFormat="1" applyFont="1" applyFill="1" applyBorder="1"/>
    <xf numFmtId="164" fontId="9" fillId="0" borderId="2" xfId="1" applyFont="1" applyFill="1" applyBorder="1" applyAlignment="1">
      <alignment vertical="center" wrapText="1"/>
    </xf>
    <xf numFmtId="0" fontId="2" fillId="0" borderId="64" xfId="0" applyFont="1" applyFill="1" applyBorder="1" applyAlignment="1">
      <alignment vertical="center" wrapText="1"/>
    </xf>
    <xf numFmtId="1" fontId="2" fillId="0" borderId="65" xfId="0" applyNumberFormat="1" applyFont="1" applyBorder="1" applyAlignment="1">
      <alignment horizontal="center" vertical="center"/>
    </xf>
    <xf numFmtId="1" fontId="2" fillId="0" borderId="66" xfId="0" applyNumberFormat="1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1" fontId="2" fillId="0" borderId="67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64" xfId="0" applyNumberFormat="1" applyFont="1" applyBorder="1" applyAlignment="1">
      <alignment horizontal="center" vertical="center"/>
    </xf>
    <xf numFmtId="0" fontId="31" fillId="0" borderId="6" xfId="6" applyFont="1" applyBorder="1" applyAlignment="1">
      <alignment horizontal="center" vertical="center"/>
    </xf>
    <xf numFmtId="0" fontId="31" fillId="0" borderId="7" xfId="0" applyFont="1" applyBorder="1" applyAlignment="1">
      <alignment horizontal="left" vertical="center" wrapText="1"/>
    </xf>
    <xf numFmtId="0" fontId="12" fillId="2" borderId="8" xfId="6" applyFont="1" applyFill="1" applyBorder="1" applyAlignment="1">
      <alignment horizontal="center" vertical="center" wrapText="1"/>
    </xf>
    <xf numFmtId="0" fontId="12" fillId="2" borderId="10" xfId="6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1" xfId="6" applyFont="1" applyBorder="1" applyAlignment="1">
      <alignment horizontal="left" vertical="center" wrapText="1"/>
    </xf>
    <xf numFmtId="0" fontId="31" fillId="0" borderId="12" xfId="6" applyFont="1" applyBorder="1" applyAlignment="1">
      <alignment vertical="center"/>
    </xf>
    <xf numFmtId="0" fontId="12" fillId="2" borderId="13" xfId="6" applyFont="1" applyFill="1" applyBorder="1" applyAlignment="1">
      <alignment horizontal="center" vertical="center" wrapText="1"/>
    </xf>
    <xf numFmtId="0" fontId="31" fillId="0" borderId="1" xfId="6" applyFont="1" applyBorder="1" applyAlignment="1">
      <alignment vertical="center"/>
    </xf>
    <xf numFmtId="0" fontId="2" fillId="0" borderId="23" xfId="0" applyFont="1" applyFill="1" applyBorder="1" applyAlignment="1">
      <alignment horizontal="center" vertical="center" wrapText="1"/>
    </xf>
    <xf numFmtId="1" fontId="6" fillId="0" borderId="71" xfId="0" applyNumberFormat="1" applyFont="1" applyFill="1" applyBorder="1" applyAlignment="1">
      <alignment horizontal="center" vertical="center"/>
    </xf>
    <xf numFmtId="1" fontId="2" fillId="0" borderId="72" xfId="0" applyNumberFormat="1" applyFont="1" applyBorder="1" applyAlignment="1">
      <alignment horizontal="center" vertical="center"/>
    </xf>
    <xf numFmtId="1" fontId="2" fillId="0" borderId="73" xfId="0" applyNumberFormat="1" applyFont="1" applyBorder="1" applyAlignment="1">
      <alignment horizontal="center" vertical="center"/>
    </xf>
    <xf numFmtId="1" fontId="2" fillId="0" borderId="73" xfId="0" applyNumberFormat="1" applyFont="1" applyFill="1" applyBorder="1" applyAlignment="1">
      <alignment horizontal="center" vertical="center"/>
    </xf>
    <xf numFmtId="1" fontId="2" fillId="0" borderId="74" xfId="0" applyNumberFormat="1" applyFont="1" applyBorder="1" applyAlignment="1">
      <alignment horizontal="center" vertical="center"/>
    </xf>
    <xf numFmtId="1" fontId="6" fillId="0" borderId="45" xfId="0" applyNumberFormat="1" applyFont="1" applyFill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9" fillId="3" borderId="44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6" fillId="6" borderId="58" xfId="2" applyFont="1" applyFill="1" applyBorder="1" applyAlignment="1">
      <alignment horizontal="center" vertical="center" wrapText="1"/>
    </xf>
    <xf numFmtId="0" fontId="18" fillId="0" borderId="59" xfId="2" applyFont="1" applyBorder="1"/>
    <xf numFmtId="0" fontId="18" fillId="0" borderId="60" xfId="2" applyFont="1" applyBorder="1"/>
    <xf numFmtId="0" fontId="18" fillId="0" borderId="61" xfId="2" applyFont="1" applyBorder="1"/>
    <xf numFmtId="0" fontId="16" fillId="6" borderId="54" xfId="2" applyFont="1" applyFill="1" applyBorder="1" applyAlignment="1">
      <alignment horizontal="center" vertical="center" wrapText="1"/>
    </xf>
    <xf numFmtId="0" fontId="18" fillId="0" borderId="55" xfId="2" applyFont="1" applyBorder="1"/>
    <xf numFmtId="0" fontId="18" fillId="0" borderId="56" xfId="2" applyFont="1" applyBorder="1"/>
    <xf numFmtId="0" fontId="20" fillId="6" borderId="53" xfId="2" applyFont="1" applyFill="1" applyBorder="1" applyAlignment="1">
      <alignment horizontal="center" vertical="center" wrapText="1"/>
    </xf>
    <xf numFmtId="0" fontId="21" fillId="0" borderId="62" xfId="2" applyFont="1" applyBorder="1"/>
    <xf numFmtId="0" fontId="16" fillId="6" borderId="53" xfId="2" applyFont="1" applyFill="1" applyBorder="1" applyAlignment="1">
      <alignment horizontal="center" vertical="center" wrapText="1"/>
    </xf>
    <xf numFmtId="0" fontId="18" fillId="0" borderId="62" xfId="2" applyFont="1" applyBorder="1"/>
    <xf numFmtId="0" fontId="16" fillId="7" borderId="58" xfId="2" applyFont="1" applyFill="1" applyBorder="1" applyAlignment="1">
      <alignment horizontal="right" vertical="center" wrapText="1"/>
    </xf>
    <xf numFmtId="0" fontId="16" fillId="7" borderId="1" xfId="2" applyFont="1" applyFill="1" applyBorder="1" applyAlignment="1">
      <alignment horizontal="right" vertical="center" wrapText="1"/>
    </xf>
    <xf numFmtId="0" fontId="18" fillId="0" borderId="1" xfId="2" applyFont="1" applyBorder="1" applyAlignment="1">
      <alignment horizontal="right"/>
    </xf>
    <xf numFmtId="0" fontId="18" fillId="0" borderId="57" xfId="2" applyFont="1" applyBorder="1"/>
    <xf numFmtId="0" fontId="17" fillId="6" borderId="54" xfId="2" applyFont="1" applyFill="1" applyBorder="1" applyAlignment="1">
      <alignment horizontal="center" vertical="center" wrapText="1"/>
    </xf>
    <xf numFmtId="0" fontId="19" fillId="6" borderId="54" xfId="2" applyFont="1" applyFill="1" applyBorder="1" applyAlignment="1">
      <alignment horizontal="center" vertical="center" wrapText="1"/>
    </xf>
    <xf numFmtId="0" fontId="16" fillId="7" borderId="54" xfId="2" applyFont="1" applyFill="1" applyBorder="1" applyAlignment="1">
      <alignment horizontal="right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29" fillId="0" borderId="6" xfId="6" applyFont="1" applyBorder="1" applyAlignment="1">
      <alignment horizontal="center" vertical="center" wrapText="1"/>
    </xf>
    <xf numFmtId="0" fontId="0" fillId="0" borderId="68" xfId="0" applyBorder="1"/>
    <xf numFmtId="0" fontId="29" fillId="0" borderId="21" xfId="6" applyFont="1" applyBorder="1" applyAlignment="1">
      <alignment horizontal="center" vertical="center" wrapText="1"/>
    </xf>
    <xf numFmtId="0" fontId="0" fillId="0" borderId="69" xfId="0" applyBorder="1"/>
    <xf numFmtId="0" fontId="29" fillId="0" borderId="14" xfId="6" applyFont="1" applyBorder="1" applyAlignment="1">
      <alignment horizontal="center" vertical="center" wrapText="1"/>
    </xf>
    <xf numFmtId="0" fontId="0" fillId="0" borderId="70" xfId="0" applyBorder="1"/>
  </cellXfs>
  <cellStyles count="7">
    <cellStyle name="Excel Built-in Normal" xfId="1"/>
    <cellStyle name="Обычный" xfId="0" builtinId="0"/>
    <cellStyle name="Обычный 2" xfId="2"/>
    <cellStyle name="Обычный 3" xfId="5"/>
    <cellStyle name="Обычный 3 2" xfId="6"/>
    <cellStyle name="Обычный_Данные" xfId="3"/>
    <cellStyle name="Обычный_Лист3" xfId="4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86"/>
  <sheetViews>
    <sheetView topLeftCell="C1" zoomScale="70" zoomScaleNormal="70" workbookViewId="0">
      <selection activeCell="U4" sqref="U4"/>
    </sheetView>
  </sheetViews>
  <sheetFormatPr defaultRowHeight="15" x14ac:dyDescent="0.25"/>
  <cols>
    <col min="1" max="1" width="9.7109375" bestFit="1" customWidth="1"/>
    <col min="2" max="2" width="53.42578125" bestFit="1" customWidth="1"/>
    <col min="3" max="3" width="50.140625" bestFit="1" customWidth="1"/>
    <col min="4" max="18" width="17.28515625" customWidth="1"/>
    <col min="19" max="19" width="23.5703125" customWidth="1"/>
  </cols>
  <sheetData>
    <row r="1" spans="1:19" ht="23.25" customHeight="1" thickBot="1" x14ac:dyDescent="0.3">
      <c r="A1" s="237" t="s">
        <v>66</v>
      </c>
      <c r="B1" s="234" t="s">
        <v>0</v>
      </c>
      <c r="C1" s="234" t="s">
        <v>68</v>
      </c>
      <c r="D1" s="240" t="s">
        <v>20</v>
      </c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2"/>
    </row>
    <row r="2" spans="1:19" ht="24" thickBot="1" x14ac:dyDescent="0.3">
      <c r="A2" s="238"/>
      <c r="B2" s="235"/>
      <c r="C2" s="235"/>
      <c r="D2" s="243" t="s">
        <v>1</v>
      </c>
      <c r="E2" s="244"/>
      <c r="F2" s="244"/>
      <c r="G2" s="245"/>
      <c r="H2" s="243" t="s">
        <v>2</v>
      </c>
      <c r="I2" s="244"/>
      <c r="J2" s="244"/>
      <c r="K2" s="246"/>
      <c r="L2" s="247" t="s">
        <v>3</v>
      </c>
      <c r="M2" s="244"/>
      <c r="N2" s="244"/>
      <c r="O2" s="246"/>
      <c r="P2" s="248" t="s">
        <v>4</v>
      </c>
      <c r="Q2" s="249"/>
      <c r="R2" s="249"/>
      <c r="S2" s="250"/>
    </row>
    <row r="3" spans="1:19" ht="24" thickBot="1" x14ac:dyDescent="0.3">
      <c r="A3" s="238"/>
      <c r="B3" s="235"/>
      <c r="C3" s="235"/>
      <c r="D3" s="243" t="s">
        <v>21</v>
      </c>
      <c r="E3" s="246"/>
      <c r="F3" s="243" t="s">
        <v>5</v>
      </c>
      <c r="G3" s="246"/>
      <c r="H3" s="243" t="s">
        <v>21</v>
      </c>
      <c r="I3" s="246"/>
      <c r="J3" s="243" t="s">
        <v>5</v>
      </c>
      <c r="K3" s="244"/>
      <c r="L3" s="244" t="s">
        <v>21</v>
      </c>
      <c r="M3" s="246"/>
      <c r="N3" s="247" t="s">
        <v>5</v>
      </c>
      <c r="O3" s="246"/>
      <c r="P3" s="251"/>
      <c r="Q3" s="252"/>
      <c r="R3" s="252"/>
      <c r="S3" s="253"/>
    </row>
    <row r="4" spans="1:19" ht="42" customHeight="1" thickBot="1" x14ac:dyDescent="0.3">
      <c r="A4" s="239"/>
      <c r="B4" s="236"/>
      <c r="C4" s="236"/>
      <c r="D4" s="23" t="s">
        <v>6</v>
      </c>
      <c r="E4" s="22" t="s">
        <v>7</v>
      </c>
      <c r="F4" s="23" t="s">
        <v>6</v>
      </c>
      <c r="G4" s="22" t="s">
        <v>7</v>
      </c>
      <c r="H4" s="23" t="s">
        <v>6</v>
      </c>
      <c r="I4" s="22" t="s">
        <v>7</v>
      </c>
      <c r="J4" s="23" t="s">
        <v>6</v>
      </c>
      <c r="K4" s="22" t="s">
        <v>7</v>
      </c>
      <c r="L4" s="23" t="s">
        <v>6</v>
      </c>
      <c r="M4" s="22" t="s">
        <v>7</v>
      </c>
      <c r="N4" s="23" t="s">
        <v>6</v>
      </c>
      <c r="O4" s="22" t="s">
        <v>7</v>
      </c>
      <c r="P4" s="22" t="s">
        <v>14</v>
      </c>
      <c r="Q4" s="25" t="s">
        <v>6</v>
      </c>
      <c r="R4" s="22" t="s">
        <v>7</v>
      </c>
      <c r="S4" s="22" t="s">
        <v>8</v>
      </c>
    </row>
    <row r="5" spans="1:19" ht="24" thickBot="1" x14ac:dyDescent="0.3">
      <c r="A5" s="43">
        <v>0</v>
      </c>
      <c r="B5" s="37"/>
      <c r="C5" s="18" t="s">
        <v>22</v>
      </c>
      <c r="D5" s="9">
        <f>D6+D10+D13+D16+D19+D22+D25+D28+D31+D34+D37+D40+D43+D45+D47+D49+D52+D55+D58+D61+D63+D66+D69+D72+D75+D76+D79+D82+D85</f>
        <v>0</v>
      </c>
      <c r="E5" s="9">
        <f t="shared" ref="E5:S5" si="0">E6+E10+E13+E16+E19+E22+E25+E28+E31+E34+E37+E40+E43+E45+E47+E49+E52+E55+E58+E61+E63+E66+E69+E72+E75+E76+E79+E82+E85</f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</row>
    <row r="6" spans="1:19" ht="23.25" x14ac:dyDescent="0.25">
      <c r="A6" s="39">
        <v>1</v>
      </c>
      <c r="B6" s="35" t="s">
        <v>23</v>
      </c>
      <c r="C6" s="40" t="s">
        <v>67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</row>
    <row r="7" spans="1:19" ht="23.25" x14ac:dyDescent="0.25">
      <c r="A7" s="11">
        <v>2</v>
      </c>
      <c r="B7" s="12" t="s">
        <v>23</v>
      </c>
      <c r="C7" s="7" t="s">
        <v>24</v>
      </c>
      <c r="D7" s="107"/>
      <c r="E7" s="107"/>
      <c r="F7" s="108"/>
      <c r="G7" s="107"/>
      <c r="H7" s="107"/>
      <c r="I7" s="107"/>
      <c r="J7" s="108"/>
      <c r="K7" s="108"/>
      <c r="L7" s="108"/>
      <c r="M7" s="108"/>
      <c r="N7" s="108"/>
      <c r="O7" s="107"/>
      <c r="P7" s="107"/>
      <c r="Q7" s="108"/>
      <c r="R7" s="108"/>
      <c r="S7" s="109"/>
    </row>
    <row r="8" spans="1:19" ht="23.25" x14ac:dyDescent="0.25">
      <c r="A8" s="11">
        <v>3</v>
      </c>
      <c r="B8" s="12" t="s">
        <v>23</v>
      </c>
      <c r="C8" s="7" t="s">
        <v>9</v>
      </c>
      <c r="D8" s="107"/>
      <c r="E8" s="107"/>
      <c r="F8" s="108"/>
      <c r="G8" s="107"/>
      <c r="H8" s="107"/>
      <c r="I8" s="107"/>
      <c r="J8" s="107"/>
      <c r="K8" s="108"/>
      <c r="L8" s="108"/>
      <c r="M8" s="108"/>
      <c r="N8" s="108"/>
      <c r="O8" s="107"/>
      <c r="P8" s="107"/>
      <c r="Q8" s="107"/>
      <c r="R8" s="107"/>
      <c r="S8" s="109"/>
    </row>
    <row r="9" spans="1:19" ht="23.25" x14ac:dyDescent="0.25">
      <c r="A9" s="11">
        <v>4</v>
      </c>
      <c r="B9" s="12" t="s">
        <v>23</v>
      </c>
      <c r="C9" s="7" t="s">
        <v>10</v>
      </c>
      <c r="D9" s="107"/>
      <c r="E9" s="107"/>
      <c r="F9" s="108"/>
      <c r="G9" s="107"/>
      <c r="H9" s="107"/>
      <c r="I9" s="107"/>
      <c r="J9" s="107"/>
      <c r="K9" s="108"/>
      <c r="L9" s="108"/>
      <c r="M9" s="108"/>
      <c r="N9" s="108"/>
      <c r="O9" s="107"/>
      <c r="P9" s="107"/>
      <c r="Q9" s="107"/>
      <c r="R9" s="107"/>
      <c r="S9" s="109"/>
    </row>
    <row r="10" spans="1:19" ht="23.25" x14ac:dyDescent="0.25">
      <c r="A10" s="11">
        <v>5</v>
      </c>
      <c r="B10" s="12" t="s">
        <v>25</v>
      </c>
      <c r="C10" s="16" t="s">
        <v>67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1"/>
    </row>
    <row r="11" spans="1:19" ht="23.25" x14ac:dyDescent="0.35">
      <c r="A11" s="11">
        <v>6</v>
      </c>
      <c r="B11" s="12" t="s">
        <v>25</v>
      </c>
      <c r="C11" s="7" t="s">
        <v>9</v>
      </c>
      <c r="D11" s="108"/>
      <c r="E11" s="103"/>
      <c r="F11" s="108"/>
      <c r="G11" s="103"/>
      <c r="H11" s="107"/>
      <c r="I11" s="103"/>
      <c r="J11" s="108"/>
      <c r="K11" s="103"/>
      <c r="L11" s="108"/>
      <c r="M11" s="103"/>
      <c r="N11" s="108"/>
      <c r="O11" s="103"/>
      <c r="P11" s="108"/>
      <c r="Q11" s="107"/>
      <c r="R11" s="102"/>
      <c r="S11" s="112"/>
    </row>
    <row r="12" spans="1:19" ht="23.25" x14ac:dyDescent="0.35">
      <c r="A12" s="11">
        <v>7</v>
      </c>
      <c r="B12" s="12" t="s">
        <v>25</v>
      </c>
      <c r="C12" s="7" t="s">
        <v>10</v>
      </c>
      <c r="D12" s="108"/>
      <c r="E12" s="103"/>
      <c r="F12" s="108"/>
      <c r="G12" s="103"/>
      <c r="H12" s="107"/>
      <c r="I12" s="103"/>
      <c r="J12" s="108"/>
      <c r="K12" s="103"/>
      <c r="L12" s="108"/>
      <c r="M12" s="103"/>
      <c r="N12" s="108"/>
      <c r="O12" s="103"/>
      <c r="P12" s="108"/>
      <c r="Q12" s="107"/>
      <c r="R12" s="102"/>
      <c r="S12" s="112"/>
    </row>
    <row r="13" spans="1:19" ht="23.25" x14ac:dyDescent="0.25">
      <c r="A13" s="11">
        <v>8</v>
      </c>
      <c r="B13" s="13" t="s">
        <v>26</v>
      </c>
      <c r="C13" s="16" t="s">
        <v>67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1"/>
    </row>
    <row r="14" spans="1:19" ht="23.25" x14ac:dyDescent="0.25">
      <c r="A14" s="11">
        <v>9</v>
      </c>
      <c r="B14" s="13" t="s">
        <v>26</v>
      </c>
      <c r="C14" s="7" t="s">
        <v>9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13"/>
    </row>
    <row r="15" spans="1:19" ht="23.25" x14ac:dyDescent="0.25">
      <c r="A15" s="11">
        <v>10</v>
      </c>
      <c r="B15" s="13" t="s">
        <v>26</v>
      </c>
      <c r="C15" s="7" t="s">
        <v>10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13"/>
    </row>
    <row r="16" spans="1:19" ht="23.25" x14ac:dyDescent="0.25">
      <c r="A16" s="11">
        <v>11</v>
      </c>
      <c r="B16" s="12" t="s">
        <v>27</v>
      </c>
      <c r="C16" s="16" t="s">
        <v>67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/>
    </row>
    <row r="17" spans="1:19" ht="23.25" x14ac:dyDescent="0.25">
      <c r="A17" s="11">
        <v>12</v>
      </c>
      <c r="B17" s="12" t="s">
        <v>27</v>
      </c>
      <c r="C17" s="7" t="s">
        <v>9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13"/>
    </row>
    <row r="18" spans="1:19" ht="23.25" x14ac:dyDescent="0.25">
      <c r="A18" s="11">
        <v>13</v>
      </c>
      <c r="B18" s="12" t="s">
        <v>27</v>
      </c>
      <c r="C18" s="7" t="s">
        <v>10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13"/>
    </row>
    <row r="19" spans="1:19" ht="23.25" x14ac:dyDescent="0.25">
      <c r="A19" s="11">
        <v>14</v>
      </c>
      <c r="B19" s="10" t="s">
        <v>28</v>
      </c>
      <c r="C19" s="16" t="s">
        <v>67</v>
      </c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1"/>
    </row>
    <row r="20" spans="1:19" ht="23.25" x14ac:dyDescent="0.25">
      <c r="A20" s="11">
        <v>15</v>
      </c>
      <c r="B20" s="10" t="s">
        <v>28</v>
      </c>
      <c r="C20" s="14" t="s">
        <v>9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9"/>
    </row>
    <row r="21" spans="1:19" ht="23.25" x14ac:dyDescent="0.25">
      <c r="A21" s="11">
        <v>16</v>
      </c>
      <c r="B21" s="10" t="s">
        <v>28</v>
      </c>
      <c r="C21" s="14" t="s">
        <v>10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9"/>
    </row>
    <row r="22" spans="1:19" ht="23.25" x14ac:dyDescent="0.25">
      <c r="A22" s="11">
        <v>17</v>
      </c>
      <c r="B22" s="10" t="s">
        <v>29</v>
      </c>
      <c r="C22" s="16" t="s">
        <v>67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1"/>
    </row>
    <row r="23" spans="1:19" ht="23.25" x14ac:dyDescent="0.25">
      <c r="A23" s="11">
        <v>18</v>
      </c>
      <c r="B23" s="10" t="s">
        <v>29</v>
      </c>
      <c r="C23" s="7" t="s">
        <v>9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9"/>
    </row>
    <row r="24" spans="1:19" ht="23.25" x14ac:dyDescent="0.25">
      <c r="A24" s="11">
        <v>19</v>
      </c>
      <c r="B24" s="10" t="s">
        <v>29</v>
      </c>
      <c r="C24" s="7" t="s">
        <v>10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9"/>
    </row>
    <row r="25" spans="1:19" ht="23.25" x14ac:dyDescent="0.25">
      <c r="A25" s="11">
        <v>20</v>
      </c>
      <c r="B25" s="10" t="s">
        <v>30</v>
      </c>
      <c r="C25" s="16" t="s">
        <v>67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1"/>
    </row>
    <row r="26" spans="1:19" ht="23.25" x14ac:dyDescent="0.25">
      <c r="A26" s="11">
        <v>21</v>
      </c>
      <c r="B26" s="10" t="s">
        <v>30</v>
      </c>
      <c r="C26" s="7" t="s">
        <v>9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13"/>
    </row>
    <row r="27" spans="1:19" ht="23.25" x14ac:dyDescent="0.25">
      <c r="A27" s="11">
        <v>22</v>
      </c>
      <c r="B27" s="10" t="s">
        <v>30</v>
      </c>
      <c r="C27" s="7" t="s">
        <v>10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13"/>
    </row>
    <row r="28" spans="1:19" ht="23.25" x14ac:dyDescent="0.25">
      <c r="A28" s="11">
        <v>23</v>
      </c>
      <c r="B28" s="15" t="s">
        <v>31</v>
      </c>
      <c r="C28" s="16" t="s">
        <v>67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1"/>
    </row>
    <row r="29" spans="1:19" ht="23.25" x14ac:dyDescent="0.25">
      <c r="A29" s="11">
        <v>24</v>
      </c>
      <c r="B29" s="15" t="s">
        <v>31</v>
      </c>
      <c r="C29" s="14" t="s">
        <v>9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9"/>
    </row>
    <row r="30" spans="1:19" ht="23.25" x14ac:dyDescent="0.25">
      <c r="A30" s="11">
        <v>25</v>
      </c>
      <c r="B30" s="15" t="s">
        <v>31</v>
      </c>
      <c r="C30" s="14" t="s">
        <v>10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9"/>
    </row>
    <row r="31" spans="1:19" ht="23.25" x14ac:dyDescent="0.25">
      <c r="A31" s="11">
        <v>26</v>
      </c>
      <c r="B31" s="10" t="s">
        <v>32</v>
      </c>
      <c r="C31" s="16" t="s">
        <v>67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1"/>
    </row>
    <row r="32" spans="1:19" ht="23.25" x14ac:dyDescent="0.25">
      <c r="A32" s="11">
        <v>27</v>
      </c>
      <c r="B32" s="10" t="s">
        <v>32</v>
      </c>
      <c r="C32" s="7" t="s">
        <v>9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9"/>
    </row>
    <row r="33" spans="1:19" ht="23.25" x14ac:dyDescent="0.25">
      <c r="A33" s="11">
        <v>28</v>
      </c>
      <c r="B33" s="10" t="s">
        <v>32</v>
      </c>
      <c r="C33" s="7" t="s">
        <v>10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9"/>
    </row>
    <row r="34" spans="1:19" ht="23.25" x14ac:dyDescent="0.25">
      <c r="A34" s="11">
        <v>29</v>
      </c>
      <c r="B34" s="10" t="s">
        <v>33</v>
      </c>
      <c r="C34" s="16" t="s">
        <v>67</v>
      </c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1"/>
    </row>
    <row r="35" spans="1:19" ht="23.25" x14ac:dyDescent="0.25">
      <c r="A35" s="11">
        <v>30</v>
      </c>
      <c r="B35" s="10" t="s">
        <v>33</v>
      </c>
      <c r="C35" s="7" t="s">
        <v>9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13"/>
    </row>
    <row r="36" spans="1:19" ht="23.25" x14ac:dyDescent="0.25">
      <c r="A36" s="11">
        <v>31</v>
      </c>
      <c r="B36" s="10" t="s">
        <v>33</v>
      </c>
      <c r="C36" s="7" t="s">
        <v>10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13"/>
    </row>
    <row r="37" spans="1:19" ht="46.5" x14ac:dyDescent="0.25">
      <c r="A37" s="11">
        <v>32</v>
      </c>
      <c r="B37" s="10" t="s">
        <v>34</v>
      </c>
      <c r="C37" s="16" t="s">
        <v>67</v>
      </c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1"/>
    </row>
    <row r="38" spans="1:19" ht="46.5" x14ac:dyDescent="0.25">
      <c r="A38" s="11">
        <v>34</v>
      </c>
      <c r="B38" s="10" t="s">
        <v>34</v>
      </c>
      <c r="C38" s="7" t="s">
        <v>9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13"/>
    </row>
    <row r="39" spans="1:19" ht="46.5" x14ac:dyDescent="0.25">
      <c r="A39" s="11">
        <v>35</v>
      </c>
      <c r="B39" s="10" t="s">
        <v>34</v>
      </c>
      <c r="C39" s="7" t="s">
        <v>10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13"/>
    </row>
    <row r="40" spans="1:19" ht="23.25" x14ac:dyDescent="0.25">
      <c r="A40" s="11">
        <v>36</v>
      </c>
      <c r="B40" s="10" t="s">
        <v>35</v>
      </c>
      <c r="C40" s="16" t="s">
        <v>67</v>
      </c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1"/>
    </row>
    <row r="41" spans="1:19" ht="23.25" x14ac:dyDescent="0.25">
      <c r="A41" s="11">
        <v>37</v>
      </c>
      <c r="B41" s="10" t="s">
        <v>35</v>
      </c>
      <c r="C41" s="7" t="s">
        <v>9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13"/>
    </row>
    <row r="42" spans="1:19" ht="23.25" x14ac:dyDescent="0.25">
      <c r="A42" s="11">
        <v>38</v>
      </c>
      <c r="B42" s="10" t="s">
        <v>35</v>
      </c>
      <c r="C42" s="7" t="s">
        <v>10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13"/>
    </row>
    <row r="43" spans="1:19" ht="23.25" x14ac:dyDescent="0.25">
      <c r="A43" s="11">
        <v>39</v>
      </c>
      <c r="B43" s="10" t="s">
        <v>36</v>
      </c>
      <c r="C43" s="16" t="s">
        <v>67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1"/>
    </row>
    <row r="44" spans="1:19" ht="23.25" x14ac:dyDescent="0.25">
      <c r="A44" s="11">
        <v>40</v>
      </c>
      <c r="B44" s="10" t="s">
        <v>36</v>
      </c>
      <c r="C44" s="7" t="s">
        <v>9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13"/>
    </row>
    <row r="45" spans="1:19" ht="23.25" x14ac:dyDescent="0.25">
      <c r="A45" s="11">
        <v>41</v>
      </c>
      <c r="B45" s="10" t="s">
        <v>69</v>
      </c>
      <c r="C45" s="16" t="s">
        <v>67</v>
      </c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1"/>
    </row>
    <row r="46" spans="1:19" ht="23.25" x14ac:dyDescent="0.25">
      <c r="A46" s="11">
        <v>42</v>
      </c>
      <c r="B46" s="10" t="s">
        <v>69</v>
      </c>
      <c r="C46" s="7" t="s">
        <v>24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5"/>
    </row>
    <row r="47" spans="1:19" ht="23.25" x14ac:dyDescent="0.25">
      <c r="A47" s="11">
        <v>43</v>
      </c>
      <c r="B47" s="10" t="s">
        <v>70</v>
      </c>
      <c r="C47" s="16" t="s">
        <v>67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1"/>
    </row>
    <row r="48" spans="1:19" ht="23.25" x14ac:dyDescent="0.25">
      <c r="A48" s="11">
        <v>44</v>
      </c>
      <c r="B48" s="10" t="s">
        <v>70</v>
      </c>
      <c r="C48" s="7" t="s">
        <v>24</v>
      </c>
      <c r="D48" s="114"/>
      <c r="E48" s="114"/>
      <c r="F48" s="114"/>
      <c r="G48" s="114"/>
      <c r="H48" s="114"/>
      <c r="I48" s="105"/>
      <c r="J48" s="114"/>
      <c r="K48" s="114"/>
      <c r="L48" s="114"/>
      <c r="M48" s="114"/>
      <c r="N48" s="114"/>
      <c r="O48" s="114"/>
      <c r="P48" s="114"/>
      <c r="Q48" s="114"/>
      <c r="R48" s="105"/>
      <c r="S48" s="115"/>
    </row>
    <row r="49" spans="1:19" ht="46.5" x14ac:dyDescent="0.25">
      <c r="A49" s="11">
        <v>45</v>
      </c>
      <c r="B49" s="10" t="s">
        <v>37</v>
      </c>
      <c r="C49" s="16" t="s">
        <v>67</v>
      </c>
      <c r="D49" s="110"/>
      <c r="E49" s="110"/>
      <c r="F49" s="110"/>
      <c r="G49" s="110"/>
      <c r="H49" s="110"/>
      <c r="I49" s="110"/>
      <c r="J49" s="110"/>
      <c r="K49" s="17"/>
      <c r="L49" s="110"/>
      <c r="M49" s="110"/>
      <c r="N49" s="17"/>
      <c r="O49" s="110"/>
      <c r="P49" s="110"/>
      <c r="Q49" s="110"/>
      <c r="R49" s="110"/>
      <c r="S49" s="111"/>
    </row>
    <row r="50" spans="1:19" ht="46.5" x14ac:dyDescent="0.25">
      <c r="A50" s="11">
        <v>46</v>
      </c>
      <c r="B50" s="10" t="s">
        <v>37</v>
      </c>
      <c r="C50" s="7" t="s">
        <v>9</v>
      </c>
      <c r="D50" s="108"/>
      <c r="E50" s="103"/>
      <c r="F50" s="108"/>
      <c r="G50" s="103"/>
      <c r="H50" s="108"/>
      <c r="I50" s="103"/>
      <c r="J50" s="108"/>
      <c r="K50" s="103"/>
      <c r="L50" s="108"/>
      <c r="M50" s="103"/>
      <c r="N50" s="108"/>
      <c r="O50" s="103"/>
      <c r="P50" s="108"/>
      <c r="Q50" s="108"/>
      <c r="R50" s="103"/>
      <c r="S50" s="113"/>
    </row>
    <row r="51" spans="1:19" ht="46.5" x14ac:dyDescent="0.25">
      <c r="A51" s="11">
        <v>47</v>
      </c>
      <c r="B51" s="10" t="s">
        <v>37</v>
      </c>
      <c r="C51" s="7" t="s">
        <v>10</v>
      </c>
      <c r="D51" s="108"/>
      <c r="E51" s="103"/>
      <c r="F51" s="108"/>
      <c r="G51" s="103"/>
      <c r="H51" s="108"/>
      <c r="I51" s="103"/>
      <c r="J51" s="108"/>
      <c r="K51" s="103"/>
      <c r="L51" s="108"/>
      <c r="M51" s="103"/>
      <c r="N51" s="103"/>
      <c r="O51" s="103"/>
      <c r="P51" s="108"/>
      <c r="Q51" s="108"/>
      <c r="R51" s="103"/>
      <c r="S51" s="113"/>
    </row>
    <row r="52" spans="1:19" ht="46.5" x14ac:dyDescent="0.25">
      <c r="A52" s="11">
        <v>48</v>
      </c>
      <c r="B52" s="10" t="s">
        <v>38</v>
      </c>
      <c r="C52" s="16" t="s">
        <v>67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1"/>
    </row>
    <row r="53" spans="1:19" ht="46.5" x14ac:dyDescent="0.25">
      <c r="A53" s="11">
        <v>49</v>
      </c>
      <c r="B53" s="10" t="s">
        <v>38</v>
      </c>
      <c r="C53" s="7" t="s">
        <v>9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13"/>
    </row>
    <row r="54" spans="1:19" ht="46.5" x14ac:dyDescent="0.25">
      <c r="A54" s="11">
        <v>50</v>
      </c>
      <c r="B54" s="10" t="s">
        <v>38</v>
      </c>
      <c r="C54" s="7" t="s">
        <v>10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13"/>
    </row>
    <row r="55" spans="1:19" ht="46.5" x14ac:dyDescent="0.25">
      <c r="A55" s="11">
        <v>51</v>
      </c>
      <c r="B55" s="10" t="s">
        <v>39</v>
      </c>
      <c r="C55" s="16" t="s">
        <v>67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1"/>
    </row>
    <row r="56" spans="1:19" ht="46.5" x14ac:dyDescent="0.25">
      <c r="A56" s="11">
        <v>52</v>
      </c>
      <c r="B56" s="10" t="s">
        <v>39</v>
      </c>
      <c r="C56" s="7" t="s">
        <v>9</v>
      </c>
      <c r="D56" s="107"/>
      <c r="E56" s="102"/>
      <c r="F56" s="107"/>
      <c r="G56" s="102"/>
      <c r="H56" s="107"/>
      <c r="I56" s="102"/>
      <c r="J56" s="107"/>
      <c r="K56" s="102"/>
      <c r="L56" s="107"/>
      <c r="M56" s="102"/>
      <c r="N56" s="107"/>
      <c r="O56" s="102"/>
      <c r="P56" s="107"/>
      <c r="Q56" s="107"/>
      <c r="R56" s="102"/>
      <c r="S56" s="109"/>
    </row>
    <row r="57" spans="1:19" ht="46.5" x14ac:dyDescent="0.25">
      <c r="A57" s="11">
        <v>53</v>
      </c>
      <c r="B57" s="10" t="s">
        <v>39</v>
      </c>
      <c r="C57" s="7" t="s">
        <v>10</v>
      </c>
      <c r="D57" s="107"/>
      <c r="E57" s="102"/>
      <c r="F57" s="107"/>
      <c r="G57" s="102"/>
      <c r="H57" s="107"/>
      <c r="I57" s="102"/>
      <c r="J57" s="107"/>
      <c r="K57" s="102"/>
      <c r="L57" s="107"/>
      <c r="M57" s="102"/>
      <c r="N57" s="107"/>
      <c r="O57" s="102"/>
      <c r="P57" s="107"/>
      <c r="Q57" s="107"/>
      <c r="R57" s="102"/>
      <c r="S57" s="109"/>
    </row>
    <row r="58" spans="1:19" ht="23.25" x14ac:dyDescent="0.25">
      <c r="A58" s="11">
        <v>54</v>
      </c>
      <c r="B58" s="10" t="s">
        <v>40</v>
      </c>
      <c r="C58" s="16" t="s">
        <v>67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1"/>
    </row>
    <row r="59" spans="1:19" ht="23.25" x14ac:dyDescent="0.25">
      <c r="A59" s="11">
        <v>55</v>
      </c>
      <c r="B59" s="10" t="s">
        <v>40</v>
      </c>
      <c r="C59" s="7" t="s">
        <v>9</v>
      </c>
      <c r="D59" s="108"/>
      <c r="E59" s="108"/>
      <c r="F59" s="108"/>
      <c r="G59" s="108"/>
      <c r="H59" s="108"/>
      <c r="I59" s="108"/>
      <c r="J59" s="108"/>
      <c r="K59" s="108"/>
      <c r="L59" s="108"/>
      <c r="M59" s="103"/>
      <c r="N59" s="103"/>
      <c r="O59" s="103"/>
      <c r="P59" s="108"/>
      <c r="Q59" s="108"/>
      <c r="R59" s="108"/>
      <c r="S59" s="104"/>
    </row>
    <row r="60" spans="1:19" ht="23.25" x14ac:dyDescent="0.25">
      <c r="A60" s="11">
        <v>56</v>
      </c>
      <c r="B60" s="10" t="s">
        <v>40</v>
      </c>
      <c r="C60" s="7" t="s">
        <v>10</v>
      </c>
      <c r="D60" s="108"/>
      <c r="E60" s="108"/>
      <c r="F60" s="103"/>
      <c r="G60" s="103"/>
      <c r="H60" s="108"/>
      <c r="I60" s="108"/>
      <c r="J60" s="108"/>
      <c r="K60" s="108"/>
      <c r="L60" s="108"/>
      <c r="M60" s="108"/>
      <c r="N60" s="108"/>
      <c r="O60" s="103"/>
      <c r="P60" s="108"/>
      <c r="Q60" s="108"/>
      <c r="R60" s="108"/>
      <c r="S60" s="113"/>
    </row>
    <row r="61" spans="1:19" ht="23.25" x14ac:dyDescent="0.25">
      <c r="A61" s="11">
        <v>57</v>
      </c>
      <c r="B61" s="10" t="s">
        <v>41</v>
      </c>
      <c r="C61" s="16" t="s">
        <v>67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1"/>
    </row>
    <row r="62" spans="1:19" ht="23.25" x14ac:dyDescent="0.25">
      <c r="A62" s="11">
        <v>58</v>
      </c>
      <c r="B62" s="10" t="s">
        <v>41</v>
      </c>
      <c r="C62" s="7" t="s">
        <v>24</v>
      </c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5"/>
    </row>
    <row r="63" spans="1:19" ht="23.25" x14ac:dyDescent="0.25">
      <c r="A63" s="11">
        <v>59</v>
      </c>
      <c r="B63" s="10" t="s">
        <v>42</v>
      </c>
      <c r="C63" s="16" t="s">
        <v>67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1"/>
    </row>
    <row r="64" spans="1:19" ht="23.25" x14ac:dyDescent="0.25">
      <c r="A64" s="11">
        <v>60</v>
      </c>
      <c r="B64" s="10" t="s">
        <v>42</v>
      </c>
      <c r="C64" s="7" t="s">
        <v>9</v>
      </c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13"/>
    </row>
    <row r="65" spans="1:19" ht="23.25" x14ac:dyDescent="0.25">
      <c r="A65" s="11">
        <v>61</v>
      </c>
      <c r="B65" s="10" t="s">
        <v>42</v>
      </c>
      <c r="C65" s="7" t="s">
        <v>10</v>
      </c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13"/>
    </row>
    <row r="66" spans="1:19" ht="23.25" x14ac:dyDescent="0.25">
      <c r="A66" s="11">
        <v>62</v>
      </c>
      <c r="B66" s="10" t="s">
        <v>43</v>
      </c>
      <c r="C66" s="16" t="s">
        <v>67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1"/>
    </row>
    <row r="67" spans="1:19" ht="23.25" x14ac:dyDescent="0.25">
      <c r="A67" s="11">
        <v>63</v>
      </c>
      <c r="B67" s="10" t="s">
        <v>43</v>
      </c>
      <c r="C67" s="7" t="s">
        <v>9</v>
      </c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3"/>
      <c r="P67" s="108"/>
      <c r="Q67" s="108"/>
      <c r="R67" s="108"/>
      <c r="S67" s="113"/>
    </row>
    <row r="68" spans="1:19" ht="23.25" x14ac:dyDescent="0.25">
      <c r="A68" s="11">
        <v>64</v>
      </c>
      <c r="B68" s="10" t="s">
        <v>43</v>
      </c>
      <c r="C68" s="7" t="s">
        <v>10</v>
      </c>
      <c r="D68" s="108"/>
      <c r="E68" s="108"/>
      <c r="F68" s="108"/>
      <c r="G68" s="108"/>
      <c r="H68" s="108"/>
      <c r="I68" s="108"/>
      <c r="J68" s="108"/>
      <c r="K68" s="103"/>
      <c r="L68" s="108"/>
      <c r="M68" s="108"/>
      <c r="N68" s="103"/>
      <c r="O68" s="103"/>
      <c r="P68" s="108"/>
      <c r="Q68" s="108"/>
      <c r="R68" s="108"/>
      <c r="S68" s="113"/>
    </row>
    <row r="69" spans="1:19" ht="23.25" x14ac:dyDescent="0.25">
      <c r="A69" s="11">
        <v>65</v>
      </c>
      <c r="B69" s="10" t="s">
        <v>44</v>
      </c>
      <c r="C69" s="16" t="s">
        <v>67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1"/>
    </row>
    <row r="70" spans="1:19" ht="23.25" x14ac:dyDescent="0.25">
      <c r="A70" s="11">
        <v>66</v>
      </c>
      <c r="B70" s="10" t="s">
        <v>44</v>
      </c>
      <c r="C70" s="7" t="s">
        <v>9</v>
      </c>
      <c r="D70" s="114"/>
      <c r="E70" s="114"/>
      <c r="F70" s="114"/>
      <c r="G70" s="105"/>
      <c r="H70" s="114"/>
      <c r="I70" s="114"/>
      <c r="J70" s="114"/>
      <c r="K70" s="105"/>
      <c r="L70" s="114"/>
      <c r="M70" s="114"/>
      <c r="N70" s="114"/>
      <c r="O70" s="114"/>
      <c r="P70" s="114"/>
      <c r="Q70" s="114"/>
      <c r="R70" s="114"/>
      <c r="S70" s="115"/>
    </row>
    <row r="71" spans="1:19" ht="23.25" x14ac:dyDescent="0.25">
      <c r="A71" s="11">
        <v>67</v>
      </c>
      <c r="B71" s="10" t="s">
        <v>44</v>
      </c>
      <c r="C71" s="7" t="s">
        <v>10</v>
      </c>
      <c r="D71" s="114"/>
      <c r="E71" s="114"/>
      <c r="F71" s="114"/>
      <c r="G71" s="105"/>
      <c r="H71" s="114"/>
      <c r="I71" s="114"/>
      <c r="J71" s="114"/>
      <c r="K71" s="105"/>
      <c r="L71" s="114"/>
      <c r="M71" s="114"/>
      <c r="N71" s="114"/>
      <c r="O71" s="114"/>
      <c r="P71" s="114"/>
      <c r="Q71" s="114"/>
      <c r="R71" s="114"/>
      <c r="S71" s="115"/>
    </row>
    <row r="72" spans="1:19" ht="46.5" x14ac:dyDescent="0.25">
      <c r="A72" s="11">
        <v>68</v>
      </c>
      <c r="B72" s="10" t="s">
        <v>45</v>
      </c>
      <c r="C72" s="16" t="s">
        <v>67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1"/>
    </row>
    <row r="73" spans="1:19" ht="46.5" x14ac:dyDescent="0.25">
      <c r="A73" s="11">
        <v>69</v>
      </c>
      <c r="B73" s="10" t="s">
        <v>45</v>
      </c>
      <c r="C73" s="7" t="s">
        <v>9</v>
      </c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9"/>
    </row>
    <row r="74" spans="1:19" ht="46.5" x14ac:dyDescent="0.25">
      <c r="A74" s="11">
        <v>70</v>
      </c>
      <c r="B74" s="10" t="s">
        <v>45</v>
      </c>
      <c r="C74" s="7" t="s">
        <v>10</v>
      </c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9"/>
    </row>
    <row r="75" spans="1:19" ht="23.25" x14ac:dyDescent="0.25">
      <c r="A75" s="11">
        <v>71</v>
      </c>
      <c r="B75" s="10" t="s">
        <v>46</v>
      </c>
      <c r="C75" s="16" t="s">
        <v>67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1"/>
    </row>
    <row r="76" spans="1:19" ht="46.5" x14ac:dyDescent="0.25">
      <c r="A76" s="3">
        <v>72</v>
      </c>
      <c r="B76" s="15" t="s">
        <v>142</v>
      </c>
      <c r="C76" s="16" t="s">
        <v>67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1"/>
    </row>
    <row r="77" spans="1:19" ht="46.5" x14ac:dyDescent="0.25">
      <c r="A77" s="3">
        <v>73</v>
      </c>
      <c r="B77" s="15" t="s">
        <v>142</v>
      </c>
      <c r="C77" s="14" t="s">
        <v>9</v>
      </c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13"/>
    </row>
    <row r="78" spans="1:19" ht="47.25" thickBot="1" x14ac:dyDescent="0.3">
      <c r="A78" s="3">
        <v>74</v>
      </c>
      <c r="B78" s="15" t="s">
        <v>142</v>
      </c>
      <c r="C78" s="14" t="s">
        <v>10</v>
      </c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7"/>
    </row>
    <row r="79" spans="1:19" s="49" customFormat="1" ht="46.5" x14ac:dyDescent="0.25">
      <c r="A79" s="3">
        <v>75</v>
      </c>
      <c r="B79" s="66" t="s">
        <v>82</v>
      </c>
      <c r="C79" s="16" t="s">
        <v>67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</row>
    <row r="80" spans="1:19" s="49" customFormat="1" ht="46.5" x14ac:dyDescent="0.25">
      <c r="A80" s="3">
        <v>76</v>
      </c>
      <c r="B80" s="92" t="s">
        <v>82</v>
      </c>
      <c r="C80" s="14" t="s">
        <v>9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s="49" customFormat="1" ht="46.5" x14ac:dyDescent="0.25">
      <c r="A81" s="3">
        <v>77</v>
      </c>
      <c r="B81" s="92" t="s">
        <v>82</v>
      </c>
      <c r="C81" s="14" t="s">
        <v>10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s="49" customFormat="1" ht="46.5" x14ac:dyDescent="0.25">
      <c r="A82" s="3">
        <v>78</v>
      </c>
      <c r="B82" s="66" t="s">
        <v>262</v>
      </c>
      <c r="C82" s="16" t="s">
        <v>67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</row>
    <row r="83" spans="1:19" s="49" customFormat="1" ht="46.5" x14ac:dyDescent="0.25">
      <c r="A83" s="3">
        <v>79</v>
      </c>
      <c r="B83" s="92" t="s">
        <v>262</v>
      </c>
      <c r="C83" s="14" t="s">
        <v>9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s="49" customFormat="1" ht="46.5" x14ac:dyDescent="0.25">
      <c r="A84" s="3">
        <v>80</v>
      </c>
      <c r="B84" s="92" t="s">
        <v>262</v>
      </c>
      <c r="C84" s="14" t="s">
        <v>10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46.5" x14ac:dyDescent="0.25">
      <c r="A85" s="3">
        <v>81</v>
      </c>
      <c r="B85" s="10" t="s">
        <v>245</v>
      </c>
      <c r="C85" s="16" t="s">
        <v>67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</row>
    <row r="86" spans="1:19" ht="46.5" x14ac:dyDescent="0.25">
      <c r="A86" s="3">
        <v>82</v>
      </c>
      <c r="B86" s="10" t="s">
        <v>245</v>
      </c>
      <c r="C86" s="14" t="s">
        <v>24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</sheetData>
  <mergeCells count="14">
    <mergeCell ref="B1:B4"/>
    <mergeCell ref="C1:C4"/>
    <mergeCell ref="A1:A4"/>
    <mergeCell ref="D1:S1"/>
    <mergeCell ref="D2:G2"/>
    <mergeCell ref="H2:K2"/>
    <mergeCell ref="L2:O2"/>
    <mergeCell ref="P2:S3"/>
    <mergeCell ref="D3:E3"/>
    <mergeCell ref="F3:G3"/>
    <mergeCell ref="H3:I3"/>
    <mergeCell ref="J3:K3"/>
    <mergeCell ref="L3:M3"/>
    <mergeCell ref="N3:O3"/>
  </mergeCells>
  <conditionalFormatting sqref="D80:S81">
    <cfRule type="cellIs" dxfId="14" priority="4" operator="equal">
      <formula>0</formula>
    </cfRule>
  </conditionalFormatting>
  <conditionalFormatting sqref="L7:P9 G11:G12 K11:K12 P11:P12 D23:S24 D32:S33 D14:S15 D26:S27 D35:S36 D44:S44 D62:S62 D59:S60 D67:S68 D46:S46 D48:S48 D50:S51 D53:S54 D56:S57 D64:S65 D77:S78 D70:S71 D73:S74 D38:S39">
    <cfRule type="cellIs" dxfId="13" priority="3" operator="equal">
      <formula>0</formula>
    </cfRule>
  </conditionalFormatting>
  <conditionalFormatting sqref="D83:S84">
    <cfRule type="cellIs" dxfId="12" priority="2" operator="equal">
      <formula>0</formula>
    </cfRule>
  </conditionalFormatting>
  <conditionalFormatting sqref="D86:S86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S119"/>
  <sheetViews>
    <sheetView zoomScale="70" zoomScaleNormal="70" workbookViewId="0">
      <selection activeCell="D5" sqref="D5"/>
    </sheetView>
  </sheetViews>
  <sheetFormatPr defaultRowHeight="15" x14ac:dyDescent="0.25"/>
  <cols>
    <col min="2" max="2" width="56" customWidth="1"/>
    <col min="3" max="3" width="50.5703125" customWidth="1"/>
    <col min="4" max="18" width="17.28515625" customWidth="1"/>
    <col min="19" max="19" width="24.42578125" customWidth="1"/>
  </cols>
  <sheetData>
    <row r="1" spans="1:19" ht="24" thickBot="1" x14ac:dyDescent="0.3">
      <c r="A1" s="254" t="s">
        <v>66</v>
      </c>
      <c r="B1" s="257" t="s">
        <v>0</v>
      </c>
      <c r="C1" s="237" t="s">
        <v>68</v>
      </c>
      <c r="D1" s="260" t="s">
        <v>47</v>
      </c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2"/>
    </row>
    <row r="2" spans="1:19" ht="24" thickBot="1" x14ac:dyDescent="0.3">
      <c r="A2" s="255"/>
      <c r="B2" s="258"/>
      <c r="C2" s="238"/>
      <c r="D2" s="243" t="s">
        <v>48</v>
      </c>
      <c r="E2" s="244"/>
      <c r="F2" s="244"/>
      <c r="G2" s="246"/>
      <c r="H2" s="243" t="s">
        <v>49</v>
      </c>
      <c r="I2" s="244"/>
      <c r="J2" s="244"/>
      <c r="K2" s="246"/>
      <c r="L2" s="243" t="s">
        <v>50</v>
      </c>
      <c r="M2" s="244"/>
      <c r="N2" s="244"/>
      <c r="O2" s="246"/>
      <c r="P2" s="248" t="s">
        <v>4</v>
      </c>
      <c r="Q2" s="249"/>
      <c r="R2" s="249"/>
      <c r="S2" s="250"/>
    </row>
    <row r="3" spans="1:19" ht="24" thickBot="1" x14ac:dyDescent="0.3">
      <c r="A3" s="255"/>
      <c r="B3" s="258"/>
      <c r="C3" s="238"/>
      <c r="D3" s="243" t="s">
        <v>21</v>
      </c>
      <c r="E3" s="246"/>
      <c r="F3" s="243" t="s">
        <v>5</v>
      </c>
      <c r="G3" s="246"/>
      <c r="H3" s="243" t="s">
        <v>21</v>
      </c>
      <c r="I3" s="246"/>
      <c r="J3" s="243" t="s">
        <v>5</v>
      </c>
      <c r="K3" s="246"/>
      <c r="L3" s="243" t="s">
        <v>21</v>
      </c>
      <c r="M3" s="245"/>
      <c r="N3" s="243" t="s">
        <v>5</v>
      </c>
      <c r="O3" s="246"/>
      <c r="P3" s="261"/>
      <c r="Q3" s="262"/>
      <c r="R3" s="262"/>
      <c r="S3" s="263"/>
    </row>
    <row r="4" spans="1:19" ht="24" thickBot="1" x14ac:dyDescent="0.3">
      <c r="A4" s="256"/>
      <c r="B4" s="259"/>
      <c r="C4" s="239"/>
      <c r="D4" s="21" t="s">
        <v>6</v>
      </c>
      <c r="E4" s="22" t="s">
        <v>7</v>
      </c>
      <c r="F4" s="23" t="s">
        <v>6</v>
      </c>
      <c r="G4" s="22" t="s">
        <v>7</v>
      </c>
      <c r="H4" s="23" t="s">
        <v>6</v>
      </c>
      <c r="I4" s="22" t="s">
        <v>7</v>
      </c>
      <c r="J4" s="23" t="s">
        <v>6</v>
      </c>
      <c r="K4" s="22" t="s">
        <v>7</v>
      </c>
      <c r="L4" s="23" t="s">
        <v>6</v>
      </c>
      <c r="M4" s="22" t="s">
        <v>7</v>
      </c>
      <c r="N4" s="25" t="s">
        <v>6</v>
      </c>
      <c r="O4" s="24" t="s">
        <v>7</v>
      </c>
      <c r="P4" s="22" t="s">
        <v>14</v>
      </c>
      <c r="Q4" s="26" t="s">
        <v>6</v>
      </c>
      <c r="R4" s="22" t="s">
        <v>7</v>
      </c>
      <c r="S4" s="27" t="s">
        <v>8</v>
      </c>
    </row>
    <row r="5" spans="1:19" ht="24" thickBot="1" x14ac:dyDescent="0.3">
      <c r="A5" s="39">
        <v>0</v>
      </c>
      <c r="B5" s="37"/>
      <c r="C5" s="18" t="s">
        <v>22</v>
      </c>
      <c r="D5" s="38">
        <f>D6+D10+D13+D16+D19+D22+D25+D28+D31+D34+D37+D40+D43+D45+D47+D49+D52+D55+D58+D61+D64+D66+D114+D72+D75+D78+D79+D80+D81+D84+D87+D90+D93+D96+D99+D102+D105+D108+D111+D69+D115+D118</f>
        <v>0</v>
      </c>
      <c r="E5" s="38">
        <f t="shared" ref="E5:S5" si="0">E6+E10+E13+E16+E19+E22+E25+E28+E31+E34+E37+E40+E43+E45+E47+E49+E52+E55+E58+E61+E64+E66+E114+E72+E75+E78+E79+E80+E81+E84+E87+E90+E93+E96+E99+E102+E105+E108+E111+E69+E115+E118</f>
        <v>0</v>
      </c>
      <c r="F5" s="38">
        <f t="shared" si="0"/>
        <v>0</v>
      </c>
      <c r="G5" s="38">
        <f t="shared" si="0"/>
        <v>0</v>
      </c>
      <c r="H5" s="38">
        <f t="shared" si="0"/>
        <v>0</v>
      </c>
      <c r="I5" s="38">
        <f t="shared" si="0"/>
        <v>0</v>
      </c>
      <c r="J5" s="38">
        <f t="shared" si="0"/>
        <v>0</v>
      </c>
      <c r="K5" s="38">
        <f t="shared" si="0"/>
        <v>0</v>
      </c>
      <c r="L5" s="38">
        <f t="shared" si="0"/>
        <v>0</v>
      </c>
      <c r="M5" s="38">
        <f t="shared" si="0"/>
        <v>0</v>
      </c>
      <c r="N5" s="38">
        <f t="shared" si="0"/>
        <v>0</v>
      </c>
      <c r="O5" s="38">
        <f t="shared" si="0"/>
        <v>0</v>
      </c>
      <c r="P5" s="38">
        <f t="shared" si="0"/>
        <v>0</v>
      </c>
      <c r="Q5" s="38">
        <f t="shared" si="0"/>
        <v>0</v>
      </c>
      <c r="R5" s="38">
        <f t="shared" si="0"/>
        <v>0</v>
      </c>
      <c r="S5" s="38">
        <f t="shared" si="0"/>
        <v>0</v>
      </c>
    </row>
    <row r="6" spans="1:19" ht="24" thickBot="1" x14ac:dyDescent="0.3">
      <c r="A6" s="45">
        <v>101</v>
      </c>
      <c r="B6" s="46" t="s">
        <v>23</v>
      </c>
      <c r="C6" s="47" t="s">
        <v>67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1:19" ht="23.25" x14ac:dyDescent="0.25">
      <c r="A7" s="39">
        <v>102</v>
      </c>
      <c r="B7" s="35" t="s">
        <v>23</v>
      </c>
      <c r="C7" s="48" t="s">
        <v>24</v>
      </c>
      <c r="D7" s="126"/>
      <c r="E7" s="126"/>
      <c r="F7" s="126"/>
      <c r="G7" s="126"/>
      <c r="H7" s="127"/>
      <c r="I7" s="127"/>
      <c r="J7" s="128"/>
      <c r="K7" s="126"/>
      <c r="L7" s="126"/>
      <c r="M7" s="126"/>
      <c r="N7" s="129"/>
      <c r="O7" s="127"/>
      <c r="P7" s="127"/>
      <c r="Q7" s="127"/>
      <c r="R7" s="127"/>
      <c r="S7" s="130"/>
    </row>
    <row r="8" spans="1:19" ht="23.25" x14ac:dyDescent="0.25">
      <c r="A8" s="11">
        <v>103</v>
      </c>
      <c r="B8" s="12" t="s">
        <v>23</v>
      </c>
      <c r="C8" s="7" t="s">
        <v>9</v>
      </c>
      <c r="D8" s="131"/>
      <c r="E8" s="131"/>
      <c r="F8" s="131"/>
      <c r="G8" s="131"/>
      <c r="H8" s="132"/>
      <c r="I8" s="132"/>
      <c r="J8" s="133"/>
      <c r="K8" s="131"/>
      <c r="L8" s="131"/>
      <c r="M8" s="131"/>
      <c r="N8" s="108"/>
      <c r="O8" s="132"/>
      <c r="P8" s="132"/>
      <c r="Q8" s="132"/>
      <c r="R8" s="132"/>
      <c r="S8" s="134"/>
    </row>
    <row r="9" spans="1:19" ht="23.25" x14ac:dyDescent="0.25">
      <c r="A9" s="11">
        <v>104</v>
      </c>
      <c r="B9" s="12" t="s">
        <v>23</v>
      </c>
      <c r="C9" s="7" t="s">
        <v>10</v>
      </c>
      <c r="D9" s="131"/>
      <c r="E9" s="131"/>
      <c r="F9" s="131"/>
      <c r="G9" s="131"/>
      <c r="H9" s="132"/>
      <c r="I9" s="132"/>
      <c r="J9" s="133"/>
      <c r="K9" s="131"/>
      <c r="L9" s="131"/>
      <c r="M9" s="131"/>
      <c r="N9" s="107"/>
      <c r="O9" s="132"/>
      <c r="P9" s="132"/>
      <c r="Q9" s="132"/>
      <c r="R9" s="132"/>
      <c r="S9" s="134"/>
    </row>
    <row r="10" spans="1:19" ht="23.25" x14ac:dyDescent="0.25">
      <c r="A10" s="11">
        <v>105</v>
      </c>
      <c r="B10" s="12" t="s">
        <v>25</v>
      </c>
      <c r="C10" s="16" t="s">
        <v>67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1"/>
    </row>
    <row r="11" spans="1:19" ht="23.25" x14ac:dyDescent="0.35">
      <c r="A11" s="11">
        <v>106</v>
      </c>
      <c r="B11" s="12" t="s">
        <v>25</v>
      </c>
      <c r="C11" s="7" t="s">
        <v>9</v>
      </c>
      <c r="D11" s="131"/>
      <c r="E11" s="118"/>
      <c r="F11" s="131"/>
      <c r="G11" s="118"/>
      <c r="H11" s="131"/>
      <c r="I11" s="118"/>
      <c r="J11" s="131"/>
      <c r="K11" s="118"/>
      <c r="L11" s="131"/>
      <c r="M11" s="118"/>
      <c r="N11" s="131"/>
      <c r="O11" s="118"/>
      <c r="P11" s="131"/>
      <c r="Q11" s="132"/>
      <c r="R11" s="63"/>
      <c r="S11" s="135"/>
    </row>
    <row r="12" spans="1:19" ht="23.25" x14ac:dyDescent="0.35">
      <c r="A12" s="11">
        <v>107</v>
      </c>
      <c r="B12" s="12" t="s">
        <v>25</v>
      </c>
      <c r="C12" s="7" t="s">
        <v>10</v>
      </c>
      <c r="D12" s="131"/>
      <c r="E12" s="118"/>
      <c r="F12" s="131"/>
      <c r="G12" s="118"/>
      <c r="H12" s="131"/>
      <c r="I12" s="118"/>
      <c r="J12" s="131"/>
      <c r="K12" s="118"/>
      <c r="L12" s="131"/>
      <c r="M12" s="118"/>
      <c r="N12" s="131"/>
      <c r="O12" s="118"/>
      <c r="P12" s="131"/>
      <c r="Q12" s="132"/>
      <c r="R12" s="63"/>
      <c r="S12" s="135"/>
    </row>
    <row r="13" spans="1:19" ht="23.25" x14ac:dyDescent="0.25">
      <c r="A13" s="11">
        <v>108</v>
      </c>
      <c r="B13" s="12" t="s">
        <v>26</v>
      </c>
      <c r="C13" s="16" t="s">
        <v>67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1"/>
    </row>
    <row r="14" spans="1:19" ht="23.25" x14ac:dyDescent="0.25">
      <c r="A14" s="11">
        <v>109</v>
      </c>
      <c r="B14" s="12" t="s">
        <v>26</v>
      </c>
      <c r="C14" s="7" t="s">
        <v>9</v>
      </c>
      <c r="D14" s="108"/>
      <c r="E14" s="108"/>
      <c r="F14" s="108"/>
      <c r="G14" s="107"/>
      <c r="H14" s="108"/>
      <c r="I14" s="108"/>
      <c r="J14" s="107"/>
      <c r="K14" s="107"/>
      <c r="L14" s="131"/>
      <c r="M14" s="131"/>
      <c r="N14" s="132"/>
      <c r="O14" s="132"/>
      <c r="P14" s="132"/>
      <c r="Q14" s="107"/>
      <c r="R14" s="107"/>
      <c r="S14" s="109"/>
    </row>
    <row r="15" spans="1:19" ht="23.25" x14ac:dyDescent="0.25">
      <c r="A15" s="11">
        <v>110</v>
      </c>
      <c r="B15" s="12" t="s">
        <v>26</v>
      </c>
      <c r="C15" s="7" t="s">
        <v>10</v>
      </c>
      <c r="D15" s="108"/>
      <c r="E15" s="108"/>
      <c r="F15" s="108"/>
      <c r="G15" s="107"/>
      <c r="H15" s="108"/>
      <c r="I15" s="108"/>
      <c r="J15" s="107"/>
      <c r="K15" s="107"/>
      <c r="L15" s="131"/>
      <c r="M15" s="131"/>
      <c r="N15" s="132"/>
      <c r="O15" s="132"/>
      <c r="P15" s="132"/>
      <c r="Q15" s="107"/>
      <c r="R15" s="107"/>
      <c r="S15" s="109"/>
    </row>
    <row r="16" spans="1:19" ht="23.25" x14ac:dyDescent="0.25">
      <c r="A16" s="11">
        <v>111</v>
      </c>
      <c r="B16" s="12" t="s">
        <v>27</v>
      </c>
      <c r="C16" s="16" t="s">
        <v>67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/>
    </row>
    <row r="17" spans="1:19" ht="23.25" x14ac:dyDescent="0.25">
      <c r="A17" s="11">
        <v>112</v>
      </c>
      <c r="B17" s="12" t="s">
        <v>27</v>
      </c>
      <c r="C17" s="7" t="s">
        <v>9</v>
      </c>
      <c r="D17" s="108"/>
      <c r="E17" s="108"/>
      <c r="F17" s="108"/>
      <c r="G17" s="108"/>
      <c r="H17" s="108"/>
      <c r="I17" s="108"/>
      <c r="J17" s="108"/>
      <c r="K17" s="108"/>
      <c r="L17" s="131"/>
      <c r="M17" s="131"/>
      <c r="N17" s="131"/>
      <c r="O17" s="131"/>
      <c r="P17" s="131"/>
      <c r="Q17" s="108"/>
      <c r="R17" s="108"/>
      <c r="S17" s="109"/>
    </row>
    <row r="18" spans="1:19" ht="23.25" x14ac:dyDescent="0.25">
      <c r="A18" s="11">
        <v>113</v>
      </c>
      <c r="B18" s="12" t="s">
        <v>27</v>
      </c>
      <c r="C18" s="7" t="s">
        <v>10</v>
      </c>
      <c r="D18" s="108"/>
      <c r="E18" s="108"/>
      <c r="F18" s="108"/>
      <c r="G18" s="108"/>
      <c r="H18" s="108"/>
      <c r="I18" s="108"/>
      <c r="J18" s="108"/>
      <c r="K18" s="108"/>
      <c r="L18" s="131"/>
      <c r="M18" s="131"/>
      <c r="N18" s="131"/>
      <c r="O18" s="131"/>
      <c r="P18" s="131"/>
      <c r="Q18" s="108"/>
      <c r="R18" s="108"/>
      <c r="S18" s="109"/>
    </row>
    <row r="19" spans="1:19" ht="23.25" x14ac:dyDescent="0.25">
      <c r="A19" s="11">
        <v>114</v>
      </c>
      <c r="B19" s="10" t="s">
        <v>28</v>
      </c>
      <c r="C19" s="16" t="s">
        <v>67</v>
      </c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1"/>
    </row>
    <row r="20" spans="1:19" ht="23.25" x14ac:dyDescent="0.25">
      <c r="A20" s="11">
        <v>115</v>
      </c>
      <c r="B20" s="10" t="s">
        <v>28</v>
      </c>
      <c r="C20" s="7" t="s">
        <v>9</v>
      </c>
      <c r="D20" s="108"/>
      <c r="E20" s="107"/>
      <c r="F20" s="107"/>
      <c r="G20" s="107"/>
      <c r="H20" s="107"/>
      <c r="I20" s="107"/>
      <c r="J20" s="107"/>
      <c r="K20" s="107"/>
      <c r="L20" s="131"/>
      <c r="M20" s="131"/>
      <c r="N20" s="131"/>
      <c r="O20" s="131"/>
      <c r="P20" s="131"/>
      <c r="Q20" s="107"/>
      <c r="R20" s="107"/>
      <c r="S20" s="109"/>
    </row>
    <row r="21" spans="1:19" ht="23.25" x14ac:dyDescent="0.25">
      <c r="A21" s="11">
        <v>116</v>
      </c>
      <c r="B21" s="10" t="s">
        <v>28</v>
      </c>
      <c r="C21" s="7" t="s">
        <v>10</v>
      </c>
      <c r="D21" s="108"/>
      <c r="E21" s="107"/>
      <c r="F21" s="107"/>
      <c r="G21" s="107"/>
      <c r="H21" s="107"/>
      <c r="I21" s="107"/>
      <c r="J21" s="107"/>
      <c r="K21" s="107"/>
      <c r="L21" s="131"/>
      <c r="M21" s="131"/>
      <c r="N21" s="131"/>
      <c r="O21" s="131"/>
      <c r="P21" s="131"/>
      <c r="Q21" s="107"/>
      <c r="R21" s="107"/>
      <c r="S21" s="109"/>
    </row>
    <row r="22" spans="1:19" ht="23.25" x14ac:dyDescent="0.25">
      <c r="A22" s="11">
        <v>117</v>
      </c>
      <c r="B22" s="10" t="s">
        <v>29</v>
      </c>
      <c r="C22" s="16" t="s">
        <v>67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1"/>
    </row>
    <row r="23" spans="1:19" ht="23.25" x14ac:dyDescent="0.25">
      <c r="A23" s="11">
        <v>118</v>
      </c>
      <c r="B23" s="10" t="s">
        <v>29</v>
      </c>
      <c r="C23" s="7" t="s">
        <v>9</v>
      </c>
      <c r="D23" s="107"/>
      <c r="E23" s="107"/>
      <c r="F23" s="107"/>
      <c r="G23" s="107"/>
      <c r="H23" s="107"/>
      <c r="I23" s="107"/>
      <c r="J23" s="107"/>
      <c r="K23" s="107"/>
      <c r="L23" s="131"/>
      <c r="M23" s="131"/>
      <c r="N23" s="131"/>
      <c r="O23" s="131"/>
      <c r="P23" s="131"/>
      <c r="Q23" s="107"/>
      <c r="R23" s="107"/>
      <c r="S23" s="109"/>
    </row>
    <row r="24" spans="1:19" ht="23.25" x14ac:dyDescent="0.25">
      <c r="A24" s="11">
        <v>119</v>
      </c>
      <c r="B24" s="10" t="s">
        <v>29</v>
      </c>
      <c r="C24" s="7" t="s">
        <v>10</v>
      </c>
      <c r="D24" s="107"/>
      <c r="E24" s="107"/>
      <c r="F24" s="107"/>
      <c r="G24" s="107"/>
      <c r="H24" s="107"/>
      <c r="I24" s="107"/>
      <c r="J24" s="107"/>
      <c r="K24" s="107"/>
      <c r="L24" s="131"/>
      <c r="M24" s="131"/>
      <c r="N24" s="131"/>
      <c r="O24" s="131"/>
      <c r="P24" s="131"/>
      <c r="Q24" s="107"/>
      <c r="R24" s="107"/>
      <c r="S24" s="109"/>
    </row>
    <row r="25" spans="1:19" ht="23.25" x14ac:dyDescent="0.25">
      <c r="A25" s="11">
        <v>120</v>
      </c>
      <c r="B25" s="10" t="s">
        <v>30</v>
      </c>
      <c r="C25" s="16" t="s">
        <v>67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1"/>
    </row>
    <row r="26" spans="1:19" ht="23.25" x14ac:dyDescent="0.25">
      <c r="A26" s="11">
        <v>121</v>
      </c>
      <c r="B26" s="10" t="s">
        <v>30</v>
      </c>
      <c r="C26" s="7" t="s">
        <v>9</v>
      </c>
      <c r="D26" s="131"/>
      <c r="E26" s="131"/>
      <c r="F26" s="131"/>
      <c r="G26" s="131"/>
      <c r="H26" s="108"/>
      <c r="I26" s="108"/>
      <c r="J26" s="108"/>
      <c r="K26" s="108"/>
      <c r="L26" s="131"/>
      <c r="M26" s="136"/>
      <c r="N26" s="131"/>
      <c r="O26" s="136"/>
      <c r="P26" s="131"/>
      <c r="Q26" s="131"/>
      <c r="R26" s="136"/>
      <c r="S26" s="137"/>
    </row>
    <row r="27" spans="1:19" ht="23.25" x14ac:dyDescent="0.25">
      <c r="A27" s="11">
        <v>122</v>
      </c>
      <c r="B27" s="10" t="s">
        <v>30</v>
      </c>
      <c r="C27" s="7" t="s">
        <v>10</v>
      </c>
      <c r="D27" s="131"/>
      <c r="E27" s="131"/>
      <c r="F27" s="131"/>
      <c r="G27" s="131"/>
      <c r="H27" s="108"/>
      <c r="I27" s="108"/>
      <c r="J27" s="108"/>
      <c r="K27" s="108"/>
      <c r="L27" s="131"/>
      <c r="M27" s="131"/>
      <c r="N27" s="131"/>
      <c r="O27" s="131"/>
      <c r="P27" s="131"/>
      <c r="Q27" s="131"/>
      <c r="R27" s="136"/>
      <c r="S27" s="137"/>
    </row>
    <row r="28" spans="1:19" ht="23.25" x14ac:dyDescent="0.25">
      <c r="A28" s="11">
        <v>123</v>
      </c>
      <c r="B28" s="15" t="s">
        <v>31</v>
      </c>
      <c r="C28" s="16" t="s">
        <v>67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1"/>
    </row>
    <row r="29" spans="1:19" ht="23.25" x14ac:dyDescent="0.25">
      <c r="A29" s="11">
        <v>124</v>
      </c>
      <c r="B29" s="15" t="s">
        <v>31</v>
      </c>
      <c r="C29" s="14" t="s">
        <v>9</v>
      </c>
      <c r="D29" s="107"/>
      <c r="E29" s="107"/>
      <c r="F29" s="107"/>
      <c r="G29" s="108"/>
      <c r="H29" s="107"/>
      <c r="I29" s="107"/>
      <c r="J29" s="107"/>
      <c r="K29" s="108"/>
      <c r="L29" s="108"/>
      <c r="M29" s="108"/>
      <c r="N29" s="108"/>
      <c r="O29" s="108"/>
      <c r="P29" s="108"/>
      <c r="Q29" s="107"/>
      <c r="R29" s="107"/>
      <c r="S29" s="109"/>
    </row>
    <row r="30" spans="1:19" ht="23.25" x14ac:dyDescent="0.25">
      <c r="A30" s="11">
        <v>125</v>
      </c>
      <c r="B30" s="15" t="s">
        <v>31</v>
      </c>
      <c r="C30" s="14" t="s">
        <v>10</v>
      </c>
      <c r="D30" s="107"/>
      <c r="E30" s="107"/>
      <c r="F30" s="107"/>
      <c r="G30" s="108"/>
      <c r="H30" s="107"/>
      <c r="I30" s="107"/>
      <c r="J30" s="107"/>
      <c r="K30" s="108"/>
      <c r="L30" s="108"/>
      <c r="M30" s="108"/>
      <c r="N30" s="108"/>
      <c r="O30" s="108"/>
      <c r="P30" s="108"/>
      <c r="Q30" s="107"/>
      <c r="R30" s="107"/>
      <c r="S30" s="109"/>
    </row>
    <row r="31" spans="1:19" ht="23.25" x14ac:dyDescent="0.25">
      <c r="A31" s="11">
        <v>126</v>
      </c>
      <c r="B31" s="10" t="s">
        <v>32</v>
      </c>
      <c r="C31" s="16" t="s">
        <v>67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1"/>
    </row>
    <row r="32" spans="1:19" ht="23.25" x14ac:dyDescent="0.25">
      <c r="A32" s="11">
        <v>127</v>
      </c>
      <c r="B32" s="10" t="s">
        <v>32</v>
      </c>
      <c r="C32" s="7" t="s">
        <v>9</v>
      </c>
      <c r="D32" s="107"/>
      <c r="E32" s="107"/>
      <c r="F32" s="107"/>
      <c r="G32" s="107"/>
      <c r="H32" s="107"/>
      <c r="I32" s="107"/>
      <c r="J32" s="107"/>
      <c r="K32" s="107"/>
      <c r="L32" s="108"/>
      <c r="M32" s="131"/>
      <c r="N32" s="131"/>
      <c r="O32" s="131"/>
      <c r="P32" s="131"/>
      <c r="Q32" s="107"/>
      <c r="R32" s="107"/>
      <c r="S32" s="109"/>
    </row>
    <row r="33" spans="1:19" ht="23.25" x14ac:dyDescent="0.25">
      <c r="A33" s="11">
        <v>128</v>
      </c>
      <c r="B33" s="10" t="s">
        <v>32</v>
      </c>
      <c r="C33" s="7" t="s">
        <v>10</v>
      </c>
      <c r="D33" s="107"/>
      <c r="E33" s="107"/>
      <c r="F33" s="107"/>
      <c r="G33" s="107"/>
      <c r="H33" s="107"/>
      <c r="I33" s="107"/>
      <c r="J33" s="107"/>
      <c r="K33" s="107"/>
      <c r="L33" s="108"/>
      <c r="M33" s="131"/>
      <c r="N33" s="131"/>
      <c r="O33" s="131"/>
      <c r="P33" s="131"/>
      <c r="Q33" s="107"/>
      <c r="R33" s="107"/>
      <c r="S33" s="109"/>
    </row>
    <row r="34" spans="1:19" ht="23.25" x14ac:dyDescent="0.25">
      <c r="A34" s="11">
        <v>129</v>
      </c>
      <c r="B34" s="10" t="s">
        <v>33</v>
      </c>
      <c r="C34" s="16" t="s">
        <v>67</v>
      </c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1"/>
    </row>
    <row r="35" spans="1:19" ht="23.25" x14ac:dyDescent="0.25">
      <c r="A35" s="11">
        <v>130</v>
      </c>
      <c r="B35" s="10" t="s">
        <v>33</v>
      </c>
      <c r="C35" s="7" t="s">
        <v>9</v>
      </c>
      <c r="D35" s="131"/>
      <c r="E35" s="131"/>
      <c r="F35" s="131"/>
      <c r="G35" s="131"/>
      <c r="H35" s="108"/>
      <c r="I35" s="108"/>
      <c r="J35" s="108"/>
      <c r="K35" s="108"/>
      <c r="L35" s="131"/>
      <c r="M35" s="131"/>
      <c r="N35" s="131"/>
      <c r="O35" s="131"/>
      <c r="P35" s="131"/>
      <c r="Q35" s="108"/>
      <c r="R35" s="108"/>
      <c r="S35" s="113"/>
    </row>
    <row r="36" spans="1:19" ht="23.25" x14ac:dyDescent="0.25">
      <c r="A36" s="11">
        <v>131</v>
      </c>
      <c r="B36" s="10" t="s">
        <v>33</v>
      </c>
      <c r="C36" s="7" t="s">
        <v>10</v>
      </c>
      <c r="D36" s="131"/>
      <c r="E36" s="131"/>
      <c r="F36" s="131"/>
      <c r="G36" s="131"/>
      <c r="H36" s="108"/>
      <c r="I36" s="108"/>
      <c r="J36" s="108"/>
      <c r="K36" s="108"/>
      <c r="L36" s="131"/>
      <c r="M36" s="131"/>
      <c r="N36" s="131"/>
      <c r="O36" s="131"/>
      <c r="P36" s="131"/>
      <c r="Q36" s="108"/>
      <c r="R36" s="108"/>
      <c r="S36" s="113"/>
    </row>
    <row r="37" spans="1:19" ht="46.5" x14ac:dyDescent="0.25">
      <c r="A37" s="11">
        <v>132</v>
      </c>
      <c r="B37" s="10" t="s">
        <v>34</v>
      </c>
      <c r="C37" s="16" t="s">
        <v>67</v>
      </c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1"/>
    </row>
    <row r="38" spans="1:19" ht="46.5" x14ac:dyDescent="0.25">
      <c r="A38" s="11">
        <v>134</v>
      </c>
      <c r="B38" s="10" t="s">
        <v>34</v>
      </c>
      <c r="C38" s="7" t="s">
        <v>9</v>
      </c>
      <c r="D38" s="131"/>
      <c r="E38" s="131"/>
      <c r="F38" s="131"/>
      <c r="G38" s="131"/>
      <c r="H38" s="108"/>
      <c r="I38" s="108"/>
      <c r="J38" s="108"/>
      <c r="K38" s="108"/>
      <c r="L38" s="131"/>
      <c r="M38" s="131"/>
      <c r="N38" s="131"/>
      <c r="O38" s="131"/>
      <c r="P38" s="131"/>
      <c r="Q38" s="108"/>
      <c r="R38" s="114"/>
      <c r="S38" s="113"/>
    </row>
    <row r="39" spans="1:19" ht="46.5" x14ac:dyDescent="0.25">
      <c r="A39" s="11">
        <v>135</v>
      </c>
      <c r="B39" s="10" t="s">
        <v>34</v>
      </c>
      <c r="C39" s="7" t="s">
        <v>10</v>
      </c>
      <c r="D39" s="131"/>
      <c r="E39" s="131"/>
      <c r="F39" s="131"/>
      <c r="G39" s="131"/>
      <c r="H39" s="108"/>
      <c r="I39" s="108"/>
      <c r="J39" s="108"/>
      <c r="K39" s="108"/>
      <c r="L39" s="131"/>
      <c r="M39" s="131"/>
      <c r="N39" s="131"/>
      <c r="O39" s="131"/>
      <c r="P39" s="131"/>
      <c r="Q39" s="108"/>
      <c r="R39" s="114"/>
      <c r="S39" s="113"/>
    </row>
    <row r="40" spans="1:19" ht="23.25" x14ac:dyDescent="0.25">
      <c r="A40" s="11">
        <v>136</v>
      </c>
      <c r="B40" s="10" t="s">
        <v>35</v>
      </c>
      <c r="C40" s="16" t="s">
        <v>67</v>
      </c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1"/>
    </row>
    <row r="41" spans="1:19" ht="23.25" x14ac:dyDescent="0.25">
      <c r="A41" s="11">
        <v>137</v>
      </c>
      <c r="B41" s="10" t="s">
        <v>35</v>
      </c>
      <c r="C41" s="7" t="s">
        <v>9</v>
      </c>
      <c r="D41" s="108"/>
      <c r="E41" s="108"/>
      <c r="F41" s="108"/>
      <c r="G41" s="136"/>
      <c r="H41" s="108"/>
      <c r="I41" s="108"/>
      <c r="J41" s="108"/>
      <c r="K41" s="114"/>
      <c r="L41" s="131"/>
      <c r="M41" s="131"/>
      <c r="N41" s="131"/>
      <c r="O41" s="136"/>
      <c r="P41" s="131"/>
      <c r="Q41" s="107"/>
      <c r="R41" s="107"/>
      <c r="S41" s="109"/>
    </row>
    <row r="42" spans="1:19" ht="23.25" x14ac:dyDescent="0.25">
      <c r="A42" s="11">
        <v>138</v>
      </c>
      <c r="B42" s="10" t="s">
        <v>35</v>
      </c>
      <c r="C42" s="7" t="s">
        <v>10</v>
      </c>
      <c r="D42" s="108"/>
      <c r="E42" s="108"/>
      <c r="F42" s="108"/>
      <c r="G42" s="136"/>
      <c r="H42" s="108"/>
      <c r="I42" s="108"/>
      <c r="J42" s="108"/>
      <c r="K42" s="114"/>
      <c r="L42" s="131"/>
      <c r="M42" s="136"/>
      <c r="N42" s="136"/>
      <c r="O42" s="136"/>
      <c r="P42" s="131"/>
      <c r="Q42" s="107"/>
      <c r="R42" s="132"/>
      <c r="S42" s="109"/>
    </row>
    <row r="43" spans="1:19" ht="23.25" x14ac:dyDescent="0.25">
      <c r="A43" s="11">
        <v>139</v>
      </c>
      <c r="B43" s="10" t="s">
        <v>36</v>
      </c>
      <c r="C43" s="16" t="s">
        <v>67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1"/>
    </row>
    <row r="44" spans="1:19" ht="23.25" x14ac:dyDescent="0.25">
      <c r="A44" s="11">
        <v>140</v>
      </c>
      <c r="B44" s="10" t="s">
        <v>36</v>
      </c>
      <c r="C44" s="7" t="s">
        <v>9</v>
      </c>
      <c r="D44" s="131"/>
      <c r="E44" s="131"/>
      <c r="F44" s="131"/>
      <c r="G44" s="131"/>
      <c r="H44" s="108"/>
      <c r="I44" s="108"/>
      <c r="J44" s="108"/>
      <c r="K44" s="108"/>
      <c r="L44" s="131"/>
      <c r="M44" s="131"/>
      <c r="N44" s="131"/>
      <c r="O44" s="131"/>
      <c r="P44" s="131"/>
      <c r="Q44" s="131"/>
      <c r="R44" s="136"/>
      <c r="S44" s="138"/>
    </row>
    <row r="45" spans="1:19" ht="23.25" x14ac:dyDescent="0.25">
      <c r="A45" s="11">
        <v>141</v>
      </c>
      <c r="B45" s="10" t="s">
        <v>69</v>
      </c>
      <c r="C45" s="16" t="s">
        <v>67</v>
      </c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1"/>
    </row>
    <row r="46" spans="1:19" s="68" customFormat="1" ht="23.25" x14ac:dyDescent="0.25">
      <c r="A46" s="67">
        <v>142</v>
      </c>
      <c r="B46" s="15" t="s">
        <v>69</v>
      </c>
      <c r="C46" s="14" t="s">
        <v>24</v>
      </c>
      <c r="D46" s="139"/>
      <c r="E46" s="139"/>
      <c r="F46" s="140"/>
      <c r="G46" s="141"/>
      <c r="H46" s="114"/>
      <c r="I46" s="114"/>
      <c r="J46" s="114"/>
      <c r="K46" s="108"/>
      <c r="L46" s="136"/>
      <c r="M46" s="131"/>
      <c r="N46" s="132"/>
      <c r="O46" s="131"/>
      <c r="P46" s="136"/>
      <c r="Q46" s="136"/>
      <c r="R46" s="132"/>
      <c r="S46" s="138"/>
    </row>
    <row r="47" spans="1:19" ht="23.25" x14ac:dyDescent="0.25">
      <c r="A47" s="11">
        <v>143</v>
      </c>
      <c r="B47" s="10" t="s">
        <v>70</v>
      </c>
      <c r="C47" s="16" t="s">
        <v>67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1"/>
    </row>
    <row r="48" spans="1:19" ht="23.25" x14ac:dyDescent="0.25">
      <c r="A48" s="11">
        <v>144</v>
      </c>
      <c r="B48" s="10" t="s">
        <v>70</v>
      </c>
      <c r="C48" s="7" t="s">
        <v>24</v>
      </c>
      <c r="D48" s="136"/>
      <c r="E48" s="119"/>
      <c r="F48" s="121"/>
      <c r="G48" s="136"/>
      <c r="H48" s="114"/>
      <c r="I48" s="114"/>
      <c r="J48" s="114"/>
      <c r="K48" s="108"/>
      <c r="L48" s="131"/>
      <c r="M48" s="131"/>
      <c r="N48" s="132"/>
      <c r="O48" s="131"/>
      <c r="P48" s="136"/>
      <c r="Q48" s="136"/>
      <c r="R48" s="132"/>
      <c r="S48" s="137"/>
    </row>
    <row r="49" spans="1:19" ht="46.5" x14ac:dyDescent="0.25">
      <c r="A49" s="11">
        <v>145</v>
      </c>
      <c r="B49" s="10" t="s">
        <v>37</v>
      </c>
      <c r="C49" s="16" t="s">
        <v>67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1"/>
    </row>
    <row r="50" spans="1:19" ht="46.5" x14ac:dyDescent="0.25">
      <c r="A50" s="11">
        <v>146</v>
      </c>
      <c r="B50" s="10" t="s">
        <v>37</v>
      </c>
      <c r="C50" s="7" t="s">
        <v>9</v>
      </c>
      <c r="D50" s="131"/>
      <c r="E50" s="118"/>
      <c r="F50" s="132"/>
      <c r="G50" s="118"/>
      <c r="H50" s="108"/>
      <c r="I50" s="103"/>
      <c r="J50" s="108"/>
      <c r="K50" s="103"/>
      <c r="L50" s="131"/>
      <c r="M50" s="118"/>
      <c r="N50" s="63"/>
      <c r="O50" s="118"/>
      <c r="P50" s="131"/>
      <c r="Q50" s="131"/>
      <c r="R50" s="63"/>
      <c r="S50" s="137"/>
    </row>
    <row r="51" spans="1:19" ht="46.5" x14ac:dyDescent="0.25">
      <c r="A51" s="11">
        <v>147</v>
      </c>
      <c r="B51" s="10" t="s">
        <v>37</v>
      </c>
      <c r="C51" s="7" t="s">
        <v>10</v>
      </c>
      <c r="D51" s="131"/>
      <c r="E51" s="118"/>
      <c r="F51" s="132"/>
      <c r="G51" s="118"/>
      <c r="H51" s="108"/>
      <c r="I51" s="103"/>
      <c r="J51" s="108"/>
      <c r="K51" s="103"/>
      <c r="L51" s="131"/>
      <c r="M51" s="118"/>
      <c r="N51" s="63"/>
      <c r="O51" s="118"/>
      <c r="P51" s="131"/>
      <c r="Q51" s="131"/>
      <c r="R51" s="63"/>
      <c r="S51" s="137"/>
    </row>
    <row r="52" spans="1:19" ht="46.5" x14ac:dyDescent="0.25">
      <c r="A52" s="11">
        <v>148</v>
      </c>
      <c r="B52" s="10" t="s">
        <v>38</v>
      </c>
      <c r="C52" s="16" t="s">
        <v>67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1"/>
    </row>
    <row r="53" spans="1:19" ht="46.5" x14ac:dyDescent="0.25">
      <c r="A53" s="11">
        <v>149</v>
      </c>
      <c r="B53" s="10" t="s">
        <v>38</v>
      </c>
      <c r="C53" s="7" t="s">
        <v>9</v>
      </c>
      <c r="D53" s="131"/>
      <c r="E53" s="131"/>
      <c r="F53" s="132"/>
      <c r="G53" s="131"/>
      <c r="H53" s="108"/>
      <c r="I53" s="108"/>
      <c r="J53" s="108"/>
      <c r="K53" s="108"/>
      <c r="L53" s="131"/>
      <c r="M53" s="131"/>
      <c r="N53" s="132"/>
      <c r="O53" s="131"/>
      <c r="P53" s="131"/>
      <c r="Q53" s="131"/>
      <c r="R53" s="132"/>
      <c r="S53" s="137"/>
    </row>
    <row r="54" spans="1:19" ht="46.5" x14ac:dyDescent="0.25">
      <c r="A54" s="11">
        <v>150</v>
      </c>
      <c r="B54" s="10" t="s">
        <v>38</v>
      </c>
      <c r="C54" s="7" t="s">
        <v>10</v>
      </c>
      <c r="D54" s="131"/>
      <c r="E54" s="131"/>
      <c r="F54" s="132"/>
      <c r="G54" s="131"/>
      <c r="H54" s="108"/>
      <c r="I54" s="108"/>
      <c r="J54" s="108"/>
      <c r="K54" s="108"/>
      <c r="L54" s="131"/>
      <c r="M54" s="131"/>
      <c r="N54" s="132"/>
      <c r="O54" s="131"/>
      <c r="P54" s="136"/>
      <c r="Q54" s="131"/>
      <c r="R54" s="132"/>
      <c r="S54" s="137"/>
    </row>
    <row r="55" spans="1:19" ht="46.5" x14ac:dyDescent="0.25">
      <c r="A55" s="11">
        <v>151</v>
      </c>
      <c r="B55" s="10" t="s">
        <v>39</v>
      </c>
      <c r="C55" s="16" t="s">
        <v>67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1"/>
    </row>
    <row r="56" spans="1:19" ht="46.5" x14ac:dyDescent="0.25">
      <c r="A56" s="11">
        <v>152</v>
      </c>
      <c r="B56" s="10" t="s">
        <v>39</v>
      </c>
      <c r="C56" s="7" t="s">
        <v>9</v>
      </c>
      <c r="D56" s="107"/>
      <c r="E56" s="102"/>
      <c r="F56" s="107"/>
      <c r="G56" s="118"/>
      <c r="H56" s="107"/>
      <c r="I56" s="102"/>
      <c r="J56" s="107"/>
      <c r="K56" s="102"/>
      <c r="L56" s="131"/>
      <c r="M56" s="118"/>
      <c r="N56" s="132"/>
      <c r="O56" s="118"/>
      <c r="P56" s="131"/>
      <c r="Q56" s="107"/>
      <c r="R56" s="102"/>
      <c r="S56" s="109"/>
    </row>
    <row r="57" spans="1:19" ht="46.5" x14ac:dyDescent="0.25">
      <c r="A57" s="11">
        <v>153</v>
      </c>
      <c r="B57" s="10" t="s">
        <v>39</v>
      </c>
      <c r="C57" s="7" t="s">
        <v>10</v>
      </c>
      <c r="D57" s="107"/>
      <c r="E57" s="102"/>
      <c r="F57" s="107"/>
      <c r="G57" s="118"/>
      <c r="H57" s="107"/>
      <c r="I57" s="102"/>
      <c r="J57" s="107"/>
      <c r="K57" s="102"/>
      <c r="L57" s="131"/>
      <c r="M57" s="118"/>
      <c r="N57" s="132"/>
      <c r="O57" s="118"/>
      <c r="P57" s="131"/>
      <c r="Q57" s="107"/>
      <c r="R57" s="102"/>
      <c r="S57" s="109"/>
    </row>
    <row r="58" spans="1:19" ht="23.25" x14ac:dyDescent="0.25">
      <c r="A58" s="11">
        <v>154</v>
      </c>
      <c r="B58" s="10" t="s">
        <v>43</v>
      </c>
      <c r="C58" s="16" t="s">
        <v>67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1"/>
    </row>
    <row r="59" spans="1:19" ht="23.25" x14ac:dyDescent="0.25">
      <c r="A59" s="11">
        <v>155</v>
      </c>
      <c r="B59" s="10" t="s">
        <v>43</v>
      </c>
      <c r="C59" s="7" t="s">
        <v>9</v>
      </c>
      <c r="D59" s="131"/>
      <c r="E59" s="131"/>
      <c r="F59" s="132"/>
      <c r="G59" s="131"/>
      <c r="H59" s="107"/>
      <c r="I59" s="107"/>
      <c r="J59" s="107"/>
      <c r="K59" s="107"/>
      <c r="L59" s="131"/>
      <c r="M59" s="131"/>
      <c r="N59" s="132"/>
      <c r="O59" s="118"/>
      <c r="P59" s="131"/>
      <c r="Q59" s="132"/>
      <c r="R59" s="132"/>
      <c r="S59" s="134"/>
    </row>
    <row r="60" spans="1:19" ht="23.25" x14ac:dyDescent="0.25">
      <c r="A60" s="11">
        <v>156</v>
      </c>
      <c r="B60" s="10" t="s">
        <v>43</v>
      </c>
      <c r="C60" s="7" t="s">
        <v>10</v>
      </c>
      <c r="D60" s="131"/>
      <c r="E60" s="131"/>
      <c r="F60" s="132"/>
      <c r="G60" s="118"/>
      <c r="H60" s="107"/>
      <c r="I60" s="107"/>
      <c r="J60" s="107"/>
      <c r="K60" s="102"/>
      <c r="L60" s="131"/>
      <c r="M60" s="131"/>
      <c r="N60" s="63"/>
      <c r="O60" s="118"/>
      <c r="P60" s="131"/>
      <c r="Q60" s="132"/>
      <c r="R60" s="132"/>
      <c r="S60" s="134"/>
    </row>
    <row r="61" spans="1:19" ht="23.25" x14ac:dyDescent="0.25">
      <c r="A61" s="11">
        <v>157</v>
      </c>
      <c r="B61" s="10" t="s">
        <v>40</v>
      </c>
      <c r="C61" s="16" t="s">
        <v>67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1"/>
    </row>
    <row r="62" spans="1:19" ht="23.25" x14ac:dyDescent="0.35">
      <c r="A62" s="11">
        <v>158</v>
      </c>
      <c r="B62" s="10" t="s">
        <v>40</v>
      </c>
      <c r="C62" s="7" t="s">
        <v>9</v>
      </c>
      <c r="D62" s="131"/>
      <c r="E62" s="118"/>
      <c r="F62" s="132"/>
      <c r="G62" s="118"/>
      <c r="H62" s="108"/>
      <c r="I62" s="108"/>
      <c r="J62" s="108"/>
      <c r="K62" s="103"/>
      <c r="L62" s="142"/>
      <c r="M62" s="122"/>
      <c r="N62" s="143"/>
      <c r="O62" s="118"/>
      <c r="P62" s="131"/>
      <c r="Q62" s="131"/>
      <c r="R62" s="132"/>
      <c r="S62" s="120"/>
    </row>
    <row r="63" spans="1:19" ht="23.25" x14ac:dyDescent="0.35">
      <c r="A63" s="11">
        <v>159</v>
      </c>
      <c r="B63" s="10" t="s">
        <v>40</v>
      </c>
      <c r="C63" s="7" t="s">
        <v>10</v>
      </c>
      <c r="D63" s="131"/>
      <c r="E63" s="118"/>
      <c r="F63" s="132"/>
      <c r="G63" s="118"/>
      <c r="H63" s="108"/>
      <c r="I63" s="108"/>
      <c r="J63" s="108"/>
      <c r="K63" s="103"/>
      <c r="L63" s="142"/>
      <c r="M63" s="142"/>
      <c r="N63" s="123"/>
      <c r="O63" s="118"/>
      <c r="P63" s="131"/>
      <c r="Q63" s="131"/>
      <c r="R63" s="132"/>
      <c r="S63" s="137"/>
    </row>
    <row r="64" spans="1:19" ht="23.25" x14ac:dyDescent="0.25">
      <c r="A64" s="11">
        <v>160</v>
      </c>
      <c r="B64" s="10" t="s">
        <v>41</v>
      </c>
      <c r="C64" s="16" t="s">
        <v>67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1"/>
    </row>
    <row r="65" spans="1:19" ht="23.25" x14ac:dyDescent="0.25">
      <c r="A65" s="11">
        <v>161</v>
      </c>
      <c r="B65" s="10" t="s">
        <v>41</v>
      </c>
      <c r="C65" s="7" t="s">
        <v>24</v>
      </c>
      <c r="D65" s="136"/>
      <c r="E65" s="136"/>
      <c r="F65" s="144"/>
      <c r="G65" s="136"/>
      <c r="H65" s="114"/>
      <c r="I65" s="114"/>
      <c r="J65" s="114"/>
      <c r="K65" s="114"/>
      <c r="L65" s="136"/>
      <c r="M65" s="136"/>
      <c r="N65" s="144"/>
      <c r="O65" s="136"/>
      <c r="P65" s="136"/>
      <c r="Q65" s="136"/>
      <c r="R65" s="144"/>
      <c r="S65" s="138"/>
    </row>
    <row r="66" spans="1:19" ht="23.25" x14ac:dyDescent="0.25">
      <c r="A66" s="11">
        <v>162</v>
      </c>
      <c r="B66" s="10" t="s">
        <v>42</v>
      </c>
      <c r="C66" s="16" t="s">
        <v>67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1"/>
    </row>
    <row r="67" spans="1:19" ht="23.25" x14ac:dyDescent="0.25">
      <c r="A67" s="11">
        <v>163</v>
      </c>
      <c r="B67" s="10" t="s">
        <v>42</v>
      </c>
      <c r="C67" s="7" t="s">
        <v>9</v>
      </c>
      <c r="D67" s="131"/>
      <c r="E67" s="131"/>
      <c r="F67" s="132"/>
      <c r="G67" s="131"/>
      <c r="H67" s="108"/>
      <c r="I67" s="108"/>
      <c r="J67" s="108"/>
      <c r="K67" s="108"/>
      <c r="L67" s="131"/>
      <c r="M67" s="131"/>
      <c r="N67" s="132"/>
      <c r="O67" s="131"/>
      <c r="P67" s="131"/>
      <c r="Q67" s="131"/>
      <c r="R67" s="132"/>
      <c r="S67" s="137"/>
    </row>
    <row r="68" spans="1:19" ht="23.25" x14ac:dyDescent="0.25">
      <c r="A68" s="11">
        <v>164</v>
      </c>
      <c r="B68" s="10" t="s">
        <v>42</v>
      </c>
      <c r="C68" s="7" t="s">
        <v>10</v>
      </c>
      <c r="D68" s="131"/>
      <c r="E68" s="131"/>
      <c r="F68" s="132"/>
      <c r="G68" s="131"/>
      <c r="H68" s="108"/>
      <c r="I68" s="108"/>
      <c r="J68" s="108"/>
      <c r="K68" s="108"/>
      <c r="L68" s="131"/>
      <c r="M68" s="131"/>
      <c r="N68" s="132"/>
      <c r="O68" s="131"/>
      <c r="P68" s="131"/>
      <c r="Q68" s="131"/>
      <c r="R68" s="132"/>
      <c r="S68" s="137"/>
    </row>
    <row r="69" spans="1:19" ht="46.5" x14ac:dyDescent="0.25">
      <c r="A69" s="11">
        <v>165</v>
      </c>
      <c r="B69" s="15" t="s">
        <v>142</v>
      </c>
      <c r="C69" s="16" t="s">
        <v>67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1"/>
    </row>
    <row r="70" spans="1:19" ht="46.5" x14ac:dyDescent="0.25">
      <c r="A70" s="11">
        <v>166</v>
      </c>
      <c r="B70" s="15" t="s">
        <v>142</v>
      </c>
      <c r="C70" s="14" t="s">
        <v>9</v>
      </c>
      <c r="D70" s="108"/>
      <c r="E70" s="131"/>
      <c r="F70" s="132"/>
      <c r="G70" s="131"/>
      <c r="H70" s="108"/>
      <c r="I70" s="108"/>
      <c r="J70" s="108"/>
      <c r="K70" s="108"/>
      <c r="L70" s="131"/>
      <c r="M70" s="131"/>
      <c r="N70" s="132"/>
      <c r="O70" s="131"/>
      <c r="P70" s="131"/>
      <c r="Q70" s="131"/>
      <c r="R70" s="132"/>
      <c r="S70" s="137"/>
    </row>
    <row r="71" spans="1:19" ht="46.5" x14ac:dyDescent="0.25">
      <c r="A71" s="11">
        <v>167</v>
      </c>
      <c r="B71" s="15" t="s">
        <v>142</v>
      </c>
      <c r="C71" s="14" t="s">
        <v>10</v>
      </c>
      <c r="D71" s="108"/>
      <c r="E71" s="131"/>
      <c r="F71" s="132"/>
      <c r="G71" s="131"/>
      <c r="H71" s="108"/>
      <c r="I71" s="108"/>
      <c r="J71" s="108"/>
      <c r="K71" s="108"/>
      <c r="L71" s="131"/>
      <c r="M71" s="131"/>
      <c r="N71" s="132"/>
      <c r="O71" s="131"/>
      <c r="P71" s="131"/>
      <c r="Q71" s="131"/>
      <c r="R71" s="132"/>
      <c r="S71" s="137"/>
    </row>
    <row r="72" spans="1:19" ht="23.25" x14ac:dyDescent="0.25">
      <c r="A72" s="11">
        <v>168</v>
      </c>
      <c r="B72" s="10" t="s">
        <v>52</v>
      </c>
      <c r="C72" s="16" t="s">
        <v>67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1"/>
    </row>
    <row r="73" spans="1:19" ht="23.25" x14ac:dyDescent="0.25">
      <c r="A73" s="11">
        <v>169</v>
      </c>
      <c r="B73" s="15" t="s">
        <v>52</v>
      </c>
      <c r="C73" s="7" t="s">
        <v>9</v>
      </c>
      <c r="D73" s="136"/>
      <c r="E73" s="119"/>
      <c r="F73" s="144"/>
      <c r="G73" s="119"/>
      <c r="H73" s="114"/>
      <c r="I73" s="114"/>
      <c r="J73" s="114"/>
      <c r="K73" s="114"/>
      <c r="L73" s="136"/>
      <c r="M73" s="119"/>
      <c r="N73" s="121"/>
      <c r="O73" s="119"/>
      <c r="P73" s="131"/>
      <c r="Q73" s="136"/>
      <c r="R73" s="144"/>
      <c r="S73" s="138"/>
    </row>
    <row r="74" spans="1:19" ht="23.25" x14ac:dyDescent="0.25">
      <c r="A74" s="11">
        <v>170</v>
      </c>
      <c r="B74" s="15" t="s">
        <v>52</v>
      </c>
      <c r="C74" s="7" t="s">
        <v>10</v>
      </c>
      <c r="D74" s="136"/>
      <c r="E74" s="136"/>
      <c r="F74" s="144"/>
      <c r="G74" s="119"/>
      <c r="H74" s="114"/>
      <c r="I74" s="105"/>
      <c r="J74" s="105"/>
      <c r="K74" s="105"/>
      <c r="L74" s="136"/>
      <c r="M74" s="119"/>
      <c r="N74" s="144"/>
      <c r="O74" s="119"/>
      <c r="P74" s="131"/>
      <c r="Q74" s="136"/>
      <c r="R74" s="144"/>
      <c r="S74" s="138"/>
    </row>
    <row r="75" spans="1:19" ht="46.5" x14ac:dyDescent="0.25">
      <c r="A75" s="11">
        <v>171</v>
      </c>
      <c r="B75" s="10" t="s">
        <v>45</v>
      </c>
      <c r="C75" s="16" t="s">
        <v>67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1"/>
    </row>
    <row r="76" spans="1:19" ht="46.5" x14ac:dyDescent="0.25">
      <c r="A76" s="11">
        <v>172</v>
      </c>
      <c r="B76" s="10" t="s">
        <v>45</v>
      </c>
      <c r="C76" s="7" t="s">
        <v>9</v>
      </c>
      <c r="D76" s="131"/>
      <c r="E76" s="118"/>
      <c r="F76" s="118"/>
      <c r="G76" s="119"/>
      <c r="H76" s="108"/>
      <c r="I76" s="108"/>
      <c r="J76" s="108"/>
      <c r="K76" s="108"/>
      <c r="L76" s="136"/>
      <c r="M76" s="119"/>
      <c r="N76" s="136"/>
      <c r="O76" s="136"/>
      <c r="P76" s="131"/>
      <c r="Q76" s="131"/>
      <c r="R76" s="131"/>
      <c r="S76" s="138"/>
    </row>
    <row r="77" spans="1:19" ht="46.5" x14ac:dyDescent="0.25">
      <c r="A77" s="11">
        <v>173</v>
      </c>
      <c r="B77" s="10" t="s">
        <v>45</v>
      </c>
      <c r="C77" s="7" t="s">
        <v>10</v>
      </c>
      <c r="D77" s="118"/>
      <c r="E77" s="118"/>
      <c r="F77" s="118"/>
      <c r="G77" s="119"/>
      <c r="H77" s="108"/>
      <c r="I77" s="108"/>
      <c r="J77" s="108"/>
      <c r="K77" s="108"/>
      <c r="L77" s="136"/>
      <c r="M77" s="119"/>
      <c r="N77" s="136"/>
      <c r="O77" s="119"/>
      <c r="P77" s="131"/>
      <c r="Q77" s="131"/>
      <c r="R77" s="131"/>
      <c r="S77" s="138"/>
    </row>
    <row r="78" spans="1:19" ht="23.25" x14ac:dyDescent="0.25">
      <c r="A78" s="11">
        <v>174</v>
      </c>
      <c r="B78" s="10" t="s">
        <v>46</v>
      </c>
      <c r="C78" s="16" t="s">
        <v>67</v>
      </c>
      <c r="D78" s="110"/>
      <c r="E78" s="110"/>
      <c r="F78" s="110"/>
      <c r="G78" s="110"/>
      <c r="H78" s="110"/>
      <c r="I78" s="110"/>
      <c r="J78" s="110"/>
      <c r="K78" s="110"/>
      <c r="L78" s="17"/>
      <c r="M78" s="110"/>
      <c r="N78" s="17"/>
      <c r="O78" s="17"/>
      <c r="P78" s="110"/>
      <c r="Q78" s="110"/>
      <c r="R78" s="17"/>
      <c r="S78" s="111"/>
    </row>
    <row r="79" spans="1:19" ht="23.25" x14ac:dyDescent="0.25">
      <c r="A79" s="11">
        <v>175</v>
      </c>
      <c r="B79" s="10" t="s">
        <v>53</v>
      </c>
      <c r="C79" s="16" t="s">
        <v>67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7"/>
      <c r="O79" s="17"/>
      <c r="P79" s="110"/>
      <c r="Q79" s="110"/>
      <c r="R79" s="110"/>
      <c r="S79" s="111"/>
    </row>
    <row r="80" spans="1:19" ht="46.5" x14ac:dyDescent="0.25">
      <c r="A80" s="11">
        <v>176</v>
      </c>
      <c r="B80" s="10" t="s">
        <v>54</v>
      </c>
      <c r="C80" s="16" t="s">
        <v>67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7"/>
      <c r="O80" s="110"/>
      <c r="P80" s="110"/>
      <c r="Q80" s="110"/>
      <c r="R80" s="110"/>
      <c r="S80" s="111"/>
    </row>
    <row r="81" spans="1:19" ht="23.25" x14ac:dyDescent="0.25">
      <c r="A81" s="11">
        <v>177</v>
      </c>
      <c r="B81" s="10" t="s">
        <v>55</v>
      </c>
      <c r="C81" s="16" t="s">
        <v>67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1"/>
    </row>
    <row r="82" spans="1:19" ht="23.25" x14ac:dyDescent="0.25">
      <c r="A82" s="11">
        <v>178</v>
      </c>
      <c r="B82" s="10" t="s">
        <v>55</v>
      </c>
      <c r="C82" s="7" t="s">
        <v>9</v>
      </c>
      <c r="D82" s="131"/>
      <c r="E82" s="131"/>
      <c r="F82" s="131"/>
      <c r="G82" s="131"/>
      <c r="H82" s="108"/>
      <c r="I82" s="108"/>
      <c r="J82" s="108"/>
      <c r="K82" s="108"/>
      <c r="L82" s="131"/>
      <c r="M82" s="131"/>
      <c r="N82" s="131"/>
      <c r="O82" s="131"/>
      <c r="P82" s="131"/>
      <c r="Q82" s="131"/>
      <c r="R82" s="131"/>
      <c r="S82" s="137"/>
    </row>
    <row r="83" spans="1:19" ht="23.25" x14ac:dyDescent="0.25">
      <c r="A83" s="11">
        <v>179</v>
      </c>
      <c r="B83" s="10" t="s">
        <v>55</v>
      </c>
      <c r="C83" s="7" t="s">
        <v>10</v>
      </c>
      <c r="D83" s="131"/>
      <c r="E83" s="131"/>
      <c r="F83" s="131"/>
      <c r="G83" s="131"/>
      <c r="H83" s="108"/>
      <c r="I83" s="108"/>
      <c r="J83" s="108"/>
      <c r="K83" s="108"/>
      <c r="L83" s="131"/>
      <c r="M83" s="131"/>
      <c r="N83" s="131"/>
      <c r="O83" s="131"/>
      <c r="P83" s="131"/>
      <c r="Q83" s="131"/>
      <c r="R83" s="131"/>
      <c r="S83" s="137"/>
    </row>
    <row r="84" spans="1:19" ht="46.5" x14ac:dyDescent="0.25">
      <c r="A84" s="11">
        <v>180</v>
      </c>
      <c r="B84" s="66" t="s">
        <v>262</v>
      </c>
      <c r="C84" s="16" t="s">
        <v>67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7"/>
      <c r="P84" s="110"/>
      <c r="Q84" s="110"/>
      <c r="R84" s="110"/>
      <c r="S84" s="111"/>
    </row>
    <row r="85" spans="1:19" ht="46.5" x14ac:dyDescent="0.25">
      <c r="A85" s="11">
        <v>181</v>
      </c>
      <c r="B85" s="69" t="s">
        <v>262</v>
      </c>
      <c r="C85" s="7" t="s">
        <v>9</v>
      </c>
      <c r="D85" s="131"/>
      <c r="E85" s="131"/>
      <c r="F85" s="131"/>
      <c r="G85" s="131"/>
      <c r="H85" s="108"/>
      <c r="I85" s="108"/>
      <c r="J85" s="108"/>
      <c r="K85" s="108"/>
      <c r="L85" s="131"/>
      <c r="M85" s="131"/>
      <c r="N85" s="131"/>
      <c r="O85" s="118"/>
      <c r="P85" s="131"/>
      <c r="Q85" s="131"/>
      <c r="R85" s="131"/>
      <c r="S85" s="137"/>
    </row>
    <row r="86" spans="1:19" ht="46.5" x14ac:dyDescent="0.25">
      <c r="A86" s="11">
        <v>182</v>
      </c>
      <c r="B86" s="65" t="s">
        <v>262</v>
      </c>
      <c r="C86" s="7" t="s">
        <v>10</v>
      </c>
      <c r="D86" s="131"/>
      <c r="E86" s="131"/>
      <c r="F86" s="131"/>
      <c r="G86" s="131"/>
      <c r="H86" s="108"/>
      <c r="I86" s="108"/>
      <c r="J86" s="108"/>
      <c r="K86" s="108"/>
      <c r="L86" s="131"/>
      <c r="M86" s="131"/>
      <c r="N86" s="131"/>
      <c r="O86" s="118"/>
      <c r="P86" s="131"/>
      <c r="Q86" s="131"/>
      <c r="R86" s="131"/>
      <c r="S86" s="137"/>
    </row>
    <row r="87" spans="1:19" ht="46.5" x14ac:dyDescent="0.25">
      <c r="A87" s="11">
        <v>183</v>
      </c>
      <c r="B87" s="10" t="s">
        <v>57</v>
      </c>
      <c r="C87" s="16" t="s">
        <v>67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1"/>
    </row>
    <row r="88" spans="1:19" ht="46.5" x14ac:dyDescent="0.25">
      <c r="A88" s="11">
        <v>184</v>
      </c>
      <c r="B88" s="10" t="s">
        <v>57</v>
      </c>
      <c r="C88" s="7" t="s">
        <v>9</v>
      </c>
      <c r="D88" s="131"/>
      <c r="E88" s="131"/>
      <c r="F88" s="131"/>
      <c r="G88" s="131"/>
      <c r="H88" s="108"/>
      <c r="I88" s="108"/>
      <c r="J88" s="108"/>
      <c r="K88" s="108"/>
      <c r="L88" s="131"/>
      <c r="M88" s="131"/>
      <c r="N88" s="131"/>
      <c r="O88" s="131"/>
      <c r="P88" s="131"/>
      <c r="Q88" s="131"/>
      <c r="R88" s="131"/>
      <c r="S88" s="137"/>
    </row>
    <row r="89" spans="1:19" ht="46.5" x14ac:dyDescent="0.25">
      <c r="A89" s="11">
        <v>185</v>
      </c>
      <c r="B89" s="10" t="s">
        <v>57</v>
      </c>
      <c r="C89" s="7" t="s">
        <v>10</v>
      </c>
      <c r="D89" s="131"/>
      <c r="E89" s="131"/>
      <c r="F89" s="131"/>
      <c r="G89" s="131"/>
      <c r="H89" s="108"/>
      <c r="I89" s="108"/>
      <c r="J89" s="108"/>
      <c r="K89" s="108"/>
      <c r="L89" s="131"/>
      <c r="M89" s="131"/>
      <c r="N89" s="131"/>
      <c r="O89" s="131"/>
      <c r="P89" s="131"/>
      <c r="Q89" s="131"/>
      <c r="R89" s="131"/>
      <c r="S89" s="137"/>
    </row>
    <row r="90" spans="1:19" ht="23.25" x14ac:dyDescent="0.25">
      <c r="A90" s="11">
        <v>186</v>
      </c>
      <c r="B90" s="10" t="s">
        <v>58</v>
      </c>
      <c r="C90" s="16" t="s">
        <v>67</v>
      </c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7"/>
      <c r="P90" s="110"/>
      <c r="Q90" s="110"/>
      <c r="R90" s="110"/>
      <c r="S90" s="111"/>
    </row>
    <row r="91" spans="1:19" ht="23.25" x14ac:dyDescent="0.25">
      <c r="A91" s="11">
        <v>187</v>
      </c>
      <c r="B91" s="10" t="s">
        <v>58</v>
      </c>
      <c r="C91" s="7" t="s">
        <v>9</v>
      </c>
      <c r="D91" s="131"/>
      <c r="E91" s="131"/>
      <c r="F91" s="131"/>
      <c r="G91" s="131"/>
      <c r="H91" s="108"/>
      <c r="I91" s="108"/>
      <c r="J91" s="108"/>
      <c r="K91" s="108"/>
      <c r="L91" s="131"/>
      <c r="M91" s="131"/>
      <c r="N91" s="131"/>
      <c r="O91" s="118"/>
      <c r="P91" s="131"/>
      <c r="Q91" s="131"/>
      <c r="R91" s="131"/>
      <c r="S91" s="137"/>
    </row>
    <row r="92" spans="1:19" ht="23.25" x14ac:dyDescent="0.25">
      <c r="A92" s="11">
        <v>188</v>
      </c>
      <c r="B92" s="10" t="s">
        <v>58</v>
      </c>
      <c r="C92" s="7" t="s">
        <v>10</v>
      </c>
      <c r="D92" s="131"/>
      <c r="E92" s="131"/>
      <c r="F92" s="131"/>
      <c r="G92" s="131"/>
      <c r="H92" s="108"/>
      <c r="I92" s="108"/>
      <c r="J92" s="108"/>
      <c r="K92" s="108"/>
      <c r="L92" s="131"/>
      <c r="M92" s="131"/>
      <c r="N92" s="131"/>
      <c r="O92" s="118"/>
      <c r="P92" s="131"/>
      <c r="Q92" s="131"/>
      <c r="R92" s="131"/>
      <c r="S92" s="137"/>
    </row>
    <row r="93" spans="1:19" ht="23.25" x14ac:dyDescent="0.25">
      <c r="A93" s="11">
        <v>189</v>
      </c>
      <c r="B93" s="10" t="s">
        <v>59</v>
      </c>
      <c r="C93" s="16" t="s">
        <v>67</v>
      </c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7"/>
      <c r="P93" s="110"/>
      <c r="Q93" s="110"/>
      <c r="R93" s="110"/>
      <c r="S93" s="111"/>
    </row>
    <row r="94" spans="1:19" ht="23.25" x14ac:dyDescent="0.25">
      <c r="A94" s="11">
        <v>190</v>
      </c>
      <c r="B94" s="10" t="s">
        <v>59</v>
      </c>
      <c r="C94" s="7" t="s">
        <v>9</v>
      </c>
      <c r="D94" s="131"/>
      <c r="E94" s="131"/>
      <c r="F94" s="131"/>
      <c r="G94" s="131"/>
      <c r="H94" s="108"/>
      <c r="I94" s="108"/>
      <c r="J94" s="108"/>
      <c r="K94" s="108"/>
      <c r="L94" s="131"/>
      <c r="M94" s="131"/>
      <c r="N94" s="131"/>
      <c r="O94" s="118"/>
      <c r="P94" s="131"/>
      <c r="Q94" s="131"/>
      <c r="R94" s="131"/>
      <c r="S94" s="137"/>
    </row>
    <row r="95" spans="1:19" ht="23.25" x14ac:dyDescent="0.25">
      <c r="A95" s="11">
        <v>191</v>
      </c>
      <c r="B95" s="10" t="s">
        <v>59</v>
      </c>
      <c r="C95" s="7" t="s">
        <v>10</v>
      </c>
      <c r="D95" s="131"/>
      <c r="E95" s="131"/>
      <c r="F95" s="131"/>
      <c r="G95" s="131"/>
      <c r="H95" s="108"/>
      <c r="I95" s="108"/>
      <c r="J95" s="108"/>
      <c r="K95" s="108"/>
      <c r="L95" s="131"/>
      <c r="M95" s="131"/>
      <c r="N95" s="131"/>
      <c r="O95" s="118"/>
      <c r="P95" s="131"/>
      <c r="Q95" s="131"/>
      <c r="R95" s="131"/>
      <c r="S95" s="137"/>
    </row>
    <row r="96" spans="1:19" ht="23.25" x14ac:dyDescent="0.25">
      <c r="A96" s="11">
        <v>192</v>
      </c>
      <c r="B96" s="10" t="s">
        <v>60</v>
      </c>
      <c r="C96" s="16" t="s">
        <v>67</v>
      </c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7"/>
      <c r="P96" s="110"/>
      <c r="Q96" s="110"/>
      <c r="R96" s="110"/>
      <c r="S96" s="111"/>
    </row>
    <row r="97" spans="1:19" ht="23.25" x14ac:dyDescent="0.25">
      <c r="A97" s="11">
        <v>193</v>
      </c>
      <c r="B97" s="10" t="s">
        <v>60</v>
      </c>
      <c r="C97" s="7" t="s">
        <v>9</v>
      </c>
      <c r="D97" s="131"/>
      <c r="E97" s="131"/>
      <c r="F97" s="131"/>
      <c r="G97" s="131"/>
      <c r="H97" s="108"/>
      <c r="I97" s="108"/>
      <c r="J97" s="108"/>
      <c r="K97" s="108"/>
      <c r="L97" s="131"/>
      <c r="M97" s="131"/>
      <c r="N97" s="131"/>
      <c r="O97" s="118"/>
      <c r="P97" s="131"/>
      <c r="Q97" s="131"/>
      <c r="R97" s="131"/>
      <c r="S97" s="137"/>
    </row>
    <row r="98" spans="1:19" ht="23.25" x14ac:dyDescent="0.25">
      <c r="A98" s="11">
        <v>194</v>
      </c>
      <c r="B98" s="10" t="s">
        <v>60</v>
      </c>
      <c r="C98" s="7" t="s">
        <v>10</v>
      </c>
      <c r="D98" s="131"/>
      <c r="E98" s="131"/>
      <c r="F98" s="131"/>
      <c r="G98" s="131"/>
      <c r="H98" s="108"/>
      <c r="I98" s="108"/>
      <c r="J98" s="108"/>
      <c r="K98" s="108"/>
      <c r="L98" s="131"/>
      <c r="M98" s="131"/>
      <c r="N98" s="131"/>
      <c r="O98" s="118"/>
      <c r="P98" s="131"/>
      <c r="Q98" s="131"/>
      <c r="R98" s="131"/>
      <c r="S98" s="137"/>
    </row>
    <row r="99" spans="1:19" ht="23.25" x14ac:dyDescent="0.25">
      <c r="A99" s="11">
        <v>195</v>
      </c>
      <c r="B99" s="10" t="s">
        <v>61</v>
      </c>
      <c r="C99" s="16" t="s">
        <v>67</v>
      </c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7"/>
      <c r="O99" s="17"/>
      <c r="P99" s="110"/>
      <c r="Q99" s="110"/>
      <c r="R99" s="110"/>
      <c r="S99" s="111"/>
    </row>
    <row r="100" spans="1:19" ht="23.25" x14ac:dyDescent="0.25">
      <c r="A100" s="11">
        <v>196</v>
      </c>
      <c r="B100" s="10" t="s">
        <v>61</v>
      </c>
      <c r="C100" s="7" t="s">
        <v>9</v>
      </c>
      <c r="D100" s="131"/>
      <c r="E100" s="136"/>
      <c r="F100" s="131"/>
      <c r="G100" s="136"/>
      <c r="H100" s="114"/>
      <c r="I100" s="114"/>
      <c r="J100" s="114"/>
      <c r="K100" s="114"/>
      <c r="L100" s="131"/>
      <c r="M100" s="136"/>
      <c r="N100" s="118"/>
      <c r="O100" s="119"/>
      <c r="P100" s="131"/>
      <c r="Q100" s="136"/>
      <c r="R100" s="136"/>
      <c r="S100" s="138"/>
    </row>
    <row r="101" spans="1:19" ht="23.25" x14ac:dyDescent="0.25">
      <c r="A101" s="11">
        <v>197</v>
      </c>
      <c r="B101" s="10" t="s">
        <v>61</v>
      </c>
      <c r="C101" s="7" t="s">
        <v>10</v>
      </c>
      <c r="D101" s="136"/>
      <c r="E101" s="136"/>
      <c r="F101" s="136"/>
      <c r="G101" s="136"/>
      <c r="H101" s="114"/>
      <c r="I101" s="114"/>
      <c r="J101" s="114"/>
      <c r="K101" s="114"/>
      <c r="L101" s="136"/>
      <c r="M101" s="136"/>
      <c r="N101" s="119"/>
      <c r="O101" s="119"/>
      <c r="P101" s="131"/>
      <c r="Q101" s="136"/>
      <c r="R101" s="136"/>
      <c r="S101" s="138"/>
    </row>
    <row r="102" spans="1:19" ht="69.75" x14ac:dyDescent="0.25">
      <c r="A102" s="11">
        <v>198</v>
      </c>
      <c r="B102" s="10" t="s">
        <v>62</v>
      </c>
      <c r="C102" s="16" t="s">
        <v>67</v>
      </c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7"/>
      <c r="P102" s="110"/>
      <c r="Q102" s="110"/>
      <c r="R102" s="110"/>
      <c r="S102" s="111"/>
    </row>
    <row r="103" spans="1:19" ht="69.75" x14ac:dyDescent="0.25">
      <c r="A103" s="11">
        <v>199</v>
      </c>
      <c r="B103" s="10" t="s">
        <v>62</v>
      </c>
      <c r="C103" s="7" t="s">
        <v>9</v>
      </c>
      <c r="D103" s="136"/>
      <c r="E103" s="136"/>
      <c r="F103" s="136"/>
      <c r="G103" s="136"/>
      <c r="H103" s="114"/>
      <c r="I103" s="114"/>
      <c r="J103" s="114"/>
      <c r="K103" s="114"/>
      <c r="L103" s="136"/>
      <c r="M103" s="136"/>
      <c r="N103" s="136"/>
      <c r="O103" s="119"/>
      <c r="P103" s="131"/>
      <c r="Q103" s="136"/>
      <c r="R103" s="136"/>
      <c r="S103" s="138"/>
    </row>
    <row r="104" spans="1:19" ht="69.75" x14ac:dyDescent="0.25">
      <c r="A104" s="11">
        <v>200</v>
      </c>
      <c r="B104" s="10" t="s">
        <v>62</v>
      </c>
      <c r="C104" s="7" t="s">
        <v>10</v>
      </c>
      <c r="D104" s="131"/>
      <c r="E104" s="131"/>
      <c r="F104" s="131"/>
      <c r="G104" s="131"/>
      <c r="H104" s="108"/>
      <c r="I104" s="108"/>
      <c r="J104" s="108"/>
      <c r="K104" s="108"/>
      <c r="L104" s="131"/>
      <c r="M104" s="131"/>
      <c r="N104" s="136"/>
      <c r="O104" s="119"/>
      <c r="P104" s="131"/>
      <c r="Q104" s="136"/>
      <c r="R104" s="136"/>
      <c r="S104" s="138"/>
    </row>
    <row r="105" spans="1:19" ht="23.25" x14ac:dyDescent="0.25">
      <c r="A105" s="11">
        <v>201</v>
      </c>
      <c r="B105" s="10" t="s">
        <v>63</v>
      </c>
      <c r="C105" s="16" t="s">
        <v>67</v>
      </c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7"/>
      <c r="P105" s="110"/>
      <c r="Q105" s="110"/>
      <c r="R105" s="110"/>
      <c r="S105" s="111"/>
    </row>
    <row r="106" spans="1:19" ht="23.25" x14ac:dyDescent="0.25">
      <c r="A106" s="11">
        <v>202</v>
      </c>
      <c r="B106" s="10" t="s">
        <v>63</v>
      </c>
      <c r="C106" s="7" t="s">
        <v>9</v>
      </c>
      <c r="D106" s="131"/>
      <c r="E106" s="136"/>
      <c r="F106" s="131"/>
      <c r="G106" s="136"/>
      <c r="H106" s="114"/>
      <c r="I106" s="114"/>
      <c r="J106" s="114"/>
      <c r="K106" s="114"/>
      <c r="L106" s="131"/>
      <c r="M106" s="136"/>
      <c r="N106" s="131"/>
      <c r="O106" s="119"/>
      <c r="P106" s="131"/>
      <c r="Q106" s="136"/>
      <c r="R106" s="136"/>
      <c r="S106" s="138"/>
    </row>
    <row r="107" spans="1:19" ht="23.25" x14ac:dyDescent="0.25">
      <c r="A107" s="11">
        <v>203</v>
      </c>
      <c r="B107" s="10" t="s">
        <v>63</v>
      </c>
      <c r="C107" s="7" t="s">
        <v>10</v>
      </c>
      <c r="D107" s="136"/>
      <c r="E107" s="136"/>
      <c r="F107" s="136"/>
      <c r="G107" s="136"/>
      <c r="H107" s="114"/>
      <c r="I107" s="114"/>
      <c r="J107" s="114"/>
      <c r="K107" s="114"/>
      <c r="L107" s="136"/>
      <c r="M107" s="136"/>
      <c r="N107" s="136"/>
      <c r="O107" s="119"/>
      <c r="P107" s="131"/>
      <c r="Q107" s="136"/>
      <c r="R107" s="136"/>
      <c r="S107" s="138"/>
    </row>
    <row r="108" spans="1:19" ht="23.25" x14ac:dyDescent="0.25">
      <c r="A108" s="11">
        <v>204</v>
      </c>
      <c r="B108" s="10" t="s">
        <v>64</v>
      </c>
      <c r="C108" s="16" t="s">
        <v>67</v>
      </c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7"/>
      <c r="P108" s="110"/>
      <c r="Q108" s="110"/>
      <c r="R108" s="110"/>
      <c r="S108" s="111"/>
    </row>
    <row r="109" spans="1:19" ht="23.25" x14ac:dyDescent="0.25">
      <c r="A109" s="11">
        <v>205</v>
      </c>
      <c r="B109" s="10" t="s">
        <v>64</v>
      </c>
      <c r="C109" s="7" t="s">
        <v>9</v>
      </c>
      <c r="D109" s="131"/>
      <c r="E109" s="136"/>
      <c r="F109" s="131"/>
      <c r="G109" s="136"/>
      <c r="H109" s="114"/>
      <c r="I109" s="114"/>
      <c r="J109" s="114"/>
      <c r="K109" s="114"/>
      <c r="L109" s="131"/>
      <c r="M109" s="136"/>
      <c r="N109" s="118"/>
      <c r="O109" s="119"/>
      <c r="P109" s="131"/>
      <c r="Q109" s="136"/>
      <c r="R109" s="136"/>
      <c r="S109" s="138"/>
    </row>
    <row r="110" spans="1:19" ht="23.25" x14ac:dyDescent="0.25">
      <c r="A110" s="11">
        <v>206</v>
      </c>
      <c r="B110" s="10" t="s">
        <v>64</v>
      </c>
      <c r="C110" s="7" t="s">
        <v>10</v>
      </c>
      <c r="D110" s="136"/>
      <c r="E110" s="136"/>
      <c r="F110" s="136"/>
      <c r="G110" s="136"/>
      <c r="H110" s="114"/>
      <c r="I110" s="114"/>
      <c r="J110" s="114"/>
      <c r="K110" s="114"/>
      <c r="L110" s="136"/>
      <c r="M110" s="136"/>
      <c r="N110" s="136"/>
      <c r="O110" s="119"/>
      <c r="P110" s="131"/>
      <c r="Q110" s="136"/>
      <c r="R110" s="136"/>
      <c r="S110" s="138"/>
    </row>
    <row r="111" spans="1:19" ht="46.5" x14ac:dyDescent="0.25">
      <c r="A111" s="11">
        <v>207</v>
      </c>
      <c r="B111" s="10" t="s">
        <v>65</v>
      </c>
      <c r="C111" s="16" t="s">
        <v>67</v>
      </c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7"/>
      <c r="O111" s="17"/>
      <c r="P111" s="110"/>
      <c r="Q111" s="110"/>
      <c r="R111" s="110"/>
      <c r="S111" s="111"/>
    </row>
    <row r="112" spans="1:19" ht="46.5" x14ac:dyDescent="0.25">
      <c r="A112" s="11">
        <v>208</v>
      </c>
      <c r="B112" s="10" t="s">
        <v>65</v>
      </c>
      <c r="C112" s="7" t="s">
        <v>9</v>
      </c>
      <c r="D112" s="136"/>
      <c r="E112" s="131"/>
      <c r="F112" s="136"/>
      <c r="G112" s="131"/>
      <c r="H112" s="114"/>
      <c r="I112" s="114"/>
      <c r="J112" s="114"/>
      <c r="K112" s="114"/>
      <c r="L112" s="136"/>
      <c r="M112" s="131"/>
      <c r="N112" s="119"/>
      <c r="O112" s="118"/>
      <c r="P112" s="131"/>
      <c r="Q112" s="136"/>
      <c r="R112" s="136"/>
      <c r="S112" s="138"/>
    </row>
    <row r="113" spans="1:19" ht="46.5" x14ac:dyDescent="0.25">
      <c r="A113" s="11">
        <v>209</v>
      </c>
      <c r="B113" s="10" t="s">
        <v>65</v>
      </c>
      <c r="C113" s="7" t="s">
        <v>10</v>
      </c>
      <c r="D113" s="136"/>
      <c r="E113" s="136"/>
      <c r="F113" s="136"/>
      <c r="G113" s="136"/>
      <c r="H113" s="114"/>
      <c r="I113" s="114"/>
      <c r="J113" s="114"/>
      <c r="K113" s="114"/>
      <c r="L113" s="136"/>
      <c r="M113" s="136"/>
      <c r="N113" s="119"/>
      <c r="O113" s="119"/>
      <c r="P113" s="131"/>
      <c r="Q113" s="136"/>
      <c r="R113" s="136"/>
      <c r="S113" s="138"/>
    </row>
    <row r="114" spans="1:19" ht="46.5" x14ac:dyDescent="0.25">
      <c r="A114" s="3">
        <v>210</v>
      </c>
      <c r="B114" s="10" t="s">
        <v>51</v>
      </c>
      <c r="C114" s="16" t="s">
        <v>67</v>
      </c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</row>
    <row r="115" spans="1:19" s="49" customFormat="1" ht="46.5" x14ac:dyDescent="0.25">
      <c r="A115" s="3">
        <v>211</v>
      </c>
      <c r="B115" s="66" t="s">
        <v>82</v>
      </c>
      <c r="C115" s="16" t="s">
        <v>67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</row>
    <row r="116" spans="1:19" s="49" customFormat="1" ht="46.5" x14ac:dyDescent="0.25">
      <c r="A116" s="3">
        <v>212</v>
      </c>
      <c r="B116" s="69" t="s">
        <v>82</v>
      </c>
      <c r="C116" s="70" t="s">
        <v>9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</row>
    <row r="117" spans="1:19" s="49" customFormat="1" ht="46.5" x14ac:dyDescent="0.25">
      <c r="A117" s="3">
        <v>213</v>
      </c>
      <c r="B117" s="65" t="s">
        <v>82</v>
      </c>
      <c r="C117" s="7" t="s">
        <v>10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s="49" customFormat="1" ht="46.5" x14ac:dyDescent="0.25">
      <c r="A118" s="3">
        <v>214</v>
      </c>
      <c r="B118" s="66" t="s">
        <v>245</v>
      </c>
      <c r="C118" s="16" t="s">
        <v>67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</row>
    <row r="119" spans="1:19" s="49" customFormat="1" ht="46.5" x14ac:dyDescent="0.25">
      <c r="A119" s="3">
        <v>215</v>
      </c>
      <c r="B119" s="66" t="s">
        <v>245</v>
      </c>
      <c r="C119" s="70" t="s">
        <v>9</v>
      </c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</row>
  </sheetData>
  <mergeCells count="14">
    <mergeCell ref="A1:A4"/>
    <mergeCell ref="B1:B4"/>
    <mergeCell ref="C1:C4"/>
    <mergeCell ref="N3:O3"/>
    <mergeCell ref="D1:S1"/>
    <mergeCell ref="D2:G2"/>
    <mergeCell ref="H2:K2"/>
    <mergeCell ref="L2:O2"/>
    <mergeCell ref="P2:S3"/>
    <mergeCell ref="D3:E3"/>
    <mergeCell ref="F3:G3"/>
    <mergeCell ref="H3:I3"/>
    <mergeCell ref="J3:K3"/>
    <mergeCell ref="L3:M3"/>
  </mergeCells>
  <conditionalFormatting sqref="D116:S117">
    <cfRule type="cellIs" dxfId="10" priority="5" operator="equal">
      <formula>0</formula>
    </cfRule>
  </conditionalFormatting>
  <conditionalFormatting sqref="G11:G12 L7:P9 G29:G30 K29:P30 D23:S24 G41:G42 L17:P18 D14:F15 H14:I15 L11:P12 L14:P15 L20:P21 D26:S27 D32:S33 D35:S36 K41:P42 D44:S44 D46:S46 D48:S48 D50:S51 D53:S54 D56:S57 D59:S60 D62:S63 D65:S65 D67:S68 D73:S74 D76:S77 D82:S83 D85:S86 D88:S89 D91:S92 D94:S95 D97:S98 D100:S101 D103:S104 D106:S107 D109:S110 D112:S113 E70:S71 D38:S39">
    <cfRule type="cellIs" dxfId="9" priority="4" operator="equal">
      <formula>0</formula>
    </cfRule>
  </conditionalFormatting>
  <conditionalFormatting sqref="D70:D71">
    <cfRule type="cellIs" dxfId="8" priority="3" operator="equal">
      <formula>0</formula>
    </cfRule>
  </conditionalFormatting>
  <conditionalFormatting sqref="D119:S119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Y35"/>
  <sheetViews>
    <sheetView zoomScale="70" zoomScaleNormal="70" workbookViewId="0">
      <selection activeCell="A30" sqref="A30"/>
    </sheetView>
  </sheetViews>
  <sheetFormatPr defaultRowHeight="15" x14ac:dyDescent="0.25"/>
  <cols>
    <col min="1" max="1" width="7.28515625" bestFit="1" customWidth="1"/>
    <col min="2" max="2" width="107.140625" style="53" bestFit="1" customWidth="1"/>
    <col min="3" max="3" width="10.140625" bestFit="1" customWidth="1"/>
    <col min="4" max="4" width="11.5703125" customWidth="1"/>
    <col min="5" max="5" width="10.140625" bestFit="1" customWidth="1"/>
    <col min="6" max="6" width="19.5703125" bestFit="1" customWidth="1"/>
    <col min="7" max="7" width="10.140625" bestFit="1" customWidth="1"/>
    <col min="8" max="8" width="11.42578125" bestFit="1" customWidth="1"/>
    <col min="9" max="9" width="11" customWidth="1"/>
    <col min="10" max="10" width="19.5703125" bestFit="1" customWidth="1"/>
    <col min="11" max="11" width="11" customWidth="1"/>
    <col min="12" max="12" width="18.85546875" customWidth="1"/>
    <col min="13" max="14" width="10.7109375" customWidth="1"/>
    <col min="15" max="15" width="52.42578125" bestFit="1" customWidth="1"/>
    <col min="16" max="21" width="10.7109375" customWidth="1"/>
    <col min="22" max="22" width="12.140625" customWidth="1"/>
    <col min="23" max="24" width="10.7109375" customWidth="1"/>
    <col min="25" max="25" width="12.140625" customWidth="1"/>
  </cols>
  <sheetData>
    <row r="1" spans="1:25" ht="24" thickBot="1" x14ac:dyDescent="0.3">
      <c r="A1" s="237" t="s">
        <v>66</v>
      </c>
      <c r="B1" s="265" t="s">
        <v>0</v>
      </c>
      <c r="C1" s="268" t="s">
        <v>11</v>
      </c>
      <c r="D1" s="269"/>
      <c r="E1" s="269"/>
      <c r="F1" s="270"/>
      <c r="G1" s="268" t="s">
        <v>12</v>
      </c>
      <c r="H1" s="269"/>
      <c r="I1" s="269"/>
      <c r="J1" s="270"/>
      <c r="K1" s="248" t="s">
        <v>13</v>
      </c>
      <c r="L1" s="25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4" thickBot="1" x14ac:dyDescent="0.3">
      <c r="A2" s="238"/>
      <c r="B2" s="266"/>
      <c r="C2" s="274" t="s">
        <v>14</v>
      </c>
      <c r="D2" s="275" t="s">
        <v>15</v>
      </c>
      <c r="E2" s="271" t="s">
        <v>16</v>
      </c>
      <c r="F2" s="271"/>
      <c r="G2" s="275" t="s">
        <v>14</v>
      </c>
      <c r="H2" s="275" t="s">
        <v>15</v>
      </c>
      <c r="I2" s="272" t="s">
        <v>17</v>
      </c>
      <c r="J2" s="273"/>
      <c r="K2" s="251"/>
      <c r="L2" s="25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47.25" thickBot="1" x14ac:dyDescent="0.3">
      <c r="A3" s="264"/>
      <c r="B3" s="267"/>
      <c r="C3" s="274"/>
      <c r="D3" s="276"/>
      <c r="E3" s="28" t="s">
        <v>14</v>
      </c>
      <c r="F3" s="29" t="s">
        <v>18</v>
      </c>
      <c r="G3" s="276"/>
      <c r="H3" s="276"/>
      <c r="I3" s="30" t="s">
        <v>14</v>
      </c>
      <c r="J3" s="31" t="s">
        <v>18</v>
      </c>
      <c r="K3" s="32" t="s">
        <v>14</v>
      </c>
      <c r="L3" s="33" t="s">
        <v>19</v>
      </c>
      <c r="M3" s="2"/>
      <c r="N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4" thickBot="1" x14ac:dyDescent="0.3">
      <c r="A4" s="178">
        <v>0</v>
      </c>
      <c r="B4" s="47" t="s">
        <v>22</v>
      </c>
      <c r="C4" s="179">
        <f>SUM(C5:C35)</f>
        <v>0</v>
      </c>
      <c r="D4" s="179">
        <f t="shared" ref="D4:L4" si="0">SUM(D5:D35)</f>
        <v>0</v>
      </c>
      <c r="E4" s="179">
        <f t="shared" si="0"/>
        <v>0</v>
      </c>
      <c r="F4" s="179">
        <f t="shared" si="0"/>
        <v>0</v>
      </c>
      <c r="G4" s="179">
        <f t="shared" si="0"/>
        <v>0</v>
      </c>
      <c r="H4" s="179">
        <f t="shared" si="0"/>
        <v>0</v>
      </c>
      <c r="I4" s="179">
        <f t="shared" si="0"/>
        <v>0</v>
      </c>
      <c r="J4" s="179">
        <f t="shared" si="0"/>
        <v>0</v>
      </c>
      <c r="K4" s="179">
        <f t="shared" si="0"/>
        <v>0</v>
      </c>
      <c r="L4" s="179">
        <f t="shared" si="0"/>
        <v>0</v>
      </c>
      <c r="M4" s="2"/>
      <c r="N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3.25" x14ac:dyDescent="0.25">
      <c r="A5" s="34">
        <v>301</v>
      </c>
      <c r="B5" s="35" t="s">
        <v>23</v>
      </c>
      <c r="C5" s="58"/>
      <c r="D5" s="58"/>
      <c r="E5" s="58"/>
      <c r="F5" s="58"/>
      <c r="G5" s="58"/>
      <c r="H5" s="58"/>
      <c r="I5" s="58"/>
      <c r="J5" s="58"/>
      <c r="K5" s="58"/>
      <c r="L5" s="59"/>
      <c r="M5" s="2"/>
      <c r="N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3.25" x14ac:dyDescent="0.35">
      <c r="A6" s="36">
        <v>302</v>
      </c>
      <c r="B6" s="12" t="s">
        <v>27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25" ht="23.25" x14ac:dyDescent="0.35">
      <c r="A7" s="36">
        <v>303</v>
      </c>
      <c r="B7" s="12" t="s">
        <v>28</v>
      </c>
      <c r="C7" s="54"/>
      <c r="D7" s="54"/>
      <c r="E7" s="54"/>
      <c r="F7" s="54"/>
      <c r="G7" s="54"/>
      <c r="H7" s="54"/>
      <c r="I7" s="54"/>
      <c r="J7" s="54"/>
      <c r="K7" s="54"/>
      <c r="L7" s="55"/>
    </row>
    <row r="8" spans="1:25" ht="23.25" x14ac:dyDescent="0.35">
      <c r="A8" s="36">
        <v>304</v>
      </c>
      <c r="B8" s="12" t="s">
        <v>29</v>
      </c>
      <c r="C8" s="54"/>
      <c r="D8" s="54"/>
      <c r="E8" s="54"/>
      <c r="F8" s="54"/>
      <c r="G8" s="54"/>
      <c r="H8" s="54"/>
      <c r="I8" s="54"/>
      <c r="J8" s="54"/>
      <c r="K8" s="54"/>
      <c r="L8" s="55"/>
    </row>
    <row r="9" spans="1:25" ht="23.25" x14ac:dyDescent="0.35">
      <c r="A9" s="36">
        <v>305</v>
      </c>
      <c r="B9" s="12" t="s">
        <v>71</v>
      </c>
      <c r="C9" s="54"/>
      <c r="D9" s="54"/>
      <c r="E9" s="54"/>
      <c r="F9" s="54"/>
      <c r="G9" s="54"/>
      <c r="H9" s="54"/>
      <c r="I9" s="54"/>
      <c r="J9" s="54"/>
      <c r="K9" s="54"/>
      <c r="L9" s="55"/>
    </row>
    <row r="10" spans="1:25" ht="23.25" x14ac:dyDescent="0.35">
      <c r="A10" s="36">
        <v>306</v>
      </c>
      <c r="B10" s="12" t="s">
        <v>72</v>
      </c>
      <c r="C10" s="54"/>
      <c r="D10" s="54"/>
      <c r="E10" s="54"/>
      <c r="F10" s="54"/>
      <c r="G10" s="54"/>
      <c r="H10" s="54"/>
      <c r="I10" s="54"/>
      <c r="J10" s="54"/>
      <c r="K10" s="54"/>
      <c r="L10" s="55"/>
    </row>
    <row r="11" spans="1:25" ht="23.25" x14ac:dyDescent="0.35">
      <c r="A11" s="36">
        <v>307</v>
      </c>
      <c r="B11" s="44" t="s">
        <v>73</v>
      </c>
      <c r="C11" s="54"/>
      <c r="D11" s="54"/>
      <c r="E11" s="54"/>
      <c r="F11" s="54"/>
      <c r="G11" s="54"/>
      <c r="H11" s="54"/>
      <c r="I11" s="54"/>
      <c r="J11" s="54"/>
      <c r="K11" s="54"/>
      <c r="L11" s="55"/>
    </row>
    <row r="12" spans="1:25" ht="23.25" x14ac:dyDescent="0.35">
      <c r="A12" s="36">
        <v>308</v>
      </c>
      <c r="B12" s="44" t="s">
        <v>74</v>
      </c>
      <c r="C12" s="54"/>
      <c r="D12" s="54"/>
      <c r="E12" s="54"/>
      <c r="F12" s="54"/>
      <c r="G12" s="54"/>
      <c r="H12" s="54"/>
      <c r="I12" s="54"/>
      <c r="J12" s="54"/>
      <c r="K12" s="54"/>
      <c r="L12" s="55"/>
    </row>
    <row r="13" spans="1:25" ht="23.25" x14ac:dyDescent="0.35">
      <c r="A13" s="36">
        <v>309</v>
      </c>
      <c r="B13" s="12" t="s">
        <v>32</v>
      </c>
      <c r="C13" s="54"/>
      <c r="D13" s="54"/>
      <c r="E13" s="54"/>
      <c r="F13" s="54"/>
      <c r="G13" s="54"/>
      <c r="H13" s="54"/>
      <c r="I13" s="54"/>
      <c r="J13" s="54"/>
      <c r="K13" s="54"/>
      <c r="L13" s="55"/>
    </row>
    <row r="14" spans="1:25" ht="23.25" x14ac:dyDescent="0.35">
      <c r="A14" s="36">
        <v>310</v>
      </c>
      <c r="B14" s="12" t="s">
        <v>35</v>
      </c>
      <c r="C14" s="54"/>
      <c r="D14" s="54"/>
      <c r="E14" s="54"/>
      <c r="F14" s="54"/>
      <c r="G14" s="54"/>
      <c r="H14" s="54"/>
      <c r="I14" s="54"/>
      <c r="J14" s="54"/>
      <c r="K14" s="54"/>
      <c r="L14" s="55"/>
    </row>
    <row r="15" spans="1:25" ht="23.25" x14ac:dyDescent="0.35">
      <c r="A15" s="36">
        <v>311</v>
      </c>
      <c r="B15" s="12" t="s">
        <v>69</v>
      </c>
      <c r="C15" s="54"/>
      <c r="D15" s="54"/>
      <c r="E15" s="54"/>
      <c r="F15" s="54"/>
      <c r="G15" s="54"/>
      <c r="H15" s="54"/>
      <c r="I15" s="54"/>
      <c r="J15" s="54"/>
      <c r="K15" s="54"/>
      <c r="L15" s="55"/>
    </row>
    <row r="16" spans="1:25" ht="23.25" x14ac:dyDescent="0.35">
      <c r="A16" s="36">
        <v>312</v>
      </c>
      <c r="B16" s="12" t="s">
        <v>38</v>
      </c>
      <c r="C16" s="54"/>
      <c r="D16" s="54"/>
      <c r="E16" s="54"/>
      <c r="F16" s="54"/>
      <c r="G16" s="54"/>
      <c r="H16" s="54"/>
      <c r="I16" s="54"/>
      <c r="J16" s="54"/>
      <c r="K16" s="54"/>
      <c r="L16" s="55"/>
    </row>
    <row r="17" spans="1:12" ht="23.25" x14ac:dyDescent="0.35">
      <c r="A17" s="36">
        <v>313</v>
      </c>
      <c r="B17" s="12" t="s">
        <v>37</v>
      </c>
      <c r="C17" s="54"/>
      <c r="D17" s="54"/>
      <c r="E17" s="54"/>
      <c r="F17" s="54"/>
      <c r="G17" s="54"/>
      <c r="H17" s="54"/>
      <c r="I17" s="54"/>
      <c r="J17" s="54"/>
      <c r="K17" s="54"/>
      <c r="L17" s="55"/>
    </row>
    <row r="18" spans="1:12" ht="23.25" x14ac:dyDescent="0.35">
      <c r="A18" s="36">
        <v>314</v>
      </c>
      <c r="B18" s="12" t="s">
        <v>39</v>
      </c>
      <c r="C18" s="54"/>
      <c r="D18" s="54"/>
      <c r="E18" s="54"/>
      <c r="F18" s="54"/>
      <c r="G18" s="54"/>
      <c r="H18" s="54"/>
      <c r="I18" s="54"/>
      <c r="J18" s="54"/>
      <c r="K18" s="54"/>
      <c r="L18" s="55"/>
    </row>
    <row r="19" spans="1:12" ht="23.25" x14ac:dyDescent="0.35">
      <c r="A19" s="36">
        <v>315</v>
      </c>
      <c r="B19" s="12" t="s">
        <v>34</v>
      </c>
      <c r="C19" s="54"/>
      <c r="D19" s="54"/>
      <c r="E19" s="54"/>
      <c r="F19" s="54"/>
      <c r="G19" s="54"/>
      <c r="H19" s="54"/>
      <c r="I19" s="54"/>
      <c r="J19" s="54"/>
      <c r="K19" s="54"/>
      <c r="L19" s="55"/>
    </row>
    <row r="20" spans="1:12" ht="23.25" x14ac:dyDescent="0.35">
      <c r="A20" s="36">
        <v>316</v>
      </c>
      <c r="B20" s="13" t="s">
        <v>80</v>
      </c>
      <c r="C20" s="54"/>
      <c r="D20" s="54"/>
      <c r="E20" s="54"/>
      <c r="F20" s="54"/>
      <c r="G20" s="54"/>
      <c r="H20" s="54"/>
      <c r="I20" s="54"/>
      <c r="J20" s="54"/>
      <c r="K20" s="54"/>
      <c r="L20" s="55"/>
    </row>
    <row r="21" spans="1:12" ht="23.25" x14ac:dyDescent="0.35">
      <c r="A21" s="36">
        <v>317</v>
      </c>
      <c r="B21" s="44" t="s">
        <v>81</v>
      </c>
      <c r="C21" s="54"/>
      <c r="D21" s="54"/>
      <c r="E21" s="54"/>
      <c r="F21" s="54"/>
      <c r="G21" s="54"/>
      <c r="H21" s="54"/>
      <c r="I21" s="54"/>
      <c r="J21" s="54"/>
      <c r="K21" s="54"/>
      <c r="L21" s="55"/>
    </row>
    <row r="22" spans="1:12" ht="23.25" x14ac:dyDescent="0.35">
      <c r="A22" s="36">
        <v>318</v>
      </c>
      <c r="B22" s="12" t="s">
        <v>41</v>
      </c>
      <c r="C22" s="54"/>
      <c r="D22" s="54"/>
      <c r="E22" s="54"/>
      <c r="F22" s="54"/>
      <c r="G22" s="54"/>
      <c r="H22" s="54"/>
      <c r="I22" s="54"/>
      <c r="J22" s="54"/>
      <c r="K22" s="54"/>
      <c r="L22" s="55"/>
    </row>
    <row r="23" spans="1:12" ht="23.25" x14ac:dyDescent="0.35">
      <c r="A23" s="36">
        <v>319</v>
      </c>
      <c r="B23" s="15" t="s">
        <v>142</v>
      </c>
      <c r="C23" s="54"/>
      <c r="D23" s="54"/>
      <c r="E23" s="54"/>
      <c r="F23" s="54"/>
      <c r="G23" s="54"/>
      <c r="H23" s="54"/>
      <c r="I23" s="54"/>
      <c r="J23" s="54"/>
      <c r="K23" s="54"/>
      <c r="L23" s="55"/>
    </row>
    <row r="24" spans="1:12" ht="23.25" x14ac:dyDescent="0.35">
      <c r="A24" s="36">
        <v>320</v>
      </c>
      <c r="B24" s="12" t="s">
        <v>40</v>
      </c>
      <c r="C24" s="54"/>
      <c r="D24" s="54"/>
      <c r="E24" s="54"/>
      <c r="F24" s="54"/>
      <c r="G24" s="54"/>
      <c r="H24" s="54"/>
      <c r="I24" s="54"/>
      <c r="J24" s="54"/>
      <c r="K24" s="54"/>
      <c r="L24" s="55"/>
    </row>
    <row r="25" spans="1:12" ht="23.25" x14ac:dyDescent="0.35">
      <c r="A25" s="36">
        <v>321</v>
      </c>
      <c r="B25" s="12" t="s">
        <v>43</v>
      </c>
      <c r="C25" s="54"/>
      <c r="D25" s="54"/>
      <c r="E25" s="54"/>
      <c r="F25" s="54"/>
      <c r="G25" s="54"/>
      <c r="H25" s="54"/>
      <c r="I25" s="54"/>
      <c r="J25" s="54"/>
      <c r="K25" s="54"/>
      <c r="L25" s="55"/>
    </row>
    <row r="26" spans="1:12" ht="23.25" x14ac:dyDescent="0.35">
      <c r="A26" s="36">
        <v>322</v>
      </c>
      <c r="B26" s="12" t="s">
        <v>45</v>
      </c>
      <c r="C26" s="54"/>
      <c r="D26" s="54"/>
      <c r="E26" s="54"/>
      <c r="F26" s="54"/>
      <c r="G26" s="54"/>
      <c r="H26" s="54"/>
      <c r="I26" s="54"/>
      <c r="J26" s="54"/>
      <c r="K26" s="54"/>
      <c r="L26" s="55"/>
    </row>
    <row r="27" spans="1:12" ht="23.25" x14ac:dyDescent="0.35">
      <c r="A27" s="36">
        <v>323</v>
      </c>
      <c r="B27" s="12" t="s">
        <v>25</v>
      </c>
      <c r="C27" s="54"/>
      <c r="D27" s="54"/>
      <c r="E27" s="54"/>
      <c r="F27" s="54"/>
      <c r="G27" s="54"/>
      <c r="H27" s="54"/>
      <c r="I27" s="54"/>
      <c r="J27" s="54"/>
      <c r="K27" s="54"/>
      <c r="L27" s="55"/>
    </row>
    <row r="28" spans="1:12" ht="23.25" x14ac:dyDescent="0.35">
      <c r="A28" s="36">
        <v>324</v>
      </c>
      <c r="B28" s="12" t="s">
        <v>52</v>
      </c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1:12" s="49" customFormat="1" ht="23.25" x14ac:dyDescent="0.35">
      <c r="A29" s="36">
        <v>325</v>
      </c>
      <c r="B29" s="12" t="s">
        <v>42</v>
      </c>
      <c r="C29" s="54"/>
      <c r="D29" s="54"/>
      <c r="E29" s="54"/>
      <c r="F29" s="54"/>
      <c r="G29" s="54"/>
      <c r="H29" s="54"/>
      <c r="I29" s="54"/>
      <c r="J29" s="54"/>
      <c r="K29" s="54"/>
      <c r="L29" s="55"/>
    </row>
    <row r="30" spans="1:12" s="49" customFormat="1" ht="23.25" x14ac:dyDescent="0.35">
      <c r="A30" s="36">
        <v>326</v>
      </c>
      <c r="B30" s="12" t="s">
        <v>82</v>
      </c>
      <c r="C30" s="54"/>
      <c r="D30" s="54"/>
      <c r="E30" s="54"/>
      <c r="F30" s="54"/>
      <c r="G30" s="54"/>
      <c r="H30" s="54"/>
      <c r="I30" s="54"/>
      <c r="J30" s="54"/>
      <c r="K30" s="54"/>
      <c r="L30" s="55"/>
    </row>
    <row r="31" spans="1:12" s="49" customFormat="1" ht="23.25" x14ac:dyDescent="0.35">
      <c r="A31" s="36">
        <v>327</v>
      </c>
      <c r="B31" s="12" t="s">
        <v>262</v>
      </c>
      <c r="C31" s="54"/>
      <c r="D31" s="54"/>
      <c r="E31" s="54"/>
      <c r="F31" s="54"/>
      <c r="G31" s="54"/>
      <c r="H31" s="54"/>
      <c r="I31" s="54"/>
      <c r="J31" s="54"/>
      <c r="K31" s="54"/>
      <c r="L31" s="55"/>
    </row>
    <row r="32" spans="1:12" ht="23.25" x14ac:dyDescent="0.35">
      <c r="A32" s="36">
        <v>328</v>
      </c>
      <c r="B32" s="12" t="s">
        <v>46</v>
      </c>
      <c r="C32" s="54"/>
      <c r="D32" s="54"/>
      <c r="E32" s="54"/>
      <c r="F32" s="54"/>
      <c r="G32" s="54"/>
      <c r="H32" s="54"/>
      <c r="I32" s="54"/>
      <c r="J32" s="54"/>
      <c r="K32" s="54"/>
      <c r="L32" s="55"/>
    </row>
    <row r="33" spans="1:12" s="49" customFormat="1" ht="23.25" x14ac:dyDescent="0.35">
      <c r="A33" s="36">
        <v>329</v>
      </c>
      <c r="B33" s="12" t="s">
        <v>36</v>
      </c>
      <c r="C33" s="54"/>
      <c r="D33" s="54"/>
      <c r="E33" s="54"/>
      <c r="F33" s="54"/>
      <c r="G33" s="54"/>
      <c r="H33" s="54"/>
      <c r="I33" s="54"/>
      <c r="J33" s="54"/>
      <c r="K33" s="54"/>
      <c r="L33" s="55"/>
    </row>
    <row r="34" spans="1:12" s="49" customFormat="1" ht="23.25" x14ac:dyDescent="0.35">
      <c r="A34" s="36">
        <v>330</v>
      </c>
      <c r="B34" s="12" t="s">
        <v>70</v>
      </c>
      <c r="C34" s="54"/>
      <c r="D34" s="54"/>
      <c r="E34" s="54"/>
      <c r="F34" s="54"/>
      <c r="G34" s="54"/>
      <c r="H34" s="54"/>
      <c r="I34" s="54"/>
      <c r="J34" s="54"/>
      <c r="K34" s="54"/>
      <c r="L34" s="55"/>
    </row>
    <row r="35" spans="1:12" s="49" customFormat="1" ht="24" thickBot="1" x14ac:dyDescent="0.4">
      <c r="A35" s="180">
        <v>331</v>
      </c>
      <c r="B35" s="195" t="s">
        <v>245</v>
      </c>
      <c r="C35" s="56"/>
      <c r="D35" s="56"/>
      <c r="E35" s="56"/>
      <c r="F35" s="56"/>
      <c r="G35" s="56"/>
      <c r="H35" s="56"/>
      <c r="I35" s="56"/>
      <c r="J35" s="56"/>
      <c r="K35" s="56"/>
      <c r="L35" s="57"/>
    </row>
  </sheetData>
  <mergeCells count="11">
    <mergeCell ref="A1:A3"/>
    <mergeCell ref="B1:B3"/>
    <mergeCell ref="C1:F1"/>
    <mergeCell ref="G1:J1"/>
    <mergeCell ref="K1:L2"/>
    <mergeCell ref="E2:F2"/>
    <mergeCell ref="I2:J2"/>
    <mergeCell ref="C2:C3"/>
    <mergeCell ref="D2:D3"/>
    <mergeCell ref="G2:G3"/>
    <mergeCell ref="H2:H3"/>
  </mergeCells>
  <conditionalFormatting sqref="C4:L5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70" zoomScaleNormal="70" workbookViewId="0">
      <selection activeCell="F3" sqref="F3"/>
    </sheetView>
  </sheetViews>
  <sheetFormatPr defaultRowHeight="15" x14ac:dyDescent="0.25"/>
  <cols>
    <col min="1" max="1" width="9.140625" style="49"/>
    <col min="2" max="2" width="107.140625" style="53" bestFit="1" customWidth="1"/>
    <col min="3" max="3" width="16.42578125" customWidth="1"/>
    <col min="5" max="5" width="11" customWidth="1"/>
    <col min="6" max="6" width="14.140625" customWidth="1"/>
  </cols>
  <sheetData>
    <row r="1" spans="1:6" ht="21.75" thickBot="1" x14ac:dyDescent="0.3">
      <c r="A1" s="237" t="s">
        <v>66</v>
      </c>
      <c r="B1" s="265" t="s">
        <v>0</v>
      </c>
      <c r="C1" s="281" t="s">
        <v>75</v>
      </c>
      <c r="D1" s="278" t="s">
        <v>76</v>
      </c>
      <c r="E1" s="279"/>
      <c r="F1" s="280"/>
    </row>
    <row r="2" spans="1:6" ht="21.75" thickBot="1" x14ac:dyDescent="0.3">
      <c r="A2" s="239"/>
      <c r="B2" s="277"/>
      <c r="C2" s="282"/>
      <c r="D2" s="52" t="s">
        <v>77</v>
      </c>
      <c r="E2" s="51" t="s">
        <v>78</v>
      </c>
      <c r="F2" s="50" t="s">
        <v>79</v>
      </c>
    </row>
    <row r="3" spans="1:6" s="49" customFormat="1" ht="24" thickBot="1" x14ac:dyDescent="0.3">
      <c r="A3" s="178">
        <v>0</v>
      </c>
      <c r="B3" s="47" t="s">
        <v>22</v>
      </c>
      <c r="C3" s="179">
        <f>SUM(C4:C34)</f>
        <v>0</v>
      </c>
      <c r="D3" s="179">
        <f t="shared" ref="D3:F3" si="0">SUM(D4:D34)</f>
        <v>0</v>
      </c>
      <c r="E3" s="179">
        <f t="shared" si="0"/>
        <v>0</v>
      </c>
      <c r="F3" s="179">
        <f t="shared" si="0"/>
        <v>0</v>
      </c>
    </row>
    <row r="4" spans="1:6" ht="23.25" x14ac:dyDescent="0.25">
      <c r="A4" s="34">
        <v>401</v>
      </c>
      <c r="B4" s="35" t="s">
        <v>23</v>
      </c>
      <c r="C4" s="60"/>
      <c r="D4" s="61"/>
      <c r="E4" s="61"/>
      <c r="F4" s="62"/>
    </row>
    <row r="5" spans="1:6" ht="23.25" x14ac:dyDescent="0.25">
      <c r="A5" s="36">
        <v>402</v>
      </c>
      <c r="B5" s="12" t="s">
        <v>27</v>
      </c>
      <c r="C5" s="63"/>
      <c r="D5" s="5"/>
      <c r="E5" s="5"/>
      <c r="F5" s="6"/>
    </row>
    <row r="6" spans="1:6" ht="23.25" x14ac:dyDescent="0.35">
      <c r="A6" s="36">
        <v>403</v>
      </c>
      <c r="B6" s="12" t="s">
        <v>28</v>
      </c>
      <c r="C6" s="54"/>
      <c r="D6" s="54"/>
      <c r="E6" s="54"/>
      <c r="F6" s="55"/>
    </row>
    <row r="7" spans="1:6" ht="23.25" x14ac:dyDescent="0.35">
      <c r="A7" s="36">
        <v>404</v>
      </c>
      <c r="B7" s="12" t="s">
        <v>29</v>
      </c>
      <c r="C7" s="54"/>
      <c r="D7" s="54"/>
      <c r="E7" s="54"/>
      <c r="F7" s="55"/>
    </row>
    <row r="8" spans="1:6" ht="23.25" x14ac:dyDescent="0.35">
      <c r="A8" s="36">
        <v>405</v>
      </c>
      <c r="B8" s="12" t="s">
        <v>71</v>
      </c>
      <c r="C8" s="54"/>
      <c r="D8" s="54"/>
      <c r="E8" s="54"/>
      <c r="F8" s="55"/>
    </row>
    <row r="9" spans="1:6" ht="23.25" x14ac:dyDescent="0.35">
      <c r="A9" s="36">
        <v>406</v>
      </c>
      <c r="B9" s="12" t="s">
        <v>72</v>
      </c>
      <c r="C9" s="54"/>
      <c r="D9" s="54"/>
      <c r="E9" s="54"/>
      <c r="F9" s="55"/>
    </row>
    <row r="10" spans="1:6" ht="23.25" x14ac:dyDescent="0.35">
      <c r="A10" s="36">
        <v>407</v>
      </c>
      <c r="B10" s="44" t="s">
        <v>73</v>
      </c>
      <c r="C10" s="54"/>
      <c r="D10" s="54"/>
      <c r="E10" s="54"/>
      <c r="F10" s="55"/>
    </row>
    <row r="11" spans="1:6" ht="23.25" x14ac:dyDescent="0.35">
      <c r="A11" s="36">
        <v>408</v>
      </c>
      <c r="B11" s="44" t="s">
        <v>74</v>
      </c>
      <c r="C11" s="54"/>
      <c r="D11" s="54"/>
      <c r="E11" s="54"/>
      <c r="F11" s="55"/>
    </row>
    <row r="12" spans="1:6" ht="23.25" x14ac:dyDescent="0.35">
      <c r="A12" s="36">
        <v>409</v>
      </c>
      <c r="B12" s="12" t="s">
        <v>32</v>
      </c>
      <c r="C12" s="54"/>
      <c r="D12" s="54"/>
      <c r="E12" s="54"/>
      <c r="F12" s="55"/>
    </row>
    <row r="13" spans="1:6" ht="23.25" x14ac:dyDescent="0.35">
      <c r="A13" s="36">
        <v>410</v>
      </c>
      <c r="B13" s="12" t="s">
        <v>35</v>
      </c>
      <c r="C13" s="54"/>
      <c r="D13" s="54"/>
      <c r="E13" s="54"/>
      <c r="F13" s="55"/>
    </row>
    <row r="14" spans="1:6" ht="23.25" x14ac:dyDescent="0.35">
      <c r="A14" s="36">
        <v>411</v>
      </c>
      <c r="B14" s="12" t="s">
        <v>69</v>
      </c>
      <c r="C14" s="54"/>
      <c r="D14" s="54"/>
      <c r="E14" s="54"/>
      <c r="F14" s="55"/>
    </row>
    <row r="15" spans="1:6" ht="23.25" x14ac:dyDescent="0.35">
      <c r="A15" s="36">
        <v>412</v>
      </c>
      <c r="B15" s="12" t="s">
        <v>38</v>
      </c>
      <c r="C15" s="54"/>
      <c r="D15" s="54"/>
      <c r="E15" s="54"/>
      <c r="F15" s="55"/>
    </row>
    <row r="16" spans="1:6" ht="23.25" x14ac:dyDescent="0.35">
      <c r="A16" s="36">
        <v>413</v>
      </c>
      <c r="B16" s="12" t="s">
        <v>37</v>
      </c>
      <c r="C16" s="54"/>
      <c r="D16" s="54"/>
      <c r="E16" s="54"/>
      <c r="F16" s="55"/>
    </row>
    <row r="17" spans="1:6" ht="23.25" x14ac:dyDescent="0.35">
      <c r="A17" s="36">
        <v>414</v>
      </c>
      <c r="B17" s="12" t="s">
        <v>39</v>
      </c>
      <c r="C17" s="54"/>
      <c r="D17" s="54"/>
      <c r="E17" s="54"/>
      <c r="F17" s="55"/>
    </row>
    <row r="18" spans="1:6" ht="23.25" x14ac:dyDescent="0.35">
      <c r="A18" s="36">
        <v>415</v>
      </c>
      <c r="B18" s="12" t="s">
        <v>34</v>
      </c>
      <c r="C18" s="54"/>
      <c r="D18" s="54"/>
      <c r="E18" s="54"/>
      <c r="F18" s="55"/>
    </row>
    <row r="19" spans="1:6" ht="23.25" x14ac:dyDescent="0.35">
      <c r="A19" s="36">
        <v>416</v>
      </c>
      <c r="B19" s="13" t="s">
        <v>80</v>
      </c>
      <c r="C19" s="54"/>
      <c r="D19" s="54"/>
      <c r="E19" s="54"/>
      <c r="F19" s="55"/>
    </row>
    <row r="20" spans="1:6" ht="23.25" x14ac:dyDescent="0.35">
      <c r="A20" s="36">
        <v>417</v>
      </c>
      <c r="B20" s="44" t="s">
        <v>81</v>
      </c>
      <c r="C20" s="54"/>
      <c r="D20" s="54"/>
      <c r="E20" s="54"/>
      <c r="F20" s="55"/>
    </row>
    <row r="21" spans="1:6" ht="23.25" x14ac:dyDescent="0.35">
      <c r="A21" s="36">
        <v>418</v>
      </c>
      <c r="B21" s="12" t="s">
        <v>41</v>
      </c>
      <c r="C21" s="54"/>
      <c r="D21" s="54"/>
      <c r="E21" s="54"/>
      <c r="F21" s="55"/>
    </row>
    <row r="22" spans="1:6" ht="23.25" x14ac:dyDescent="0.35">
      <c r="A22" s="36">
        <v>419</v>
      </c>
      <c r="B22" s="15" t="s">
        <v>142</v>
      </c>
      <c r="C22" s="54"/>
      <c r="D22" s="54"/>
      <c r="E22" s="54"/>
      <c r="F22" s="55"/>
    </row>
    <row r="23" spans="1:6" ht="23.25" x14ac:dyDescent="0.35">
      <c r="A23" s="36">
        <v>420</v>
      </c>
      <c r="B23" s="12" t="s">
        <v>40</v>
      </c>
      <c r="C23" s="54"/>
      <c r="D23" s="54"/>
      <c r="E23" s="54"/>
      <c r="F23" s="55"/>
    </row>
    <row r="24" spans="1:6" ht="23.25" x14ac:dyDescent="0.35">
      <c r="A24" s="36">
        <v>421</v>
      </c>
      <c r="B24" s="12" t="s">
        <v>43</v>
      </c>
      <c r="C24" s="54"/>
      <c r="D24" s="54"/>
      <c r="E24" s="54"/>
      <c r="F24" s="55"/>
    </row>
    <row r="25" spans="1:6" ht="23.25" x14ac:dyDescent="0.35">
      <c r="A25" s="36">
        <v>422</v>
      </c>
      <c r="B25" s="12" t="s">
        <v>45</v>
      </c>
      <c r="C25" s="54"/>
      <c r="D25" s="54"/>
      <c r="E25" s="54"/>
      <c r="F25" s="55"/>
    </row>
    <row r="26" spans="1:6" ht="23.25" x14ac:dyDescent="0.35">
      <c r="A26" s="36">
        <v>423</v>
      </c>
      <c r="B26" s="12" t="s">
        <v>25</v>
      </c>
      <c r="C26" s="54"/>
      <c r="D26" s="54"/>
      <c r="E26" s="54"/>
      <c r="F26" s="55"/>
    </row>
    <row r="27" spans="1:6" ht="23.25" x14ac:dyDescent="0.35">
      <c r="A27" s="36">
        <v>424</v>
      </c>
      <c r="B27" s="12" t="s">
        <v>52</v>
      </c>
      <c r="C27" s="54"/>
      <c r="D27" s="54"/>
      <c r="E27" s="54"/>
      <c r="F27" s="55"/>
    </row>
    <row r="28" spans="1:6" s="49" customFormat="1" ht="23.25" x14ac:dyDescent="0.35">
      <c r="A28" s="36">
        <v>425</v>
      </c>
      <c r="B28" s="12" t="s">
        <v>42</v>
      </c>
      <c r="C28" s="54"/>
      <c r="D28" s="54"/>
      <c r="E28" s="54"/>
      <c r="F28" s="55"/>
    </row>
    <row r="29" spans="1:6" s="49" customFormat="1" ht="23.25" x14ac:dyDescent="0.35">
      <c r="A29" s="36">
        <v>426</v>
      </c>
      <c r="B29" s="12" t="s">
        <v>82</v>
      </c>
      <c r="C29" s="54"/>
      <c r="D29" s="54"/>
      <c r="E29" s="54"/>
      <c r="F29" s="55"/>
    </row>
    <row r="30" spans="1:6" ht="23.25" x14ac:dyDescent="0.35">
      <c r="A30" s="36">
        <v>427</v>
      </c>
      <c r="B30" s="12" t="s">
        <v>262</v>
      </c>
      <c r="C30" s="54"/>
      <c r="D30" s="54"/>
      <c r="E30" s="54"/>
      <c r="F30" s="55"/>
    </row>
    <row r="31" spans="1:6" ht="23.25" x14ac:dyDescent="0.35">
      <c r="A31" s="36">
        <v>428</v>
      </c>
      <c r="B31" s="12" t="s">
        <v>46</v>
      </c>
      <c r="C31" s="54"/>
      <c r="D31" s="54"/>
      <c r="E31" s="54"/>
      <c r="F31" s="55"/>
    </row>
    <row r="32" spans="1:6" s="49" customFormat="1" ht="23.25" x14ac:dyDescent="0.35">
      <c r="A32" s="36">
        <v>429</v>
      </c>
      <c r="B32" s="12" t="s">
        <v>36</v>
      </c>
      <c r="C32" s="54"/>
      <c r="D32" s="54"/>
      <c r="E32" s="54"/>
      <c r="F32" s="55"/>
    </row>
    <row r="33" spans="1:6" s="49" customFormat="1" ht="23.25" x14ac:dyDescent="0.35">
      <c r="A33" s="36">
        <v>430</v>
      </c>
      <c r="B33" s="12" t="s">
        <v>70</v>
      </c>
      <c r="C33" s="54"/>
      <c r="D33" s="54"/>
      <c r="E33" s="54"/>
      <c r="F33" s="55"/>
    </row>
    <row r="34" spans="1:6" s="49" customFormat="1" ht="24" thickBot="1" x14ac:dyDescent="0.4">
      <c r="A34" s="180">
        <v>431</v>
      </c>
      <c r="B34" s="195" t="s">
        <v>245</v>
      </c>
      <c r="C34" s="56"/>
      <c r="D34" s="56"/>
      <c r="E34" s="56"/>
      <c r="F34" s="57"/>
    </row>
  </sheetData>
  <mergeCells count="4">
    <mergeCell ref="A1:A2"/>
    <mergeCell ref="B1:B2"/>
    <mergeCell ref="D1:F1"/>
    <mergeCell ref="C1:C2"/>
  </mergeCells>
  <conditionalFormatting sqref="C3:F3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70" zoomScaleNormal="70" workbookViewId="0">
      <selection activeCell="O5" sqref="O5"/>
    </sheetView>
  </sheetViews>
  <sheetFormatPr defaultColWidth="9.140625" defaultRowHeight="15" x14ac:dyDescent="0.25"/>
  <cols>
    <col min="1" max="1" width="9.140625" style="49"/>
    <col min="2" max="2" width="56" style="49" customWidth="1"/>
    <col min="3" max="3" width="11.85546875" style="49" customWidth="1"/>
    <col min="4" max="4" width="23.42578125" style="49" customWidth="1"/>
    <col min="5" max="5" width="15.7109375" style="49" customWidth="1"/>
    <col min="6" max="6" width="22.140625" style="49" customWidth="1"/>
    <col min="7" max="7" width="26" style="49" customWidth="1"/>
    <col min="8" max="8" width="28" style="49" customWidth="1"/>
    <col min="9" max="9" width="22.140625" style="49" customWidth="1"/>
    <col min="10" max="10" width="11.42578125" style="49" customWidth="1"/>
    <col min="11" max="11" width="19.140625" style="49" customWidth="1"/>
    <col min="12" max="12" width="17.7109375" style="49" customWidth="1"/>
    <col min="13" max="13" width="9.140625" style="49" customWidth="1"/>
    <col min="14" max="14" width="9.140625" style="49"/>
    <col min="15" max="15" width="14.28515625" style="49" bestFit="1" customWidth="1"/>
    <col min="16" max="16384" width="9.140625" style="49"/>
  </cols>
  <sheetData>
    <row r="1" spans="1:15" ht="24" thickBot="1" x14ac:dyDescent="0.3">
      <c r="G1" s="251" t="s">
        <v>258</v>
      </c>
      <c r="H1" s="252"/>
      <c r="I1" s="252"/>
    </row>
    <row r="2" spans="1:15" ht="51.75" customHeight="1" thickBot="1" x14ac:dyDescent="0.3">
      <c r="A2" s="234" t="s">
        <v>66</v>
      </c>
      <c r="B2" s="234" t="s">
        <v>0</v>
      </c>
      <c r="C2" s="241" t="s">
        <v>256</v>
      </c>
      <c r="D2" s="242"/>
      <c r="E2" s="240" t="s">
        <v>255</v>
      </c>
      <c r="F2" s="242"/>
      <c r="G2" s="101" t="s">
        <v>257</v>
      </c>
      <c r="H2" s="268" t="s">
        <v>255</v>
      </c>
      <c r="I2" s="270"/>
      <c r="J2" s="286" t="s">
        <v>259</v>
      </c>
      <c r="K2" s="287"/>
      <c r="L2" s="288"/>
      <c r="M2" s="283" t="s">
        <v>288</v>
      </c>
      <c r="N2" s="284"/>
      <c r="O2" s="285"/>
    </row>
    <row r="3" spans="1:15" ht="47.25" thickBot="1" x14ac:dyDescent="0.3">
      <c r="A3" s="236"/>
      <c r="B3" s="236"/>
      <c r="C3" s="22" t="s">
        <v>14</v>
      </c>
      <c r="D3" s="64" t="s">
        <v>8</v>
      </c>
      <c r="E3" s="64" t="s">
        <v>14</v>
      </c>
      <c r="F3" s="64" t="s">
        <v>8</v>
      </c>
      <c r="G3" s="145" t="s">
        <v>103</v>
      </c>
      <c r="H3" s="146" t="s">
        <v>100</v>
      </c>
      <c r="I3" s="151" t="s">
        <v>103</v>
      </c>
      <c r="J3" s="152" t="s">
        <v>255</v>
      </c>
      <c r="K3" s="152" t="s">
        <v>260</v>
      </c>
      <c r="L3" s="153" t="s">
        <v>261</v>
      </c>
      <c r="M3" s="223" t="s">
        <v>286</v>
      </c>
      <c r="N3" s="223" t="s">
        <v>287</v>
      </c>
      <c r="O3" s="22" t="s">
        <v>285</v>
      </c>
    </row>
    <row r="4" spans="1:15" ht="24" thickBot="1" x14ac:dyDescent="0.3">
      <c r="A4" s="45">
        <v>0</v>
      </c>
      <c r="B4" s="37"/>
      <c r="C4" s="196">
        <f>SUM(C5:C46)</f>
        <v>0</v>
      </c>
      <c r="D4" s="196">
        <f t="shared" ref="D4:N4" si="0">SUM(D5:D46)</f>
        <v>0</v>
      </c>
      <c r="E4" s="196">
        <f t="shared" si="0"/>
        <v>0</v>
      </c>
      <c r="F4" s="196">
        <f t="shared" si="0"/>
        <v>0</v>
      </c>
      <c r="G4" s="196">
        <f t="shared" si="0"/>
        <v>0</v>
      </c>
      <c r="H4" s="196">
        <f t="shared" si="0"/>
        <v>0</v>
      </c>
      <c r="I4" s="196">
        <f t="shared" si="0"/>
        <v>0</v>
      </c>
      <c r="J4" s="196">
        <f t="shared" si="0"/>
        <v>0</v>
      </c>
      <c r="K4" s="196">
        <f t="shared" si="0"/>
        <v>0</v>
      </c>
      <c r="L4" s="196">
        <f t="shared" si="0"/>
        <v>0</v>
      </c>
      <c r="M4" s="196">
        <f t="shared" si="0"/>
        <v>0</v>
      </c>
      <c r="N4" s="224">
        <f t="shared" si="0"/>
        <v>0</v>
      </c>
      <c r="O4" s="229">
        <f>M4-N4</f>
        <v>0</v>
      </c>
    </row>
    <row r="5" spans="1:15" ht="23.25" x14ac:dyDescent="0.35">
      <c r="A5" s="39">
        <v>101</v>
      </c>
      <c r="B5" s="93" t="s">
        <v>23</v>
      </c>
      <c r="C5" s="97">
        <f>Cвод_ОРВИ_и_Пневм!P6</f>
        <v>0</v>
      </c>
      <c r="D5" s="198">
        <f>Cвод_ОРВИ_и_Пневм!S6</f>
        <v>0</v>
      </c>
      <c r="E5" s="198">
        <f>Свод_COVID!P6</f>
        <v>0</v>
      </c>
      <c r="F5" s="41">
        <f>Свод_COVID!S6</f>
        <v>0</v>
      </c>
      <c r="G5" s="205">
        <f>Отчет_СЮС!$L$36</f>
        <v>0</v>
      </c>
      <c r="H5" s="199">
        <f>Отчет_СЮС!$Y$36</f>
        <v>0</v>
      </c>
      <c r="I5" s="209">
        <f>Отчет_СЮС!$AB$36</f>
        <v>0</v>
      </c>
      <c r="J5" s="154">
        <f t="shared" ref="J5:J44" si="1">E5-H5</f>
        <v>0</v>
      </c>
      <c r="K5" s="200">
        <f t="shared" ref="K5:K44" si="2">F5-I5</f>
        <v>0</v>
      </c>
      <c r="L5" s="148">
        <f t="shared" ref="L5:L44" si="3">D5-G5-I5</f>
        <v>0</v>
      </c>
      <c r="M5" s="97">
        <f>Cвод_ОРВИ_и_Пневм!F6+Cвод_ОРВИ_и_Пневм!G6</f>
        <v>0</v>
      </c>
      <c r="N5" s="225">
        <f>Отчет_СЮС!N36+Отчет_СЮС!AD36</f>
        <v>0</v>
      </c>
      <c r="O5" s="230">
        <f t="shared" ref="O5:O46" si="4">M5-N5</f>
        <v>0</v>
      </c>
    </row>
    <row r="6" spans="1:15" ht="23.25" x14ac:dyDescent="0.35">
      <c r="A6" s="11">
        <v>105</v>
      </c>
      <c r="B6" s="94" t="s">
        <v>25</v>
      </c>
      <c r="C6" s="98">
        <f>Cвод_ОРВИ_и_Пневм!P10</f>
        <v>0</v>
      </c>
      <c r="D6" s="17">
        <f>Cвод_ОРВИ_и_Пневм!S10</f>
        <v>0</v>
      </c>
      <c r="E6" s="17">
        <f>Свод_COVID!P10</f>
        <v>0</v>
      </c>
      <c r="F6" s="19">
        <f>Свод_COVID!S10</f>
        <v>0</v>
      </c>
      <c r="G6" s="206">
        <f>Отчет_СЮС!$L$10</f>
        <v>0</v>
      </c>
      <c r="H6" s="100">
        <f>Отчет_СЮС!$Y$10</f>
        <v>0</v>
      </c>
      <c r="I6" s="210">
        <f>Отчет_СЮС!$AB$10</f>
        <v>0</v>
      </c>
      <c r="J6" s="155">
        <f t="shared" si="1"/>
        <v>0</v>
      </c>
      <c r="K6" s="197">
        <f t="shared" si="2"/>
        <v>0</v>
      </c>
      <c r="L6" s="149">
        <f t="shared" si="3"/>
        <v>0</v>
      </c>
      <c r="M6" s="98">
        <f>Cвод_ОРВИ_и_Пневм!F10+Cвод_ОРВИ_и_Пневм!G10</f>
        <v>0</v>
      </c>
      <c r="N6" s="226">
        <f>Отчет_СЮС!N10+Отчет_СЮС!AD10</f>
        <v>0</v>
      </c>
      <c r="O6" s="231">
        <f t="shared" si="4"/>
        <v>0</v>
      </c>
    </row>
    <row r="7" spans="1:15" ht="23.25" x14ac:dyDescent="0.35">
      <c r="A7" s="11">
        <v>108</v>
      </c>
      <c r="B7" s="94" t="s">
        <v>26</v>
      </c>
      <c r="C7" s="98">
        <f>Cвод_ОРВИ_и_Пневм!P13</f>
        <v>0</v>
      </c>
      <c r="D7" s="17">
        <f>Cвод_ОРВИ_и_Пневм!S13</f>
        <v>0</v>
      </c>
      <c r="E7" s="17">
        <f>Свод_COVID!P13</f>
        <v>0</v>
      </c>
      <c r="F7" s="19">
        <f>Свод_COVID!S13</f>
        <v>0</v>
      </c>
      <c r="G7" s="206">
        <f>Отчет_СЮС!$L$31+Отчет_СЮС!$L$32</f>
        <v>0</v>
      </c>
      <c r="H7" s="100">
        <f>Отчет_СЮС!$Y$31+Отчет_СЮС!$Y$32</f>
        <v>0</v>
      </c>
      <c r="I7" s="210">
        <f>Отчет_СЮС!$AB$31+Отчет_СЮС!$AB$32</f>
        <v>0</v>
      </c>
      <c r="J7" s="155">
        <f t="shared" si="1"/>
        <v>0</v>
      </c>
      <c r="K7" s="197">
        <f t="shared" si="2"/>
        <v>0</v>
      </c>
      <c r="L7" s="149">
        <f t="shared" si="3"/>
        <v>0</v>
      </c>
      <c r="M7" s="98">
        <f>Cвод_ОРВИ_и_Пневм!F13+Cвод_ОРВИ_и_Пневм!G13</f>
        <v>0</v>
      </c>
      <c r="N7" s="226">
        <f>Отчет_СЮС!N31+Отчет_СЮС!AD31+Отчет_СЮС!N32+Отчет_СЮС!AD32</f>
        <v>0</v>
      </c>
      <c r="O7" s="231">
        <f t="shared" si="4"/>
        <v>0</v>
      </c>
    </row>
    <row r="8" spans="1:15" ht="23.25" x14ac:dyDescent="0.35">
      <c r="A8" s="11">
        <v>111</v>
      </c>
      <c r="B8" s="94" t="s">
        <v>27</v>
      </c>
      <c r="C8" s="98">
        <f>Cвод_ОРВИ_и_Пневм!P16</f>
        <v>0</v>
      </c>
      <c r="D8" s="17">
        <f>Cвод_ОРВИ_и_Пневм!S16</f>
        <v>0</v>
      </c>
      <c r="E8" s="17">
        <f>Свод_COVID!P16</f>
        <v>0</v>
      </c>
      <c r="F8" s="19">
        <f>Свод_COVID!S16</f>
        <v>0</v>
      </c>
      <c r="G8" s="206">
        <f>Отчет_СЮС!$L$12</f>
        <v>0</v>
      </c>
      <c r="H8" s="100">
        <f>Отчет_СЮС!$Y$12</f>
        <v>0</v>
      </c>
      <c r="I8" s="210">
        <f>Отчет_СЮС!$AB$12</f>
        <v>0</v>
      </c>
      <c r="J8" s="155">
        <f t="shared" si="1"/>
        <v>0</v>
      </c>
      <c r="K8" s="197">
        <f t="shared" si="2"/>
        <v>0</v>
      </c>
      <c r="L8" s="149">
        <f t="shared" si="3"/>
        <v>0</v>
      </c>
      <c r="M8" s="98">
        <f>Cвод_ОРВИ_и_Пневм!F16+Cвод_ОРВИ_и_Пневм!G16</f>
        <v>0</v>
      </c>
      <c r="N8" s="226">
        <f>Отчет_СЮС!N12+Отчет_СЮС!AD12</f>
        <v>0</v>
      </c>
      <c r="O8" s="231">
        <f t="shared" si="4"/>
        <v>0</v>
      </c>
    </row>
    <row r="9" spans="1:15" ht="23.25" x14ac:dyDescent="0.35">
      <c r="A9" s="11">
        <v>114</v>
      </c>
      <c r="B9" s="95" t="s">
        <v>28</v>
      </c>
      <c r="C9" s="98">
        <f>Cвод_ОРВИ_и_Пневм!P19</f>
        <v>0</v>
      </c>
      <c r="D9" s="17">
        <f>Cвод_ОРВИ_и_Пневм!S19</f>
        <v>0</v>
      </c>
      <c r="E9" s="17">
        <f>Свод_COVID!P19</f>
        <v>0</v>
      </c>
      <c r="F9" s="19">
        <f>Свод_COVID!S19</f>
        <v>0</v>
      </c>
      <c r="G9" s="206">
        <f>Отчет_СЮС!$L$17</f>
        <v>0</v>
      </c>
      <c r="H9" s="100">
        <f>Отчет_СЮС!$Y$17</f>
        <v>0</v>
      </c>
      <c r="I9" s="210">
        <f>Отчет_СЮС!$AB$17</f>
        <v>0</v>
      </c>
      <c r="J9" s="155">
        <f t="shared" si="1"/>
        <v>0</v>
      </c>
      <c r="K9" s="197">
        <f t="shared" si="2"/>
        <v>0</v>
      </c>
      <c r="L9" s="149">
        <f t="shared" si="3"/>
        <v>0</v>
      </c>
      <c r="M9" s="98">
        <f>Cвод_ОРВИ_и_Пневм!F19+Cвод_ОРВИ_и_Пневм!G19</f>
        <v>0</v>
      </c>
      <c r="N9" s="226">
        <f>Отчет_СЮС!N17+Отчет_СЮС!AD17</f>
        <v>0</v>
      </c>
      <c r="O9" s="231">
        <f t="shared" si="4"/>
        <v>0</v>
      </c>
    </row>
    <row r="10" spans="1:15" s="160" customFormat="1" ht="23.25" x14ac:dyDescent="0.35">
      <c r="A10" s="11">
        <v>117</v>
      </c>
      <c r="B10" s="95" t="s">
        <v>29</v>
      </c>
      <c r="C10" s="98">
        <f>Cвод_ОРВИ_и_Пневм!P22</f>
        <v>0</v>
      </c>
      <c r="D10" s="17">
        <f>Cвод_ОРВИ_и_Пневм!S22</f>
        <v>0</v>
      </c>
      <c r="E10" s="17">
        <f>Свод_COVID!P22</f>
        <v>0</v>
      </c>
      <c r="F10" s="19">
        <f>Свод_COVID!S22</f>
        <v>0</v>
      </c>
      <c r="G10" s="207">
        <f>Отчет_СЮС!$L$9</f>
        <v>0</v>
      </c>
      <c r="H10" s="157">
        <f>Отчет_СЮС!$Y$9</f>
        <v>0</v>
      </c>
      <c r="I10" s="211">
        <f>Отчет_СЮС!$AB$9</f>
        <v>0</v>
      </c>
      <c r="J10" s="158">
        <f t="shared" si="1"/>
        <v>0</v>
      </c>
      <c r="K10" s="197">
        <f>F10-I10</f>
        <v>0</v>
      </c>
      <c r="L10" s="159">
        <f t="shared" si="3"/>
        <v>0</v>
      </c>
      <c r="M10" s="98">
        <f>Cвод_ОРВИ_и_Пневм!F22+Cвод_ОРВИ_и_Пневм!G22</f>
        <v>0</v>
      </c>
      <c r="N10" s="227">
        <f>Отчет_СЮС!N9+Отчет_СЮС!AD9</f>
        <v>0</v>
      </c>
      <c r="O10" s="232">
        <f t="shared" si="4"/>
        <v>0</v>
      </c>
    </row>
    <row r="11" spans="1:15" ht="23.25" x14ac:dyDescent="0.35">
      <c r="A11" s="11">
        <v>120</v>
      </c>
      <c r="B11" s="95" t="s">
        <v>30</v>
      </c>
      <c r="C11" s="98">
        <f>Cвод_ОРВИ_и_Пневм!P25</f>
        <v>0</v>
      </c>
      <c r="D11" s="17">
        <f>Cвод_ОРВИ_и_Пневм!S25</f>
        <v>0</v>
      </c>
      <c r="E11" s="17">
        <f>Свод_COVID!P25</f>
        <v>0</v>
      </c>
      <c r="F11" s="19">
        <f>Свод_COVID!S25</f>
        <v>0</v>
      </c>
      <c r="G11" s="206">
        <f>Отчет_СЮС!$L$18+Отчет_СЮС!$L$19</f>
        <v>0</v>
      </c>
      <c r="H11" s="100">
        <f>Отчет_СЮС!$Y$18+Отчет_СЮС!$Y$19</f>
        <v>0</v>
      </c>
      <c r="I11" s="210">
        <f>Отчет_СЮС!$AB$18+Отчет_СЮС!$AB$19</f>
        <v>0</v>
      </c>
      <c r="J11" s="155">
        <f t="shared" si="1"/>
        <v>0</v>
      </c>
      <c r="K11" s="197">
        <f t="shared" si="2"/>
        <v>0</v>
      </c>
      <c r="L11" s="149">
        <f t="shared" si="3"/>
        <v>0</v>
      </c>
      <c r="M11" s="98">
        <f>Cвод_ОРВИ_и_Пневм!F25+Cвод_ОРВИ_и_Пневм!G25</f>
        <v>0</v>
      </c>
      <c r="N11" s="226">
        <f>Отчет_СЮС!N18+Отчет_СЮС!AD18</f>
        <v>0</v>
      </c>
      <c r="O11" s="231">
        <f t="shared" si="4"/>
        <v>0</v>
      </c>
    </row>
    <row r="12" spans="1:15" ht="23.25" x14ac:dyDescent="0.35">
      <c r="A12" s="11">
        <v>123</v>
      </c>
      <c r="B12" s="96" t="s">
        <v>31</v>
      </c>
      <c r="C12" s="98">
        <f>Cвод_ОРВИ_и_Пневм!P28</f>
        <v>0</v>
      </c>
      <c r="D12" s="17">
        <f>Cвод_ОРВИ_и_Пневм!S28</f>
        <v>0</v>
      </c>
      <c r="E12" s="17">
        <f>Свод_COVID!P28</f>
        <v>0</v>
      </c>
      <c r="F12" s="19">
        <f>Свод_COVID!S28</f>
        <v>0</v>
      </c>
      <c r="G12" s="206">
        <f>Отчет_СЮС!$L$29+Отчет_СЮС!$L$30</f>
        <v>0</v>
      </c>
      <c r="H12" s="100">
        <f>Отчет_СЮС!$Y$29+Отчет_СЮС!$Y$30</f>
        <v>0</v>
      </c>
      <c r="I12" s="210">
        <f>Отчет_СЮС!$AB$29+Отчет_СЮС!$AB$30</f>
        <v>0</v>
      </c>
      <c r="J12" s="155">
        <f t="shared" si="1"/>
        <v>0</v>
      </c>
      <c r="K12" s="197">
        <f t="shared" si="2"/>
        <v>0</v>
      </c>
      <c r="L12" s="149">
        <f t="shared" si="3"/>
        <v>0</v>
      </c>
      <c r="M12" s="98">
        <f>Cвод_ОРВИ_и_Пневм!F28+Cвод_ОРВИ_и_Пневм!G28</f>
        <v>0</v>
      </c>
      <c r="N12" s="226">
        <f>Отчет_СЮС!N29+Отчет_СЮС!AD29+Отчет_СЮС!N30+Отчет_СЮС!AD30</f>
        <v>0</v>
      </c>
      <c r="O12" s="231">
        <f t="shared" si="4"/>
        <v>0</v>
      </c>
    </row>
    <row r="13" spans="1:15" ht="23.25" x14ac:dyDescent="0.35">
      <c r="A13" s="11">
        <v>126</v>
      </c>
      <c r="B13" s="95" t="s">
        <v>32</v>
      </c>
      <c r="C13" s="98">
        <f>Cвод_ОРВИ_и_Пневм!P31</f>
        <v>0</v>
      </c>
      <c r="D13" s="17">
        <f>Cвод_ОРВИ_и_Пневм!S31</f>
        <v>0</v>
      </c>
      <c r="E13" s="17">
        <f>Свод_COVID!P31</f>
        <v>0</v>
      </c>
      <c r="F13" s="19">
        <f>Свод_COVID!S31</f>
        <v>0</v>
      </c>
      <c r="G13" s="206">
        <f>Отчет_СЮС!$L$16</f>
        <v>0</v>
      </c>
      <c r="H13" s="100">
        <f>Отчет_СЮС!$Y$16</f>
        <v>0</v>
      </c>
      <c r="I13" s="210">
        <f>Отчет_СЮС!$AB$16</f>
        <v>0</v>
      </c>
      <c r="J13" s="155">
        <f t="shared" si="1"/>
        <v>0</v>
      </c>
      <c r="K13" s="197">
        <f t="shared" si="2"/>
        <v>0</v>
      </c>
      <c r="L13" s="149">
        <f t="shared" si="3"/>
        <v>0</v>
      </c>
      <c r="M13" s="98">
        <f>Cвод_ОРВИ_и_Пневм!F31+Cвод_ОРВИ_и_Пневм!G31</f>
        <v>0</v>
      </c>
      <c r="N13" s="226">
        <f>Отчет_СЮС!N16+Отчет_СЮС!AD16</f>
        <v>0</v>
      </c>
      <c r="O13" s="231">
        <f t="shared" si="4"/>
        <v>0</v>
      </c>
    </row>
    <row r="14" spans="1:15" ht="23.25" x14ac:dyDescent="0.35">
      <c r="A14" s="11">
        <v>129</v>
      </c>
      <c r="B14" s="95" t="s">
        <v>33</v>
      </c>
      <c r="C14" s="98">
        <f>Cвод_ОРВИ_и_Пневм!P34</f>
        <v>0</v>
      </c>
      <c r="D14" s="17">
        <f>Cвод_ОРВИ_и_Пневм!S34</f>
        <v>0</v>
      </c>
      <c r="E14" s="17">
        <f>Свод_COVID!P34</f>
        <v>0</v>
      </c>
      <c r="F14" s="19">
        <f>Свод_COVID!S34</f>
        <v>0</v>
      </c>
      <c r="G14" s="206">
        <f>Отчет_СЮС!$L$24</f>
        <v>0</v>
      </c>
      <c r="H14" s="100">
        <f>Отчет_СЮС!$Y$24</f>
        <v>0</v>
      </c>
      <c r="I14" s="210">
        <f>Отчет_СЮС!$AB$24</f>
        <v>0</v>
      </c>
      <c r="J14" s="155">
        <f t="shared" si="1"/>
        <v>0</v>
      </c>
      <c r="K14" s="197">
        <f t="shared" si="2"/>
        <v>0</v>
      </c>
      <c r="L14" s="149">
        <f t="shared" si="3"/>
        <v>0</v>
      </c>
      <c r="M14" s="98">
        <f>Cвод_ОРВИ_и_Пневм!F34+Cвод_ОРВИ_и_Пневм!G34</f>
        <v>0</v>
      </c>
      <c r="N14" s="226">
        <f>Отчет_СЮС!N24+Отчет_СЮС!AD24</f>
        <v>0</v>
      </c>
      <c r="O14" s="231">
        <f t="shared" si="4"/>
        <v>0</v>
      </c>
    </row>
    <row r="15" spans="1:15" ht="46.5" x14ac:dyDescent="0.35">
      <c r="A15" s="11">
        <v>132</v>
      </c>
      <c r="B15" s="95" t="s">
        <v>34</v>
      </c>
      <c r="C15" s="98">
        <f>Cвод_ОРВИ_и_Пневм!P37</f>
        <v>0</v>
      </c>
      <c r="D15" s="17">
        <f>Cвод_ОРВИ_и_Пневм!S37</f>
        <v>0</v>
      </c>
      <c r="E15" s="17">
        <f>Свод_COVID!P37</f>
        <v>0</v>
      </c>
      <c r="F15" s="19">
        <f>Свод_COVID!S37</f>
        <v>0</v>
      </c>
      <c r="G15" s="206">
        <f>Отчет_СЮС!$L$28</f>
        <v>0</v>
      </c>
      <c r="H15" s="100">
        <f>Отчет_СЮС!$Y$28</f>
        <v>0</v>
      </c>
      <c r="I15" s="210">
        <f>Отчет_СЮС!$AB$28</f>
        <v>0</v>
      </c>
      <c r="J15" s="155">
        <f t="shared" si="1"/>
        <v>0</v>
      </c>
      <c r="K15" s="197">
        <f t="shared" si="2"/>
        <v>0</v>
      </c>
      <c r="L15" s="149">
        <f t="shared" si="3"/>
        <v>0</v>
      </c>
      <c r="M15" s="98">
        <f>Cвод_ОРВИ_и_Пневм!F37+Cвод_ОРВИ_и_Пневм!G37</f>
        <v>0</v>
      </c>
      <c r="N15" s="226">
        <f>Отчет_СЮС!N28+Отчет_СЮС!AD28</f>
        <v>0</v>
      </c>
      <c r="O15" s="231">
        <f t="shared" si="4"/>
        <v>0</v>
      </c>
    </row>
    <row r="16" spans="1:15" ht="23.25" x14ac:dyDescent="0.35">
      <c r="A16" s="11">
        <v>136</v>
      </c>
      <c r="B16" s="95" t="s">
        <v>35</v>
      </c>
      <c r="C16" s="98">
        <f>Cвод_ОРВИ_и_Пневм!P40</f>
        <v>0</v>
      </c>
      <c r="D16" s="17">
        <f>Cвод_ОРВИ_и_Пневм!S40</f>
        <v>0</v>
      </c>
      <c r="E16" s="17">
        <f>Свод_COVID!P40</f>
        <v>0</v>
      </c>
      <c r="F16" s="19">
        <f>Свод_COVID!S40</f>
        <v>0</v>
      </c>
      <c r="G16" s="206">
        <f>Отчет_СЮС!$L$15</f>
        <v>0</v>
      </c>
      <c r="H16" s="100">
        <f>Отчет_СЮС!$Y$15</f>
        <v>0</v>
      </c>
      <c r="I16" s="210">
        <f>Отчет_СЮС!$AB$15</f>
        <v>0</v>
      </c>
      <c r="J16" s="155">
        <f t="shared" si="1"/>
        <v>0</v>
      </c>
      <c r="K16" s="197">
        <f t="shared" si="2"/>
        <v>0</v>
      </c>
      <c r="L16" s="149">
        <f t="shared" si="3"/>
        <v>0</v>
      </c>
      <c r="M16" s="98">
        <f>Cвод_ОРВИ_и_Пневм!F40+Cвод_ОРВИ_и_Пневм!G40</f>
        <v>0</v>
      </c>
      <c r="N16" s="226">
        <f>Отчет_СЮС!N15+Отчет_СЮС!AD15</f>
        <v>0</v>
      </c>
      <c r="O16" s="231">
        <f t="shared" si="4"/>
        <v>0</v>
      </c>
    </row>
    <row r="17" spans="1:15" ht="23.25" x14ac:dyDescent="0.35">
      <c r="A17" s="11">
        <v>139</v>
      </c>
      <c r="B17" s="95" t="s">
        <v>36</v>
      </c>
      <c r="C17" s="98">
        <f>Cвод_ОРВИ_и_Пневм!P43</f>
        <v>0</v>
      </c>
      <c r="D17" s="17">
        <f>Cвод_ОРВИ_и_Пневм!S43</f>
        <v>0</v>
      </c>
      <c r="E17" s="17">
        <f>Свод_COVID!P43</f>
        <v>0</v>
      </c>
      <c r="F17" s="19">
        <f>Свод_COVID!S43</f>
        <v>0</v>
      </c>
      <c r="G17" s="206">
        <f>Отчет_СЮС!$L$59</f>
        <v>0</v>
      </c>
      <c r="H17" s="100">
        <f>Отчет_СЮС!$Y$59</f>
        <v>0</v>
      </c>
      <c r="I17" s="210">
        <f>Отчет_СЮС!$AB$59</f>
        <v>0</v>
      </c>
      <c r="J17" s="155">
        <f t="shared" si="1"/>
        <v>0</v>
      </c>
      <c r="K17" s="197">
        <f t="shared" si="2"/>
        <v>0</v>
      </c>
      <c r="L17" s="149">
        <f t="shared" si="3"/>
        <v>0</v>
      </c>
      <c r="M17" s="98">
        <f>Cвод_ОРВИ_и_Пневм!F43+Cвод_ОРВИ_и_Пневм!G43</f>
        <v>0</v>
      </c>
      <c r="N17" s="226">
        <f>Отчет_СЮС!N59+Отчет_СЮС!AD59</f>
        <v>0</v>
      </c>
      <c r="O17" s="231">
        <f t="shared" si="4"/>
        <v>0</v>
      </c>
    </row>
    <row r="18" spans="1:15" ht="23.25" x14ac:dyDescent="0.35">
      <c r="A18" s="11">
        <v>141</v>
      </c>
      <c r="B18" s="95" t="s">
        <v>69</v>
      </c>
      <c r="C18" s="98">
        <f>Cвод_ОРВИ_и_Пневм!P45</f>
        <v>0</v>
      </c>
      <c r="D18" s="17">
        <f>Cвод_ОРВИ_и_Пневм!S45</f>
        <v>0</v>
      </c>
      <c r="E18" s="17">
        <f>Свод_COVID!P45</f>
        <v>0</v>
      </c>
      <c r="F18" s="19">
        <f>Свод_COVID!S45</f>
        <v>0</v>
      </c>
      <c r="G18" s="206">
        <f>Отчет_СЮС!$L$77</f>
        <v>0</v>
      </c>
      <c r="H18" s="100">
        <f>Отчет_СЮС!$Y$77</f>
        <v>0</v>
      </c>
      <c r="I18" s="210">
        <f>Отчет_СЮС!$AB$77</f>
        <v>0</v>
      </c>
      <c r="J18" s="155">
        <f t="shared" si="1"/>
        <v>0</v>
      </c>
      <c r="K18" s="197">
        <f t="shared" si="2"/>
        <v>0</v>
      </c>
      <c r="L18" s="149">
        <f t="shared" si="3"/>
        <v>0</v>
      </c>
      <c r="M18" s="98">
        <f>Cвод_ОРВИ_и_Пневм!F45+Cвод_ОРВИ_и_Пневм!G45</f>
        <v>0</v>
      </c>
      <c r="N18" s="226">
        <f>Отчет_СЮС!N77+Отчет_СЮС!AD77</f>
        <v>0</v>
      </c>
      <c r="O18" s="231">
        <f t="shared" si="4"/>
        <v>0</v>
      </c>
    </row>
    <row r="19" spans="1:15" ht="23.25" x14ac:dyDescent="0.35">
      <c r="A19" s="11">
        <v>143</v>
      </c>
      <c r="B19" s="95" t="s">
        <v>70</v>
      </c>
      <c r="C19" s="98">
        <f>Cвод_ОРВИ_и_Пневм!P47</f>
        <v>0</v>
      </c>
      <c r="D19" s="17">
        <f>Cвод_ОРВИ_и_Пневм!S47</f>
        <v>0</v>
      </c>
      <c r="E19" s="17">
        <f>Свод_COVID!P47</f>
        <v>0</v>
      </c>
      <c r="F19" s="19">
        <f>Свод_COVID!S47</f>
        <v>0</v>
      </c>
      <c r="G19" s="206">
        <f>Отчет_СЮС!$L$76</f>
        <v>0</v>
      </c>
      <c r="H19" s="100">
        <f>Отчет_СЮС!$Y$76</f>
        <v>0</v>
      </c>
      <c r="I19" s="210">
        <f>Отчет_СЮС!$AB$76</f>
        <v>0</v>
      </c>
      <c r="J19" s="155">
        <f t="shared" si="1"/>
        <v>0</v>
      </c>
      <c r="K19" s="197">
        <f t="shared" si="2"/>
        <v>0</v>
      </c>
      <c r="L19" s="149">
        <f t="shared" si="3"/>
        <v>0</v>
      </c>
      <c r="M19" s="98">
        <f>Cвод_ОРВИ_и_Пневм!F47+Cвод_ОРВИ_и_Пневм!G47</f>
        <v>0</v>
      </c>
      <c r="N19" s="226">
        <f>Отчет_СЮС!N76+Отчет_СЮС!AD76</f>
        <v>0</v>
      </c>
      <c r="O19" s="231">
        <f t="shared" si="4"/>
        <v>0</v>
      </c>
    </row>
    <row r="20" spans="1:15" ht="46.5" x14ac:dyDescent="0.35">
      <c r="A20" s="11">
        <v>145</v>
      </c>
      <c r="B20" s="95" t="s">
        <v>37</v>
      </c>
      <c r="C20" s="98">
        <f>Cвод_ОРВИ_и_Пневм!P49</f>
        <v>0</v>
      </c>
      <c r="D20" s="17">
        <f>Cвод_ОРВИ_и_Пневм!S49</f>
        <v>0</v>
      </c>
      <c r="E20" s="17">
        <f>Свод_COVID!P49</f>
        <v>0</v>
      </c>
      <c r="F20" s="19">
        <f>Свод_COVID!S49</f>
        <v>0</v>
      </c>
      <c r="G20" s="206">
        <f>Отчет_СЮС!$L$40</f>
        <v>0</v>
      </c>
      <c r="H20" s="100">
        <f>Отчет_СЮС!$Y$40</f>
        <v>0</v>
      </c>
      <c r="I20" s="210">
        <f>Отчет_СЮС!$AB$40</f>
        <v>0</v>
      </c>
      <c r="J20" s="155">
        <f t="shared" si="1"/>
        <v>0</v>
      </c>
      <c r="K20" s="197">
        <f t="shared" si="2"/>
        <v>0</v>
      </c>
      <c r="L20" s="149">
        <f t="shared" si="3"/>
        <v>0</v>
      </c>
      <c r="M20" s="98">
        <f>Cвод_ОРВИ_и_Пневм!F49+Cвод_ОРВИ_и_Пневм!G49</f>
        <v>0</v>
      </c>
      <c r="N20" s="226">
        <f>Отчет_СЮС!N40+Отчет_СЮС!AD40</f>
        <v>0</v>
      </c>
      <c r="O20" s="231">
        <f t="shared" si="4"/>
        <v>0</v>
      </c>
    </row>
    <row r="21" spans="1:15" ht="46.5" x14ac:dyDescent="0.35">
      <c r="A21" s="11">
        <v>148</v>
      </c>
      <c r="B21" s="95" t="s">
        <v>38</v>
      </c>
      <c r="C21" s="98">
        <f>Cвод_ОРВИ_и_Пневм!P52</f>
        <v>0</v>
      </c>
      <c r="D21" s="17">
        <f>Cвод_ОРВИ_и_Пневм!S52</f>
        <v>0</v>
      </c>
      <c r="E21" s="17">
        <f>Свод_COVID!P52</f>
        <v>0</v>
      </c>
      <c r="F21" s="19">
        <f>Свод_COVID!S52</f>
        <v>0</v>
      </c>
      <c r="G21" s="206">
        <f>Отчет_СЮС!$L$38</f>
        <v>0</v>
      </c>
      <c r="H21" s="100">
        <f>Отчет_СЮС!$Y$38</f>
        <v>0</v>
      </c>
      <c r="I21" s="210">
        <f>Отчет_СЮС!$AB$38</f>
        <v>0</v>
      </c>
      <c r="J21" s="155">
        <f t="shared" si="1"/>
        <v>0</v>
      </c>
      <c r="K21" s="197">
        <f t="shared" si="2"/>
        <v>0</v>
      </c>
      <c r="L21" s="149">
        <f t="shared" si="3"/>
        <v>0</v>
      </c>
      <c r="M21" s="98">
        <f>Cвод_ОРВИ_и_Пневм!F52+Cвод_ОРВИ_и_Пневм!G52</f>
        <v>0</v>
      </c>
      <c r="N21" s="226">
        <f>Отчет_СЮС!N38+Отчет_СЮС!AD38</f>
        <v>0</v>
      </c>
      <c r="O21" s="231">
        <f t="shared" si="4"/>
        <v>0</v>
      </c>
    </row>
    <row r="22" spans="1:15" ht="46.5" x14ac:dyDescent="0.35">
      <c r="A22" s="11">
        <v>151</v>
      </c>
      <c r="B22" s="95" t="s">
        <v>39</v>
      </c>
      <c r="C22" s="98">
        <f>Cвод_ОРВИ_и_Пневм!P55</f>
        <v>0</v>
      </c>
      <c r="D22" s="17">
        <f>Cвод_ОРВИ_и_Пневм!S55</f>
        <v>0</v>
      </c>
      <c r="E22" s="17">
        <f>Свод_COVID!P55</f>
        <v>0</v>
      </c>
      <c r="F22" s="19">
        <f>Свод_COVID!S55</f>
        <v>0</v>
      </c>
      <c r="G22" s="206">
        <f>Отчет_СЮС!$L$33</f>
        <v>0</v>
      </c>
      <c r="H22" s="100">
        <f>Отчет_СЮС!$Y$33</f>
        <v>0</v>
      </c>
      <c r="I22" s="210">
        <f>Отчет_СЮС!$AB$33</f>
        <v>0</v>
      </c>
      <c r="J22" s="155">
        <f t="shared" si="1"/>
        <v>0</v>
      </c>
      <c r="K22" s="197">
        <f t="shared" si="2"/>
        <v>0</v>
      </c>
      <c r="L22" s="149">
        <f t="shared" si="3"/>
        <v>0</v>
      </c>
      <c r="M22" s="98">
        <f>Cвод_ОРВИ_и_Пневм!F55+Cвод_ОРВИ_и_Пневм!G55</f>
        <v>0</v>
      </c>
      <c r="N22" s="226">
        <f>Отчет_СЮС!N33+Отчет_СЮС!AD33</f>
        <v>0</v>
      </c>
      <c r="O22" s="231">
        <f t="shared" si="4"/>
        <v>0</v>
      </c>
    </row>
    <row r="23" spans="1:15" ht="23.25" x14ac:dyDescent="0.35">
      <c r="A23" s="11">
        <v>154</v>
      </c>
      <c r="B23" s="95" t="s">
        <v>43</v>
      </c>
      <c r="C23" s="98">
        <f>Cвод_ОРВИ_и_Пневм!P66</f>
        <v>0</v>
      </c>
      <c r="D23" s="17">
        <f>Cвод_ОРВИ_и_Пневм!S66</f>
        <v>0</v>
      </c>
      <c r="E23" s="17">
        <f>Свод_COVID!P58</f>
        <v>0</v>
      </c>
      <c r="F23" s="19">
        <f>Свод_COVID!S58</f>
        <v>0</v>
      </c>
      <c r="G23" s="206">
        <f>Отчет_СЮС!$L$65</f>
        <v>0</v>
      </c>
      <c r="H23" s="100">
        <f>Отчет_СЮС!$Y$65</f>
        <v>0</v>
      </c>
      <c r="I23" s="210">
        <f>Отчет_СЮС!$AB$65</f>
        <v>0</v>
      </c>
      <c r="J23" s="155">
        <f t="shared" si="1"/>
        <v>0</v>
      </c>
      <c r="K23" s="197">
        <f t="shared" si="2"/>
        <v>0</v>
      </c>
      <c r="L23" s="149">
        <f t="shared" si="3"/>
        <v>0</v>
      </c>
      <c r="M23" s="98">
        <f>Cвод_ОРВИ_и_Пневм!F66+Cвод_ОРВИ_и_Пневм!G66</f>
        <v>0</v>
      </c>
      <c r="N23" s="226">
        <f>Отчет_СЮС!N65+Отчет_СЮС!AD65</f>
        <v>0</v>
      </c>
      <c r="O23" s="231">
        <f t="shared" si="4"/>
        <v>0</v>
      </c>
    </row>
    <row r="24" spans="1:15" ht="23.25" x14ac:dyDescent="0.35">
      <c r="A24" s="11">
        <v>157</v>
      </c>
      <c r="B24" s="95" t="s">
        <v>40</v>
      </c>
      <c r="C24" s="98">
        <f>Cвод_ОРВИ_и_Пневм!P58</f>
        <v>0</v>
      </c>
      <c r="D24" s="17">
        <f>Cвод_ОРВИ_и_Пневм!S58</f>
        <v>0</v>
      </c>
      <c r="E24" s="17">
        <f>Свод_COVID!P61</f>
        <v>0</v>
      </c>
      <c r="F24" s="19">
        <f>Свод_COVID!S61</f>
        <v>0</v>
      </c>
      <c r="G24" s="206">
        <f>Отчет_СЮС!$L$66</f>
        <v>0</v>
      </c>
      <c r="H24" s="100">
        <f>Отчет_СЮС!$Y$66</f>
        <v>0</v>
      </c>
      <c r="I24" s="210">
        <f>Отчет_СЮС!$AB$66</f>
        <v>0</v>
      </c>
      <c r="J24" s="155">
        <f t="shared" si="1"/>
        <v>0</v>
      </c>
      <c r="K24" s="197">
        <f t="shared" si="2"/>
        <v>0</v>
      </c>
      <c r="L24" s="149">
        <f t="shared" si="3"/>
        <v>0</v>
      </c>
      <c r="M24" s="98">
        <f>Cвод_ОРВИ_и_Пневм!F58+Cвод_ОРВИ_и_Пневм!G58</f>
        <v>0</v>
      </c>
      <c r="N24" s="226">
        <f>Отчет_СЮС!N66+Отчет_СЮС!AD66</f>
        <v>0</v>
      </c>
      <c r="O24" s="231">
        <f t="shared" si="4"/>
        <v>0</v>
      </c>
    </row>
    <row r="25" spans="1:15" ht="23.25" x14ac:dyDescent="0.35">
      <c r="A25" s="11">
        <v>160</v>
      </c>
      <c r="B25" s="95" t="s">
        <v>41</v>
      </c>
      <c r="C25" s="98">
        <f>Cвод_ОРВИ_и_Пневм!P61</f>
        <v>0</v>
      </c>
      <c r="D25" s="17">
        <f>Cвод_ОРВИ_и_Пневм!S61</f>
        <v>0</v>
      </c>
      <c r="E25" s="17">
        <f>Свод_COVID!P64</f>
        <v>0</v>
      </c>
      <c r="F25" s="19">
        <f>Свод_COVID!S64</f>
        <v>0</v>
      </c>
      <c r="G25" s="206">
        <f>Отчет_СЮС!$L$82</f>
        <v>0</v>
      </c>
      <c r="H25" s="100">
        <f>Отчет_СЮС!$Y$82</f>
        <v>0</v>
      </c>
      <c r="I25" s="210">
        <f>Отчет_СЮС!$AB$82</f>
        <v>0</v>
      </c>
      <c r="J25" s="155">
        <f t="shared" si="1"/>
        <v>0</v>
      </c>
      <c r="K25" s="197">
        <f t="shared" si="2"/>
        <v>0</v>
      </c>
      <c r="L25" s="149">
        <f t="shared" si="3"/>
        <v>0</v>
      </c>
      <c r="M25" s="98">
        <f>Cвод_ОРВИ_и_Пневм!F61+Cвод_ОРВИ_и_Пневм!G61</f>
        <v>0</v>
      </c>
      <c r="N25" s="226">
        <f>Отчет_СЮС!N82+Отчет_СЮС!AD82</f>
        <v>0</v>
      </c>
      <c r="O25" s="231">
        <f t="shared" si="4"/>
        <v>0</v>
      </c>
    </row>
    <row r="26" spans="1:15" ht="23.25" x14ac:dyDescent="0.35">
      <c r="A26" s="11">
        <v>162</v>
      </c>
      <c r="B26" s="95" t="s">
        <v>42</v>
      </c>
      <c r="C26" s="98">
        <f>Cвод_ОРВИ_и_Пневм!P63</f>
        <v>0</v>
      </c>
      <c r="D26" s="17">
        <f>Cвод_ОРВИ_и_Пневм!S63</f>
        <v>0</v>
      </c>
      <c r="E26" s="17">
        <f>Свод_COVID!P66</f>
        <v>0</v>
      </c>
      <c r="F26" s="19">
        <f>Свод_COVID!S66</f>
        <v>0</v>
      </c>
      <c r="G26" s="206">
        <f>Отчет_СЮС!$L$67</f>
        <v>0</v>
      </c>
      <c r="H26" s="100">
        <f>Отчет_СЮС!$Y$67</f>
        <v>0</v>
      </c>
      <c r="I26" s="210">
        <f>Отчет_СЮС!$AB$67</f>
        <v>0</v>
      </c>
      <c r="J26" s="155">
        <f t="shared" si="1"/>
        <v>0</v>
      </c>
      <c r="K26" s="197">
        <f t="shared" si="2"/>
        <v>0</v>
      </c>
      <c r="L26" s="149">
        <f t="shared" si="3"/>
        <v>0</v>
      </c>
      <c r="M26" s="98">
        <f>Cвод_ОРВИ_и_Пневм!F63+Cвод_ОРВИ_и_Пневм!G63</f>
        <v>0</v>
      </c>
      <c r="N26" s="226">
        <f>Отчет_СЮС!N67+Отчет_СЮС!AD67</f>
        <v>0</v>
      </c>
      <c r="O26" s="231">
        <f t="shared" si="4"/>
        <v>0</v>
      </c>
    </row>
    <row r="27" spans="1:15" ht="46.5" x14ac:dyDescent="0.35">
      <c r="A27" s="11">
        <v>165</v>
      </c>
      <c r="B27" s="96" t="s">
        <v>142</v>
      </c>
      <c r="C27" s="98">
        <f>Cвод_ОРВИ_и_Пневм!P76</f>
        <v>0</v>
      </c>
      <c r="D27" s="17">
        <f>Cвод_ОРВИ_и_Пневм!S76</f>
        <v>0</v>
      </c>
      <c r="E27" s="17">
        <f>Свод_COVID!P69</f>
        <v>0</v>
      </c>
      <c r="F27" s="19">
        <f>Свод_COVID!S69</f>
        <v>0</v>
      </c>
      <c r="G27" s="206">
        <f>Отчет_СЮС!$L$27</f>
        <v>0</v>
      </c>
      <c r="H27" s="100">
        <f>Отчет_СЮС!$Y$27</f>
        <v>0</v>
      </c>
      <c r="I27" s="210">
        <f>Отчет_СЮС!$AB$27</f>
        <v>0</v>
      </c>
      <c r="J27" s="155">
        <f t="shared" si="1"/>
        <v>0</v>
      </c>
      <c r="K27" s="197">
        <f t="shared" si="2"/>
        <v>0</v>
      </c>
      <c r="L27" s="149">
        <f t="shared" si="3"/>
        <v>0</v>
      </c>
      <c r="M27" s="98">
        <f>Cвод_ОРВИ_и_Пневм!F76+Cвод_ОРВИ_и_Пневм!G76</f>
        <v>0</v>
      </c>
      <c r="N27" s="226">
        <f>Отчет_СЮС!N27+Отчет_СЮС!AD27</f>
        <v>0</v>
      </c>
      <c r="O27" s="231">
        <f t="shared" si="4"/>
        <v>0</v>
      </c>
    </row>
    <row r="28" spans="1:15" ht="23.25" x14ac:dyDescent="0.35">
      <c r="A28" s="11">
        <v>168</v>
      </c>
      <c r="B28" s="95" t="s">
        <v>52</v>
      </c>
      <c r="C28" s="98">
        <f>Cвод_ОРВИ_и_Пневм!P69</f>
        <v>0</v>
      </c>
      <c r="D28" s="17">
        <f>Cвод_ОРВИ_и_Пневм!S69</f>
        <v>0</v>
      </c>
      <c r="E28" s="17">
        <f>Свод_COVID!P72</f>
        <v>0</v>
      </c>
      <c r="F28" s="19">
        <f>Свод_COVID!S72</f>
        <v>0</v>
      </c>
      <c r="G28" s="206">
        <f>Отчет_СЮС!$L$68</f>
        <v>0</v>
      </c>
      <c r="H28" s="100">
        <f>Отчет_СЮС!$Y$68</f>
        <v>0</v>
      </c>
      <c r="I28" s="210">
        <f>Отчет_СЮС!$AB$68</f>
        <v>0</v>
      </c>
      <c r="J28" s="155">
        <f t="shared" si="1"/>
        <v>0</v>
      </c>
      <c r="K28" s="197">
        <f t="shared" si="2"/>
        <v>0</v>
      </c>
      <c r="L28" s="149">
        <f t="shared" si="3"/>
        <v>0</v>
      </c>
      <c r="M28" s="98">
        <f>Cвод_ОРВИ_и_Пневм!F69+Cвод_ОРВИ_и_Пневм!G69</f>
        <v>0</v>
      </c>
      <c r="N28" s="226">
        <f>Отчет_СЮС!N68+Отчет_СЮС!AD68</f>
        <v>0</v>
      </c>
      <c r="O28" s="231">
        <f t="shared" si="4"/>
        <v>0</v>
      </c>
    </row>
    <row r="29" spans="1:15" ht="46.5" x14ac:dyDescent="0.35">
      <c r="A29" s="11">
        <v>171</v>
      </c>
      <c r="B29" s="95" t="s">
        <v>45</v>
      </c>
      <c r="C29" s="98">
        <f>Cвод_ОРВИ_и_Пневм!P72</f>
        <v>0</v>
      </c>
      <c r="D29" s="17">
        <f>Cвод_ОРВИ_и_Пневм!S72</f>
        <v>0</v>
      </c>
      <c r="E29" s="17">
        <f>Свод_COVID!P75</f>
        <v>0</v>
      </c>
      <c r="F29" s="19">
        <f>Свод_COVID!S75</f>
        <v>0</v>
      </c>
      <c r="G29" s="206">
        <f>Отчет_СЮС!$L$69</f>
        <v>0</v>
      </c>
      <c r="H29" s="100">
        <f>Отчет_СЮС!$Y$69</f>
        <v>0</v>
      </c>
      <c r="I29" s="210">
        <f>Отчет_СЮС!$AB$69</f>
        <v>0</v>
      </c>
      <c r="J29" s="155">
        <f t="shared" si="1"/>
        <v>0</v>
      </c>
      <c r="K29" s="197">
        <f t="shared" si="2"/>
        <v>0</v>
      </c>
      <c r="L29" s="149">
        <f t="shared" si="3"/>
        <v>0</v>
      </c>
      <c r="M29" s="98">
        <f>Cвод_ОРВИ_и_Пневм!F72+Cвод_ОРВИ_и_Пневм!G72</f>
        <v>0</v>
      </c>
      <c r="N29" s="226">
        <f>Отчет_СЮС!N69+Отчет_СЮС!AD69</f>
        <v>0</v>
      </c>
      <c r="O29" s="231">
        <f t="shared" si="4"/>
        <v>0</v>
      </c>
    </row>
    <row r="30" spans="1:15" ht="23.25" x14ac:dyDescent="0.35">
      <c r="A30" s="11">
        <v>174</v>
      </c>
      <c r="B30" s="95" t="s">
        <v>46</v>
      </c>
      <c r="C30" s="98">
        <f>Cвод_ОРВИ_и_Пневм!P75</f>
        <v>0</v>
      </c>
      <c r="D30" s="17">
        <f>Cвод_ОРВИ_и_Пневм!S75</f>
        <v>0</v>
      </c>
      <c r="E30" s="17">
        <f>Свод_COVID!P78</f>
        <v>0</v>
      </c>
      <c r="F30" s="19">
        <f>Свод_COVID!S78</f>
        <v>0</v>
      </c>
      <c r="G30" s="206">
        <f>Отчет_СЮС!$L$71</f>
        <v>0</v>
      </c>
      <c r="H30" s="100">
        <f>Отчет_СЮС!$Y$71</f>
        <v>0</v>
      </c>
      <c r="I30" s="210">
        <f>Отчет_СЮС!$AB$71</f>
        <v>0</v>
      </c>
      <c r="J30" s="155">
        <f t="shared" si="1"/>
        <v>0</v>
      </c>
      <c r="K30" s="197">
        <f t="shared" si="2"/>
        <v>0</v>
      </c>
      <c r="L30" s="149">
        <f t="shared" si="3"/>
        <v>0</v>
      </c>
      <c r="M30" s="98">
        <f>Cвод_ОРВИ_и_Пневм!F75+Cвод_ОРВИ_и_Пневм!G75</f>
        <v>0</v>
      </c>
      <c r="N30" s="226">
        <f>Отчет_СЮС!N71+Отчет_СЮС!AD71</f>
        <v>0</v>
      </c>
      <c r="O30" s="231">
        <f t="shared" si="4"/>
        <v>0</v>
      </c>
    </row>
    <row r="31" spans="1:15" ht="23.25" x14ac:dyDescent="0.35">
      <c r="A31" s="11">
        <v>175</v>
      </c>
      <c r="B31" s="95" t="s">
        <v>53</v>
      </c>
      <c r="C31" s="98"/>
      <c r="D31" s="17"/>
      <c r="E31" s="17">
        <f>Свод_COVID!P79</f>
        <v>0</v>
      </c>
      <c r="F31" s="19">
        <f>Свод_COVID!S79</f>
        <v>0</v>
      </c>
      <c r="G31" s="206"/>
      <c r="H31" s="100"/>
      <c r="I31" s="210"/>
      <c r="J31" s="155">
        <f t="shared" si="1"/>
        <v>0</v>
      </c>
      <c r="K31" s="197">
        <f t="shared" si="2"/>
        <v>0</v>
      </c>
      <c r="L31" s="149">
        <f t="shared" si="3"/>
        <v>0</v>
      </c>
      <c r="M31" s="98"/>
      <c r="N31" s="226"/>
      <c r="O31" s="231">
        <f t="shared" si="4"/>
        <v>0</v>
      </c>
    </row>
    <row r="32" spans="1:15" ht="46.5" x14ac:dyDescent="0.35">
      <c r="A32" s="11">
        <v>176</v>
      </c>
      <c r="B32" s="95" t="s">
        <v>54</v>
      </c>
      <c r="C32" s="98"/>
      <c r="D32" s="17"/>
      <c r="E32" s="17">
        <f>Свод_COVID!P80</f>
        <v>0</v>
      </c>
      <c r="F32" s="19">
        <f>Свод_COVID!S80</f>
        <v>0</v>
      </c>
      <c r="G32" s="206"/>
      <c r="H32" s="100"/>
      <c r="I32" s="210"/>
      <c r="J32" s="155">
        <f t="shared" si="1"/>
        <v>0</v>
      </c>
      <c r="K32" s="197">
        <f t="shared" si="2"/>
        <v>0</v>
      </c>
      <c r="L32" s="149">
        <f t="shared" si="3"/>
        <v>0</v>
      </c>
      <c r="M32" s="98"/>
      <c r="N32" s="226"/>
      <c r="O32" s="231">
        <f t="shared" si="4"/>
        <v>0</v>
      </c>
    </row>
    <row r="33" spans="1:15" ht="23.25" x14ac:dyDescent="0.35">
      <c r="A33" s="11">
        <v>177</v>
      </c>
      <c r="B33" s="95" t="s">
        <v>55</v>
      </c>
      <c r="C33" s="98"/>
      <c r="D33" s="17"/>
      <c r="E33" s="17">
        <f>Свод_COVID!P81</f>
        <v>0</v>
      </c>
      <c r="F33" s="19">
        <f>Свод_COVID!S81</f>
        <v>0</v>
      </c>
      <c r="G33" s="206"/>
      <c r="H33" s="100"/>
      <c r="I33" s="210"/>
      <c r="J33" s="155">
        <f t="shared" si="1"/>
        <v>0</v>
      </c>
      <c r="K33" s="197">
        <f t="shared" si="2"/>
        <v>0</v>
      </c>
      <c r="L33" s="149">
        <f t="shared" si="3"/>
        <v>0</v>
      </c>
      <c r="M33" s="98"/>
      <c r="N33" s="226"/>
      <c r="O33" s="231">
        <f t="shared" si="4"/>
        <v>0</v>
      </c>
    </row>
    <row r="34" spans="1:15" ht="23.25" x14ac:dyDescent="0.35">
      <c r="A34" s="11">
        <v>180</v>
      </c>
      <c r="B34" s="95" t="s">
        <v>56</v>
      </c>
      <c r="C34" s="98">
        <f>Cвод_ОРВИ_и_Пневм!P82</f>
        <v>0</v>
      </c>
      <c r="D34" s="17">
        <f>Cвод_ОРВИ_и_Пневм!S82</f>
        <v>0</v>
      </c>
      <c r="E34" s="17">
        <f>Свод_COVID!P84</f>
        <v>0</v>
      </c>
      <c r="F34" s="19">
        <f>Свод_COVID!S84</f>
        <v>0</v>
      </c>
      <c r="G34" s="206">
        <f>Отчет_СЮС!$L$25</f>
        <v>0</v>
      </c>
      <c r="H34" s="100">
        <f>Отчет_СЮС!$Y$25</f>
        <v>0</v>
      </c>
      <c r="I34" s="210">
        <f>Отчет_СЮС!$AB$25</f>
        <v>0</v>
      </c>
      <c r="J34" s="155">
        <f t="shared" si="1"/>
        <v>0</v>
      </c>
      <c r="K34" s="197">
        <f t="shared" si="2"/>
        <v>0</v>
      </c>
      <c r="L34" s="149">
        <f t="shared" si="3"/>
        <v>0</v>
      </c>
      <c r="M34" s="98">
        <f>Cвод_ОРВИ_и_Пневм!F82+Cвод_ОРВИ_и_Пневм!G82</f>
        <v>0</v>
      </c>
      <c r="N34" s="226">
        <f>Отчет_СЮС!N25+Отчет_СЮС!AD25</f>
        <v>0</v>
      </c>
      <c r="O34" s="231">
        <f t="shared" si="4"/>
        <v>0</v>
      </c>
    </row>
    <row r="35" spans="1:15" ht="46.5" x14ac:dyDescent="0.35">
      <c r="A35" s="11">
        <v>183</v>
      </c>
      <c r="B35" s="95" t="s">
        <v>57</v>
      </c>
      <c r="C35" s="98"/>
      <c r="D35" s="17"/>
      <c r="E35" s="17">
        <f>Свод_COVID!P87</f>
        <v>0</v>
      </c>
      <c r="F35" s="19">
        <f>Свод_COVID!S87</f>
        <v>0</v>
      </c>
      <c r="G35" s="206">
        <f>Отчет_СЮС!$L$11</f>
        <v>0</v>
      </c>
      <c r="H35" s="100">
        <f>Отчет_СЮС!$Y$11</f>
        <v>0</v>
      </c>
      <c r="I35" s="210">
        <f>Отчет_СЮС!$AB$11</f>
        <v>0</v>
      </c>
      <c r="J35" s="155">
        <f t="shared" si="1"/>
        <v>0</v>
      </c>
      <c r="K35" s="197">
        <f t="shared" si="2"/>
        <v>0</v>
      </c>
      <c r="L35" s="149">
        <f t="shared" si="3"/>
        <v>0</v>
      </c>
      <c r="M35" s="98"/>
      <c r="N35" s="226">
        <f>Отчет_СЮС!N11+Отчет_СЮС!AD11</f>
        <v>0</v>
      </c>
      <c r="O35" s="231">
        <f t="shared" si="4"/>
        <v>0</v>
      </c>
    </row>
    <row r="36" spans="1:15" ht="23.25" x14ac:dyDescent="0.35">
      <c r="A36" s="11">
        <v>186</v>
      </c>
      <c r="B36" s="95" t="s">
        <v>58</v>
      </c>
      <c r="C36" s="98"/>
      <c r="D36" s="17"/>
      <c r="E36" s="17">
        <f>Свод_COVID!P90</f>
        <v>0</v>
      </c>
      <c r="F36" s="19">
        <f>Свод_COVID!S90</f>
        <v>0</v>
      </c>
      <c r="G36" s="206">
        <f>Отчет_СЮС!$L$21</f>
        <v>0</v>
      </c>
      <c r="H36" s="100">
        <f>Отчет_СЮС!$Y$21</f>
        <v>0</v>
      </c>
      <c r="I36" s="210">
        <f>Отчет_СЮС!$AB$21</f>
        <v>0</v>
      </c>
      <c r="J36" s="155">
        <f t="shared" si="1"/>
        <v>0</v>
      </c>
      <c r="K36" s="197">
        <f t="shared" si="2"/>
        <v>0</v>
      </c>
      <c r="L36" s="149">
        <f t="shared" si="3"/>
        <v>0</v>
      </c>
      <c r="M36" s="98"/>
      <c r="N36" s="226">
        <f>Отчет_СЮС!N21+Отчет_СЮС!AD21</f>
        <v>0</v>
      </c>
      <c r="O36" s="231">
        <f t="shared" si="4"/>
        <v>0</v>
      </c>
    </row>
    <row r="37" spans="1:15" ht="23.25" x14ac:dyDescent="0.35">
      <c r="A37" s="11">
        <v>189</v>
      </c>
      <c r="B37" s="95" t="s">
        <v>59</v>
      </c>
      <c r="C37" s="98"/>
      <c r="D37" s="17"/>
      <c r="E37" s="17">
        <f>Свод_COVID!P93</f>
        <v>0</v>
      </c>
      <c r="F37" s="19">
        <f>Свод_COVID!S93</f>
        <v>0</v>
      </c>
      <c r="G37" s="206">
        <f>Отчет_СЮС!$L$22</f>
        <v>0</v>
      </c>
      <c r="H37" s="100">
        <f>Отчет_СЮС!$Y$22</f>
        <v>0</v>
      </c>
      <c r="I37" s="210">
        <f>Отчет_СЮС!$AB$22</f>
        <v>0</v>
      </c>
      <c r="J37" s="155">
        <f t="shared" si="1"/>
        <v>0</v>
      </c>
      <c r="K37" s="197">
        <f t="shared" si="2"/>
        <v>0</v>
      </c>
      <c r="L37" s="149">
        <f t="shared" si="3"/>
        <v>0</v>
      </c>
      <c r="M37" s="98"/>
      <c r="N37" s="226">
        <f>Отчет_СЮС!N22+Отчет_СЮС!AD22</f>
        <v>0</v>
      </c>
      <c r="O37" s="231">
        <f t="shared" si="4"/>
        <v>0</v>
      </c>
    </row>
    <row r="38" spans="1:15" ht="23.25" x14ac:dyDescent="0.35">
      <c r="A38" s="11">
        <v>192</v>
      </c>
      <c r="B38" s="95" t="s">
        <v>60</v>
      </c>
      <c r="C38" s="98"/>
      <c r="D38" s="17"/>
      <c r="E38" s="17">
        <f>Свод_COVID!P96</f>
        <v>0</v>
      </c>
      <c r="F38" s="19">
        <f>Свод_COVID!S96</f>
        <v>0</v>
      </c>
      <c r="G38" s="206">
        <f>Отчет_СЮС!$L$14</f>
        <v>0</v>
      </c>
      <c r="H38" s="100">
        <f>Отчет_СЮС!$Y$14</f>
        <v>0</v>
      </c>
      <c r="I38" s="210">
        <f>Отчет_СЮС!$AB$14</f>
        <v>0</v>
      </c>
      <c r="J38" s="155">
        <f t="shared" si="1"/>
        <v>0</v>
      </c>
      <c r="K38" s="197">
        <f t="shared" si="2"/>
        <v>0</v>
      </c>
      <c r="L38" s="149">
        <f t="shared" si="3"/>
        <v>0</v>
      </c>
      <c r="M38" s="98"/>
      <c r="N38" s="226">
        <f>Отчет_СЮС!N14+Отчет_СЮС!AD14</f>
        <v>0</v>
      </c>
      <c r="O38" s="231">
        <f t="shared" si="4"/>
        <v>0</v>
      </c>
    </row>
    <row r="39" spans="1:15" ht="23.25" x14ac:dyDescent="0.35">
      <c r="A39" s="11">
        <v>195</v>
      </c>
      <c r="B39" s="95" t="s">
        <v>61</v>
      </c>
      <c r="C39" s="98"/>
      <c r="D39" s="17"/>
      <c r="E39" s="17">
        <f>Свод_COVID!P99</f>
        <v>0</v>
      </c>
      <c r="F39" s="19">
        <f>Свод_COVID!S99</f>
        <v>0</v>
      </c>
      <c r="G39" s="206">
        <f>Отчет_СЮС!$L$23</f>
        <v>0</v>
      </c>
      <c r="H39" s="100">
        <f>Отчет_СЮС!$Y$23</f>
        <v>0</v>
      </c>
      <c r="I39" s="210">
        <f>Отчет_СЮС!$AB$23</f>
        <v>0</v>
      </c>
      <c r="J39" s="155">
        <f t="shared" si="1"/>
        <v>0</v>
      </c>
      <c r="K39" s="197">
        <f t="shared" si="2"/>
        <v>0</v>
      </c>
      <c r="L39" s="149">
        <f t="shared" si="3"/>
        <v>0</v>
      </c>
      <c r="M39" s="98"/>
      <c r="N39" s="226">
        <f>Отчет_СЮС!N23+Отчет_СЮС!AD23</f>
        <v>0</v>
      </c>
      <c r="O39" s="231">
        <f t="shared" si="4"/>
        <v>0</v>
      </c>
    </row>
    <row r="40" spans="1:15" ht="69.75" x14ac:dyDescent="0.35">
      <c r="A40" s="11">
        <v>198</v>
      </c>
      <c r="B40" s="95" t="s">
        <v>62</v>
      </c>
      <c r="C40" s="98"/>
      <c r="D40" s="17"/>
      <c r="E40" s="17">
        <f>Свод_COVID!P102</f>
        <v>0</v>
      </c>
      <c r="F40" s="19">
        <f>Свод_COVID!S102</f>
        <v>0</v>
      </c>
      <c r="G40" s="206">
        <f>Отчет_СЮС!$L$26</f>
        <v>0</v>
      </c>
      <c r="H40" s="100">
        <f>Отчет_СЮС!$Y$26</f>
        <v>0</v>
      </c>
      <c r="I40" s="210">
        <f>Отчет_СЮС!$AB$26</f>
        <v>0</v>
      </c>
      <c r="J40" s="155">
        <f t="shared" si="1"/>
        <v>0</v>
      </c>
      <c r="K40" s="197">
        <f t="shared" si="2"/>
        <v>0</v>
      </c>
      <c r="L40" s="149">
        <f t="shared" si="3"/>
        <v>0</v>
      </c>
      <c r="M40" s="98"/>
      <c r="N40" s="226">
        <f>Отчет_СЮС!N26+Отчет_СЮС!AD26</f>
        <v>0</v>
      </c>
      <c r="O40" s="231">
        <f t="shared" si="4"/>
        <v>0</v>
      </c>
    </row>
    <row r="41" spans="1:15" ht="23.25" x14ac:dyDescent="0.35">
      <c r="A41" s="11">
        <v>201</v>
      </c>
      <c r="B41" s="95" t="s">
        <v>63</v>
      </c>
      <c r="C41" s="98"/>
      <c r="D41" s="17"/>
      <c r="E41" s="17">
        <f>Свод_COVID!P105</f>
        <v>0</v>
      </c>
      <c r="F41" s="19">
        <f>Свод_COVID!S105</f>
        <v>0</v>
      </c>
      <c r="G41" s="206">
        <f>Отчет_СЮС!$L$63</f>
        <v>0</v>
      </c>
      <c r="H41" s="100">
        <f>Отчет_СЮС!$Y$63</f>
        <v>0</v>
      </c>
      <c r="I41" s="210">
        <f>Отчет_СЮС!$AB$63</f>
        <v>0</v>
      </c>
      <c r="J41" s="155">
        <f t="shared" si="1"/>
        <v>0</v>
      </c>
      <c r="K41" s="197">
        <f t="shared" si="2"/>
        <v>0</v>
      </c>
      <c r="L41" s="149">
        <f t="shared" si="3"/>
        <v>0</v>
      </c>
      <c r="M41" s="98"/>
      <c r="N41" s="226">
        <f>Отчет_СЮС!N63+Отчет_СЮС!AD63</f>
        <v>0</v>
      </c>
      <c r="O41" s="231">
        <f t="shared" si="4"/>
        <v>0</v>
      </c>
    </row>
    <row r="42" spans="1:15" ht="23.25" x14ac:dyDescent="0.35">
      <c r="A42" s="11">
        <v>204</v>
      </c>
      <c r="B42" s="95" t="s">
        <v>64</v>
      </c>
      <c r="C42" s="98"/>
      <c r="D42" s="17"/>
      <c r="E42" s="17">
        <f>Свод_COVID!P108</f>
        <v>0</v>
      </c>
      <c r="F42" s="19">
        <f>Свод_COVID!S108</f>
        <v>0</v>
      </c>
      <c r="G42" s="206">
        <f>Отчет_СЮС!$L$34</f>
        <v>0</v>
      </c>
      <c r="H42" s="100">
        <f>Отчет_СЮС!$Y$34</f>
        <v>0</v>
      </c>
      <c r="I42" s="210">
        <f>Отчет_СЮС!$AB$34</f>
        <v>0</v>
      </c>
      <c r="J42" s="155">
        <f t="shared" si="1"/>
        <v>0</v>
      </c>
      <c r="K42" s="197">
        <f t="shared" si="2"/>
        <v>0</v>
      </c>
      <c r="L42" s="149">
        <f t="shared" si="3"/>
        <v>0</v>
      </c>
      <c r="M42" s="98"/>
      <c r="N42" s="226">
        <f>Отчет_СЮС!N34+Отчет_СЮС!AD34</f>
        <v>0</v>
      </c>
      <c r="O42" s="231">
        <f t="shared" si="4"/>
        <v>0</v>
      </c>
    </row>
    <row r="43" spans="1:15" ht="46.5" x14ac:dyDescent="0.35">
      <c r="A43" s="11">
        <v>207</v>
      </c>
      <c r="B43" s="95" t="s">
        <v>65</v>
      </c>
      <c r="C43" s="98"/>
      <c r="D43" s="17"/>
      <c r="E43" s="17">
        <f>Свод_COVID!P111</f>
        <v>0</v>
      </c>
      <c r="F43" s="19">
        <f>Свод_COVID!S111</f>
        <v>0</v>
      </c>
      <c r="G43" s="206"/>
      <c r="H43" s="100"/>
      <c r="I43" s="210"/>
      <c r="J43" s="155">
        <f t="shared" si="1"/>
        <v>0</v>
      </c>
      <c r="K43" s="197">
        <f t="shared" si="2"/>
        <v>0</v>
      </c>
      <c r="L43" s="149">
        <f t="shared" si="3"/>
        <v>0</v>
      </c>
      <c r="M43" s="98"/>
      <c r="N43" s="226"/>
      <c r="O43" s="231">
        <f t="shared" si="4"/>
        <v>0</v>
      </c>
    </row>
    <row r="44" spans="1:15" ht="46.5" x14ac:dyDescent="0.35">
      <c r="A44" s="11">
        <v>210</v>
      </c>
      <c r="B44" s="95" t="s">
        <v>51</v>
      </c>
      <c r="C44" s="98"/>
      <c r="D44" s="17"/>
      <c r="E44" s="17">
        <f>Свод_COVID!P114</f>
        <v>0</v>
      </c>
      <c r="F44" s="19">
        <f>Свод_COVID!S114</f>
        <v>0</v>
      </c>
      <c r="G44" s="206"/>
      <c r="H44" s="100"/>
      <c r="I44" s="210"/>
      <c r="J44" s="155">
        <f t="shared" si="1"/>
        <v>0</v>
      </c>
      <c r="K44" s="197">
        <f t="shared" si="2"/>
        <v>0</v>
      </c>
      <c r="L44" s="149">
        <f t="shared" si="3"/>
        <v>0</v>
      </c>
      <c r="M44" s="98"/>
      <c r="N44" s="226"/>
      <c r="O44" s="231">
        <f t="shared" si="4"/>
        <v>0</v>
      </c>
    </row>
    <row r="45" spans="1:15" ht="46.5" x14ac:dyDescent="0.35">
      <c r="A45" s="11">
        <v>211</v>
      </c>
      <c r="B45" s="203" t="s">
        <v>82</v>
      </c>
      <c r="C45" s="98">
        <f>Cвод_ОРВИ_и_Пневм!P79</f>
        <v>0</v>
      </c>
      <c r="D45" s="17">
        <f>Cвод_ОРВИ_и_Пневм!S79</f>
        <v>0</v>
      </c>
      <c r="E45" s="17">
        <f>Свод_COVID!P115</f>
        <v>0</v>
      </c>
      <c r="F45" s="19">
        <f>Свод_COVID!S115</f>
        <v>0</v>
      </c>
      <c r="G45" s="206">
        <f>Отчет_СЮС!$L$70</f>
        <v>0</v>
      </c>
      <c r="H45" s="100">
        <f>Отчет_СЮС!$Y$70</f>
        <v>0</v>
      </c>
      <c r="I45" s="210">
        <f>Отчет_СЮС!$AB$70</f>
        <v>0</v>
      </c>
      <c r="J45" s="155">
        <f t="shared" ref="J45" si="5">E45-H45</f>
        <v>0</v>
      </c>
      <c r="K45" s="197">
        <f t="shared" ref="K45" si="6">F45-I45</f>
        <v>0</v>
      </c>
      <c r="L45" s="149">
        <f t="shared" ref="L45" si="7">D45-G45-I45</f>
        <v>0</v>
      </c>
      <c r="M45" s="98">
        <f>Cвод_ОРВИ_и_Пневм!F79+Cвод_ОРВИ_и_Пневм!G79</f>
        <v>0</v>
      </c>
      <c r="N45" s="226">
        <f>Отчет_СЮС!N70+Отчет_СЮС!AD70</f>
        <v>0</v>
      </c>
      <c r="O45" s="231">
        <f t="shared" si="4"/>
        <v>0</v>
      </c>
    </row>
    <row r="46" spans="1:15" ht="47.25" thickBot="1" x14ac:dyDescent="0.4">
      <c r="A46" s="20">
        <v>214</v>
      </c>
      <c r="B46" s="204" t="s">
        <v>245</v>
      </c>
      <c r="C46" s="99">
        <f>Cвод_ОРВИ_и_Пневм!P85</f>
        <v>0</v>
      </c>
      <c r="D46" s="201">
        <f>Cвод_ОРВИ_и_Пневм!S85</f>
        <v>0</v>
      </c>
      <c r="E46" s="201">
        <f>Свод_COVID!P118</f>
        <v>0</v>
      </c>
      <c r="F46" s="42">
        <f>Свод_COVID!S118</f>
        <v>0</v>
      </c>
      <c r="G46" s="208">
        <f>Отчет_СЮС!$L$79</f>
        <v>0</v>
      </c>
      <c r="H46" s="147">
        <f>Отчет_СЮС!$Y$79</f>
        <v>0</v>
      </c>
      <c r="I46" s="212">
        <f>Отчет_СЮС!$AB$79</f>
        <v>0</v>
      </c>
      <c r="J46" s="156">
        <f t="shared" ref="J46" si="8">E46-H46</f>
        <v>0</v>
      </c>
      <c r="K46" s="202">
        <f t="shared" ref="K46" si="9">F46-I46</f>
        <v>0</v>
      </c>
      <c r="L46" s="150">
        <f t="shared" ref="L46" si="10">D46-G46-I46</f>
        <v>0</v>
      </c>
      <c r="M46" s="99">
        <f>Cвод_ОРВИ_и_Пневм!F85+Cвод_ОРВИ_и_Пневм!G85</f>
        <v>0</v>
      </c>
      <c r="N46" s="228">
        <f>Отчет_СЮС!N79+Отчет_СЮС!AD79</f>
        <v>0</v>
      </c>
      <c r="O46" s="233">
        <f t="shared" si="4"/>
        <v>0</v>
      </c>
    </row>
  </sheetData>
  <autoFilter ref="A4:F45"/>
  <mergeCells count="8">
    <mergeCell ref="A2:A3"/>
    <mergeCell ref="B2:B3"/>
    <mergeCell ref="E2:F2"/>
    <mergeCell ref="M2:O2"/>
    <mergeCell ref="H2:I2"/>
    <mergeCell ref="J2:L2"/>
    <mergeCell ref="C2:D2"/>
    <mergeCell ref="G1:I1"/>
  </mergeCells>
  <conditionalFormatting sqref="O5:Q100">
    <cfRule type="cellIs" dxfId="2" priority="2" operator="lessThan">
      <formula>0</formula>
    </cfRule>
  </conditionalFormatting>
  <conditionalFormatting sqref="O6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C1" zoomScale="75" workbookViewId="0">
      <selection activeCell="B2" sqref="B2:B5"/>
    </sheetView>
  </sheetViews>
  <sheetFormatPr defaultColWidth="9.140625" defaultRowHeight="15" x14ac:dyDescent="0.25"/>
  <cols>
    <col min="1" max="1" width="55.140625" style="74" customWidth="1"/>
    <col min="2" max="2" width="44.85546875" style="74" customWidth="1"/>
    <col min="3" max="3" width="10.5703125" style="74" customWidth="1"/>
    <col min="4" max="7" width="9.140625" style="74" customWidth="1"/>
    <col min="8" max="8" width="10.5703125" style="74" customWidth="1"/>
    <col min="9" max="9" width="9.140625" style="74" customWidth="1"/>
    <col min="10" max="10" width="10" style="74" customWidth="1"/>
    <col min="11" max="12" width="9.140625" style="74" customWidth="1"/>
    <col min="13" max="13" width="9.85546875" style="74" customWidth="1"/>
    <col min="14" max="14" width="9.140625" style="74" customWidth="1"/>
    <col min="15" max="15" width="9.85546875" style="74" customWidth="1"/>
    <col min="16" max="16" width="9.140625" style="74" customWidth="1"/>
    <col min="17" max="17" width="10.140625" style="74" customWidth="1"/>
    <col min="18" max="18" width="9.140625" style="74" customWidth="1"/>
    <col min="19" max="19" width="10.140625" style="74" customWidth="1"/>
    <col min="20" max="23" width="9.140625" style="74" customWidth="1"/>
    <col min="24" max="24" width="11" style="74" customWidth="1"/>
    <col min="25" max="25" width="9.140625" style="74" customWidth="1"/>
    <col min="26" max="26" width="11" style="74" customWidth="1"/>
    <col min="27" max="27" width="9.140625" style="74" customWidth="1"/>
    <col min="28" max="28" width="9.140625" style="74"/>
    <col min="29" max="29" width="10.140625" style="74" customWidth="1"/>
    <col min="30" max="30" width="9.140625" style="74" customWidth="1"/>
    <col min="31" max="31" width="10.7109375" style="74" customWidth="1"/>
    <col min="32" max="32" width="9.140625" style="74" customWidth="1"/>
    <col min="33" max="33" width="10.140625" style="74" customWidth="1"/>
    <col min="34" max="34" width="9.140625" style="74" customWidth="1"/>
    <col min="35" max="16384" width="9.140625" style="74"/>
  </cols>
  <sheetData>
    <row r="1" spans="1:34" ht="26.25" customHeight="1" x14ac:dyDescent="0.35">
      <c r="A1" s="72" t="s">
        <v>83</v>
      </c>
      <c r="B1" s="73"/>
    </row>
    <row r="2" spans="1:34" s="75" customFormat="1" ht="30" customHeight="1" x14ac:dyDescent="0.25">
      <c r="A2" s="298" t="s">
        <v>84</v>
      </c>
      <c r="B2" s="298" t="s">
        <v>85</v>
      </c>
      <c r="C2" s="304" t="s">
        <v>86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5"/>
      <c r="S2" s="305" t="s">
        <v>87</v>
      </c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5"/>
    </row>
    <row r="3" spans="1:34" s="75" customFormat="1" ht="44.25" customHeight="1" x14ac:dyDescent="0.25">
      <c r="A3" s="303"/>
      <c r="B3" s="303"/>
      <c r="C3" s="293" t="s">
        <v>88</v>
      </c>
      <c r="D3" s="294"/>
      <c r="E3" s="294"/>
      <c r="F3" s="294"/>
      <c r="G3" s="295"/>
      <c r="H3" s="293" t="s">
        <v>89</v>
      </c>
      <c r="I3" s="294"/>
      <c r="J3" s="294"/>
      <c r="K3" s="294"/>
      <c r="L3" s="295"/>
      <c r="M3" s="289" t="s">
        <v>90</v>
      </c>
      <c r="N3" s="290"/>
      <c r="O3" s="289" t="s">
        <v>91</v>
      </c>
      <c r="P3" s="290"/>
      <c r="Q3" s="289" t="s">
        <v>92</v>
      </c>
      <c r="R3" s="290"/>
      <c r="S3" s="293" t="s">
        <v>93</v>
      </c>
      <c r="T3" s="294"/>
      <c r="U3" s="294"/>
      <c r="V3" s="294"/>
      <c r="W3" s="295"/>
      <c r="X3" s="293" t="s">
        <v>94</v>
      </c>
      <c r="Y3" s="294"/>
      <c r="Z3" s="294"/>
      <c r="AA3" s="294"/>
      <c r="AB3" s="295"/>
      <c r="AC3" s="289" t="s">
        <v>90</v>
      </c>
      <c r="AD3" s="290"/>
      <c r="AE3" s="289" t="s">
        <v>91</v>
      </c>
      <c r="AF3" s="290"/>
      <c r="AG3" s="289" t="s">
        <v>92</v>
      </c>
      <c r="AH3" s="290"/>
    </row>
    <row r="4" spans="1:34" s="75" customFormat="1" ht="43.5" customHeight="1" x14ac:dyDescent="0.25">
      <c r="A4" s="303"/>
      <c r="B4" s="303"/>
      <c r="C4" s="296" t="s">
        <v>95</v>
      </c>
      <c r="D4" s="293" t="s">
        <v>96</v>
      </c>
      <c r="E4" s="295"/>
      <c r="F4" s="293" t="s">
        <v>97</v>
      </c>
      <c r="G4" s="295"/>
      <c r="H4" s="298" t="s">
        <v>21</v>
      </c>
      <c r="I4" s="298" t="s">
        <v>5</v>
      </c>
      <c r="J4" s="293" t="s">
        <v>98</v>
      </c>
      <c r="K4" s="294"/>
      <c r="L4" s="295"/>
      <c r="M4" s="291"/>
      <c r="N4" s="292"/>
      <c r="O4" s="291"/>
      <c r="P4" s="292"/>
      <c r="Q4" s="291"/>
      <c r="R4" s="292"/>
      <c r="S4" s="296" t="s">
        <v>99</v>
      </c>
      <c r="T4" s="293" t="s">
        <v>96</v>
      </c>
      <c r="U4" s="295"/>
      <c r="V4" s="293" t="s">
        <v>97</v>
      </c>
      <c r="W4" s="295"/>
      <c r="X4" s="296" t="s">
        <v>21</v>
      </c>
      <c r="Y4" s="298" t="s">
        <v>100</v>
      </c>
      <c r="Z4" s="293" t="s">
        <v>101</v>
      </c>
      <c r="AA4" s="294"/>
      <c r="AB4" s="295"/>
      <c r="AC4" s="291"/>
      <c r="AD4" s="292"/>
      <c r="AE4" s="291"/>
      <c r="AF4" s="292"/>
      <c r="AG4" s="291"/>
      <c r="AH4" s="292"/>
    </row>
    <row r="5" spans="1:34" s="77" customFormat="1" ht="78.75" customHeight="1" x14ac:dyDescent="0.2">
      <c r="A5" s="299"/>
      <c r="B5" s="299"/>
      <c r="C5" s="297"/>
      <c r="D5" s="76" t="s">
        <v>77</v>
      </c>
      <c r="E5" s="76" t="s">
        <v>78</v>
      </c>
      <c r="F5" s="76" t="s">
        <v>77</v>
      </c>
      <c r="G5" s="76" t="s">
        <v>78</v>
      </c>
      <c r="H5" s="299"/>
      <c r="I5" s="299"/>
      <c r="J5" s="76" t="s">
        <v>21</v>
      </c>
      <c r="K5" s="76" t="s">
        <v>102</v>
      </c>
      <c r="L5" s="76" t="s">
        <v>103</v>
      </c>
      <c r="M5" s="76" t="s">
        <v>21</v>
      </c>
      <c r="N5" s="76" t="s">
        <v>100</v>
      </c>
      <c r="O5" s="76" t="s">
        <v>21</v>
      </c>
      <c r="P5" s="76" t="s">
        <v>100</v>
      </c>
      <c r="Q5" s="76" t="s">
        <v>21</v>
      </c>
      <c r="R5" s="76" t="s">
        <v>100</v>
      </c>
      <c r="S5" s="297"/>
      <c r="T5" s="76" t="s">
        <v>77</v>
      </c>
      <c r="U5" s="76" t="s">
        <v>78</v>
      </c>
      <c r="V5" s="76" t="s">
        <v>77</v>
      </c>
      <c r="W5" s="76" t="s">
        <v>78</v>
      </c>
      <c r="X5" s="297"/>
      <c r="Y5" s="299"/>
      <c r="Z5" s="76" t="s">
        <v>21</v>
      </c>
      <c r="AA5" s="76" t="s">
        <v>102</v>
      </c>
      <c r="AB5" s="76" t="s">
        <v>103</v>
      </c>
      <c r="AC5" s="76" t="s">
        <v>21</v>
      </c>
      <c r="AD5" s="76" t="s">
        <v>100</v>
      </c>
      <c r="AE5" s="76" t="s">
        <v>21</v>
      </c>
      <c r="AF5" s="76" t="s">
        <v>100</v>
      </c>
      <c r="AG5" s="76" t="s">
        <v>21</v>
      </c>
      <c r="AH5" s="76" t="s">
        <v>100</v>
      </c>
    </row>
    <row r="6" spans="1:34" s="75" customFormat="1" ht="14.25" customHeight="1" x14ac:dyDescent="0.25">
      <c r="A6" s="78">
        <v>1</v>
      </c>
      <c r="B6" s="78">
        <v>2</v>
      </c>
      <c r="C6" s="78">
        <v>3</v>
      </c>
      <c r="D6" s="78">
        <v>4</v>
      </c>
      <c r="E6" s="78">
        <v>5</v>
      </c>
      <c r="F6" s="78">
        <v>6</v>
      </c>
      <c r="G6" s="78">
        <v>7</v>
      </c>
      <c r="H6" s="78">
        <v>8</v>
      </c>
      <c r="I6" s="78">
        <v>9</v>
      </c>
      <c r="J6" s="78">
        <v>10</v>
      </c>
      <c r="K6" s="78">
        <v>11</v>
      </c>
      <c r="L6" s="78">
        <v>12</v>
      </c>
      <c r="M6" s="78">
        <v>13</v>
      </c>
      <c r="N6" s="78">
        <v>14</v>
      </c>
      <c r="O6" s="78">
        <v>15</v>
      </c>
      <c r="P6" s="78">
        <v>16</v>
      </c>
      <c r="Q6" s="78">
        <v>17</v>
      </c>
      <c r="R6" s="78">
        <v>18</v>
      </c>
      <c r="S6" s="78">
        <v>19</v>
      </c>
      <c r="T6" s="78">
        <v>20</v>
      </c>
      <c r="U6" s="78">
        <v>21</v>
      </c>
      <c r="V6" s="78">
        <v>22</v>
      </c>
      <c r="W6" s="78">
        <v>23</v>
      </c>
      <c r="X6" s="78">
        <v>24</v>
      </c>
      <c r="Y6" s="78">
        <v>25</v>
      </c>
      <c r="Z6" s="78">
        <v>26</v>
      </c>
      <c r="AA6" s="78">
        <v>27</v>
      </c>
      <c r="AB6" s="78">
        <v>28</v>
      </c>
      <c r="AC6" s="78">
        <v>29</v>
      </c>
      <c r="AD6" s="78">
        <v>30</v>
      </c>
      <c r="AE6" s="78">
        <v>31</v>
      </c>
      <c r="AF6" s="78">
        <v>32</v>
      </c>
      <c r="AG6" s="78">
        <v>33</v>
      </c>
      <c r="AH6" s="78">
        <v>34</v>
      </c>
    </row>
    <row r="7" spans="1:34" s="75" customFormat="1" ht="38.25" customHeight="1" x14ac:dyDescent="0.25">
      <c r="A7" s="306" t="s">
        <v>104</v>
      </c>
      <c r="B7" s="295"/>
      <c r="C7" s="79">
        <f>C8+C72</f>
        <v>0</v>
      </c>
      <c r="D7" s="79">
        <f>D8+D72</f>
        <v>0</v>
      </c>
      <c r="E7" s="79">
        <f t="shared" ref="E7:AH7" si="0">E8+E72</f>
        <v>0</v>
      </c>
      <c r="F7" s="79">
        <f t="shared" si="0"/>
        <v>0</v>
      </c>
      <c r="G7" s="79">
        <f t="shared" si="0"/>
        <v>0</v>
      </c>
      <c r="H7" s="79">
        <f t="shared" si="0"/>
        <v>0</v>
      </c>
      <c r="I7" s="79">
        <f t="shared" si="0"/>
        <v>0</v>
      </c>
      <c r="J7" s="79">
        <f t="shared" si="0"/>
        <v>0</v>
      </c>
      <c r="K7" s="79">
        <f t="shared" si="0"/>
        <v>0</v>
      </c>
      <c r="L7" s="79">
        <f t="shared" si="0"/>
        <v>0</v>
      </c>
      <c r="M7" s="79">
        <f t="shared" si="0"/>
        <v>0</v>
      </c>
      <c r="N7" s="79">
        <f t="shared" si="0"/>
        <v>0</v>
      </c>
      <c r="O7" s="79">
        <f t="shared" si="0"/>
        <v>0</v>
      </c>
      <c r="P7" s="79">
        <f t="shared" si="0"/>
        <v>0</v>
      </c>
      <c r="Q7" s="79">
        <f t="shared" si="0"/>
        <v>0</v>
      </c>
      <c r="R7" s="79">
        <f t="shared" si="0"/>
        <v>0</v>
      </c>
      <c r="S7" s="79">
        <f t="shared" si="0"/>
        <v>0</v>
      </c>
      <c r="T7" s="79">
        <f t="shared" si="0"/>
        <v>0</v>
      </c>
      <c r="U7" s="79">
        <f t="shared" si="0"/>
        <v>0</v>
      </c>
      <c r="V7" s="79">
        <f t="shared" si="0"/>
        <v>0</v>
      </c>
      <c r="W7" s="79">
        <f t="shared" si="0"/>
        <v>0</v>
      </c>
      <c r="X7" s="79">
        <f t="shared" si="0"/>
        <v>0</v>
      </c>
      <c r="Y7" s="79">
        <f t="shared" si="0"/>
        <v>0</v>
      </c>
      <c r="Z7" s="79">
        <f t="shared" si="0"/>
        <v>0</v>
      </c>
      <c r="AA7" s="79">
        <f t="shared" si="0"/>
        <v>0</v>
      </c>
      <c r="AB7" s="79">
        <f t="shared" si="0"/>
        <v>0</v>
      </c>
      <c r="AC7" s="79">
        <f t="shared" si="0"/>
        <v>0</v>
      </c>
      <c r="AD7" s="79">
        <f t="shared" si="0"/>
        <v>0</v>
      </c>
      <c r="AE7" s="79">
        <f t="shared" si="0"/>
        <v>0</v>
      </c>
      <c r="AF7" s="79">
        <f t="shared" si="0"/>
        <v>0</v>
      </c>
      <c r="AG7" s="79">
        <f t="shared" si="0"/>
        <v>0</v>
      </c>
      <c r="AH7" s="79">
        <f t="shared" si="0"/>
        <v>0</v>
      </c>
    </row>
    <row r="8" spans="1:34" s="75" customFormat="1" ht="27" customHeight="1" x14ac:dyDescent="0.25">
      <c r="A8" s="300" t="s">
        <v>105</v>
      </c>
      <c r="B8" s="290"/>
      <c r="C8" s="80">
        <f>SUM(C9:C71)</f>
        <v>0</v>
      </c>
      <c r="D8" s="80">
        <f t="shared" ref="D8:AH8" si="1">SUM(D9:D71)</f>
        <v>0</v>
      </c>
      <c r="E8" s="80">
        <f t="shared" si="1"/>
        <v>0</v>
      </c>
      <c r="F8" s="80">
        <f t="shared" si="1"/>
        <v>0</v>
      </c>
      <c r="G8" s="80">
        <f t="shared" si="1"/>
        <v>0</v>
      </c>
      <c r="H8" s="80">
        <f t="shared" si="1"/>
        <v>0</v>
      </c>
      <c r="I8" s="80">
        <f t="shared" si="1"/>
        <v>0</v>
      </c>
      <c r="J8" s="80">
        <f t="shared" si="1"/>
        <v>0</v>
      </c>
      <c r="K8" s="80">
        <f t="shared" si="1"/>
        <v>0</v>
      </c>
      <c r="L8" s="80">
        <f t="shared" si="1"/>
        <v>0</v>
      </c>
      <c r="M8" s="80">
        <f t="shared" si="1"/>
        <v>0</v>
      </c>
      <c r="N8" s="80">
        <f t="shared" si="1"/>
        <v>0</v>
      </c>
      <c r="O8" s="80">
        <f t="shared" si="1"/>
        <v>0</v>
      </c>
      <c r="P8" s="80">
        <f t="shared" si="1"/>
        <v>0</v>
      </c>
      <c r="Q8" s="80">
        <f t="shared" si="1"/>
        <v>0</v>
      </c>
      <c r="R8" s="80">
        <f t="shared" si="1"/>
        <v>0</v>
      </c>
      <c r="S8" s="80">
        <f t="shared" si="1"/>
        <v>0</v>
      </c>
      <c r="T8" s="80">
        <f t="shared" si="1"/>
        <v>0</v>
      </c>
      <c r="U8" s="80">
        <f t="shared" si="1"/>
        <v>0</v>
      </c>
      <c r="V8" s="80">
        <f t="shared" si="1"/>
        <v>0</v>
      </c>
      <c r="W8" s="80">
        <f t="shared" si="1"/>
        <v>0</v>
      </c>
      <c r="X8" s="80">
        <f t="shared" si="1"/>
        <v>0</v>
      </c>
      <c r="Y8" s="80">
        <f t="shared" si="1"/>
        <v>0</v>
      </c>
      <c r="Z8" s="80">
        <f t="shared" si="1"/>
        <v>0</v>
      </c>
      <c r="AA8" s="80">
        <f t="shared" si="1"/>
        <v>0</v>
      </c>
      <c r="AB8" s="80">
        <f t="shared" si="1"/>
        <v>0</v>
      </c>
      <c r="AC8" s="80">
        <f t="shared" si="1"/>
        <v>0</v>
      </c>
      <c r="AD8" s="80">
        <f t="shared" si="1"/>
        <v>0</v>
      </c>
      <c r="AE8" s="80">
        <f t="shared" si="1"/>
        <v>0</v>
      </c>
      <c r="AF8" s="80">
        <f t="shared" si="1"/>
        <v>0</v>
      </c>
      <c r="AG8" s="80">
        <f t="shared" si="1"/>
        <v>0</v>
      </c>
      <c r="AH8" s="80">
        <f t="shared" si="1"/>
        <v>0</v>
      </c>
    </row>
    <row r="9" spans="1:34" ht="36.75" customHeight="1" x14ac:dyDescent="0.25">
      <c r="A9" s="81" t="s">
        <v>106</v>
      </c>
      <c r="B9" s="81" t="s">
        <v>107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4" ht="36.75" customHeight="1" x14ac:dyDescent="0.25">
      <c r="A10" s="81" t="s">
        <v>108</v>
      </c>
      <c r="B10" s="81" t="s">
        <v>109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1:34" ht="36.75" customHeight="1" x14ac:dyDescent="0.25">
      <c r="A11" s="81" t="s">
        <v>110</v>
      </c>
      <c r="B11" s="81" t="s">
        <v>111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4" ht="36.75" customHeight="1" x14ac:dyDescent="0.25">
      <c r="A12" s="81" t="s">
        <v>112</v>
      </c>
      <c r="B12" s="81" t="s">
        <v>113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36.75" customHeight="1" x14ac:dyDescent="0.25">
      <c r="A13" s="81" t="s">
        <v>114</v>
      </c>
      <c r="B13" s="81" t="s">
        <v>115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4" ht="36.75" customHeight="1" x14ac:dyDescent="0.25">
      <c r="A14" s="81" t="s">
        <v>116</v>
      </c>
      <c r="B14" s="81" t="s">
        <v>117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4" ht="36.75" customHeight="1" x14ac:dyDescent="0.25">
      <c r="A15" s="81" t="s">
        <v>118</v>
      </c>
      <c r="B15" s="81" t="s">
        <v>119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4" ht="36.75" customHeight="1" x14ac:dyDescent="0.25">
      <c r="A16" s="81" t="s">
        <v>120</v>
      </c>
      <c r="B16" s="81" t="s">
        <v>121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5" ht="36.75" customHeight="1" x14ac:dyDescent="0.25">
      <c r="A17" s="81" t="s">
        <v>122</v>
      </c>
      <c r="B17" s="81" t="s">
        <v>123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5" ht="36.75" customHeight="1" x14ac:dyDescent="0.25">
      <c r="A18" s="81" t="s">
        <v>124</v>
      </c>
      <c r="B18" s="81" t="s">
        <v>125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5" ht="36.75" customHeight="1" x14ac:dyDescent="0.25">
      <c r="A19" s="83" t="s">
        <v>126</v>
      </c>
      <c r="B19" s="83" t="s">
        <v>127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5" ht="36.75" customHeight="1" x14ac:dyDescent="0.25">
      <c r="A20" s="81" t="s">
        <v>128</v>
      </c>
      <c r="B20" s="81" t="s">
        <v>129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5" ht="36.75" customHeight="1" x14ac:dyDescent="0.25">
      <c r="A21" s="81" t="s">
        <v>130</v>
      </c>
      <c r="B21" s="81" t="s">
        <v>131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5" ht="36.75" customHeight="1" x14ac:dyDescent="0.25">
      <c r="A22" s="81" t="s">
        <v>132</v>
      </c>
      <c r="B22" s="81" t="s">
        <v>133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5" ht="36.75" customHeight="1" x14ac:dyDescent="0.25">
      <c r="A23" s="81" t="s">
        <v>134</v>
      </c>
      <c r="B23" s="81" t="s">
        <v>135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</row>
    <row r="24" spans="1:35" ht="36.75" customHeight="1" x14ac:dyDescent="0.25">
      <c r="A24" s="81" t="s">
        <v>136</v>
      </c>
      <c r="B24" s="81" t="s">
        <v>137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5" ht="36.75" customHeight="1" x14ac:dyDescent="0.25">
      <c r="A25" s="81" t="s">
        <v>138</v>
      </c>
      <c r="B25" s="81" t="s">
        <v>139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5" ht="36.75" customHeight="1" x14ac:dyDescent="0.25">
      <c r="A26" s="81" t="s">
        <v>140</v>
      </c>
      <c r="B26" s="81" t="s">
        <v>141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5" ht="36.75" customHeight="1" x14ac:dyDescent="0.25">
      <c r="A27" s="81" t="s">
        <v>142</v>
      </c>
      <c r="B27" s="81" t="s">
        <v>143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5" ht="36.75" customHeight="1" x14ac:dyDescent="0.25">
      <c r="A28" s="81" t="s">
        <v>144</v>
      </c>
      <c r="B28" s="81" t="s">
        <v>145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5" ht="36.75" customHeight="1" x14ac:dyDescent="0.25">
      <c r="A29" s="81" t="s">
        <v>146</v>
      </c>
      <c r="B29" s="81" t="s">
        <v>147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</row>
    <row r="30" spans="1:35" ht="36.75" customHeight="1" x14ac:dyDescent="0.25">
      <c r="A30" s="84" t="s">
        <v>148</v>
      </c>
      <c r="B30" s="84" t="s">
        <v>149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</row>
    <row r="31" spans="1:35" ht="36.75" customHeight="1" x14ac:dyDescent="0.25">
      <c r="A31" s="81" t="s">
        <v>150</v>
      </c>
      <c r="B31" s="81" t="s">
        <v>151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</row>
    <row r="32" spans="1:35" s="85" customFormat="1" ht="30" x14ac:dyDescent="0.25">
      <c r="A32" s="84" t="s">
        <v>152</v>
      </c>
      <c r="B32" s="84" t="s">
        <v>153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74"/>
    </row>
    <row r="33" spans="1:34" ht="36.75" customHeight="1" x14ac:dyDescent="0.25">
      <c r="A33" s="81" t="s">
        <v>154</v>
      </c>
      <c r="B33" s="81" t="s">
        <v>155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</row>
    <row r="34" spans="1:34" ht="36.75" customHeight="1" x14ac:dyDescent="0.25">
      <c r="A34" s="81" t="s">
        <v>156</v>
      </c>
      <c r="B34" s="81" t="s">
        <v>157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</row>
    <row r="35" spans="1:34" ht="36.75" customHeight="1" x14ac:dyDescent="0.25">
      <c r="A35" s="81" t="s">
        <v>158</v>
      </c>
      <c r="B35" s="81" t="s">
        <v>159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</row>
    <row r="36" spans="1:34" ht="36.75" customHeight="1" x14ac:dyDescent="0.25">
      <c r="A36" s="81" t="s">
        <v>160</v>
      </c>
      <c r="B36" s="81" t="s">
        <v>161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</row>
    <row r="37" spans="1:34" ht="36.75" customHeight="1" x14ac:dyDescent="0.25">
      <c r="A37" s="81" t="s">
        <v>162</v>
      </c>
      <c r="B37" s="81" t="s">
        <v>163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</row>
    <row r="38" spans="1:34" ht="36.75" customHeight="1" x14ac:dyDescent="0.25">
      <c r="A38" s="81" t="s">
        <v>164</v>
      </c>
      <c r="B38" s="81" t="s">
        <v>165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</row>
    <row r="39" spans="1:34" ht="36.75" customHeight="1" x14ac:dyDescent="0.25">
      <c r="A39" s="81" t="s">
        <v>166</v>
      </c>
      <c r="B39" s="81" t="s">
        <v>167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</row>
    <row r="40" spans="1:34" ht="36.75" customHeight="1" x14ac:dyDescent="0.25">
      <c r="A40" s="81" t="s">
        <v>168</v>
      </c>
      <c r="B40" s="81" t="s">
        <v>169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</row>
    <row r="41" spans="1:34" ht="36.75" customHeight="1" x14ac:dyDescent="0.25">
      <c r="A41" s="81" t="s">
        <v>170</v>
      </c>
      <c r="B41" s="81" t="s">
        <v>171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</row>
    <row r="42" spans="1:34" ht="36.75" customHeight="1" x14ac:dyDescent="0.25">
      <c r="A42" s="81" t="s">
        <v>172</v>
      </c>
      <c r="B42" s="81" t="s">
        <v>173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</row>
    <row r="43" spans="1:34" ht="36.75" customHeight="1" x14ac:dyDescent="0.25">
      <c r="A43" s="81" t="s">
        <v>174</v>
      </c>
      <c r="B43" s="81" t="s">
        <v>175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</row>
    <row r="44" spans="1:34" ht="36.75" customHeight="1" x14ac:dyDescent="0.25">
      <c r="A44" s="81" t="s">
        <v>176</v>
      </c>
      <c r="B44" s="81" t="s">
        <v>177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</row>
    <row r="45" spans="1:34" ht="36.75" customHeight="1" x14ac:dyDescent="0.25">
      <c r="A45" s="81" t="s">
        <v>178</v>
      </c>
      <c r="B45" s="81" t="s">
        <v>179</v>
      </c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</row>
    <row r="46" spans="1:34" ht="36.75" customHeight="1" x14ac:dyDescent="0.25">
      <c r="A46" s="81" t="s">
        <v>180</v>
      </c>
      <c r="B46" s="81" t="s">
        <v>181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</row>
    <row r="47" spans="1:34" ht="36.75" customHeight="1" x14ac:dyDescent="0.25">
      <c r="A47" s="81" t="s">
        <v>182</v>
      </c>
      <c r="B47" s="81" t="s">
        <v>183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</row>
    <row r="48" spans="1:34" ht="36.75" customHeight="1" x14ac:dyDescent="0.25">
      <c r="A48" s="81" t="s">
        <v>184</v>
      </c>
      <c r="B48" s="81" t="s">
        <v>185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</row>
    <row r="49" spans="1:34" ht="36.75" customHeight="1" x14ac:dyDescent="0.25">
      <c r="A49" s="81" t="s">
        <v>186</v>
      </c>
      <c r="B49" s="81" t="s">
        <v>187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</row>
    <row r="50" spans="1:34" ht="36.75" customHeight="1" x14ac:dyDescent="0.25">
      <c r="A50" s="81" t="s">
        <v>188</v>
      </c>
      <c r="B50" s="81" t="s">
        <v>189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</row>
    <row r="51" spans="1:34" ht="36.75" customHeight="1" x14ac:dyDescent="0.25">
      <c r="A51" s="81" t="s">
        <v>190</v>
      </c>
      <c r="B51" s="81" t="s">
        <v>191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</row>
    <row r="52" spans="1:34" ht="36.75" customHeight="1" x14ac:dyDescent="0.25">
      <c r="A52" s="81" t="s">
        <v>192</v>
      </c>
      <c r="B52" s="81" t="s">
        <v>193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</row>
    <row r="53" spans="1:34" ht="51" customHeight="1" x14ac:dyDescent="0.25">
      <c r="A53" s="81" t="s">
        <v>194</v>
      </c>
      <c r="B53" s="81" t="s">
        <v>195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</row>
    <row r="54" spans="1:34" ht="36.75" customHeight="1" x14ac:dyDescent="0.25">
      <c r="A54" s="81" t="s">
        <v>196</v>
      </c>
      <c r="B54" s="81" t="s">
        <v>197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</row>
    <row r="55" spans="1:34" ht="36.75" customHeight="1" x14ac:dyDescent="0.25">
      <c r="A55" s="81" t="s">
        <v>198</v>
      </c>
      <c r="B55" s="81" t="s">
        <v>199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</row>
    <row r="56" spans="1:34" ht="36.75" customHeight="1" x14ac:dyDescent="0.25">
      <c r="A56" s="81" t="s">
        <v>200</v>
      </c>
      <c r="B56" s="81" t="s">
        <v>201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</row>
    <row r="57" spans="1:34" ht="36.75" customHeight="1" x14ac:dyDescent="0.25">
      <c r="A57" s="81" t="s">
        <v>202</v>
      </c>
      <c r="B57" s="81" t="s">
        <v>203</v>
      </c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</row>
    <row r="58" spans="1:34" ht="36.75" customHeight="1" x14ac:dyDescent="0.25">
      <c r="A58" s="81" t="s">
        <v>204</v>
      </c>
      <c r="B58" s="81" t="s">
        <v>205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</row>
    <row r="59" spans="1:34" ht="36.75" customHeight="1" x14ac:dyDescent="0.25">
      <c r="A59" s="81" t="s">
        <v>206</v>
      </c>
      <c r="B59" s="81" t="s">
        <v>207</v>
      </c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</row>
    <row r="60" spans="1:34" ht="36.75" customHeight="1" x14ac:dyDescent="0.25">
      <c r="A60" s="81" t="s">
        <v>208</v>
      </c>
      <c r="B60" s="81" t="s">
        <v>209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</row>
    <row r="61" spans="1:34" ht="36.75" customHeight="1" x14ac:dyDescent="0.25">
      <c r="A61" s="81" t="s">
        <v>210</v>
      </c>
      <c r="B61" s="81" t="s">
        <v>211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</row>
    <row r="62" spans="1:34" ht="48" customHeight="1" x14ac:dyDescent="0.25">
      <c r="A62" s="81" t="s">
        <v>212</v>
      </c>
      <c r="B62" s="81" t="s">
        <v>213</v>
      </c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</row>
    <row r="63" spans="1:34" ht="36.75" customHeight="1" x14ac:dyDescent="0.25">
      <c r="A63" s="81" t="s">
        <v>214</v>
      </c>
      <c r="B63" s="81" t="s">
        <v>215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</row>
    <row r="64" spans="1:34" ht="36.75" customHeight="1" x14ac:dyDescent="0.25">
      <c r="A64" s="81" t="s">
        <v>216</v>
      </c>
      <c r="B64" s="81" t="s">
        <v>217</v>
      </c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</row>
    <row r="65" spans="1:34" ht="36.75" customHeight="1" x14ac:dyDescent="0.25">
      <c r="A65" s="81" t="s">
        <v>218</v>
      </c>
      <c r="B65" s="81" t="s">
        <v>219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</row>
    <row r="66" spans="1:34" ht="36.75" customHeight="1" x14ac:dyDescent="0.25">
      <c r="A66" s="81" t="s">
        <v>220</v>
      </c>
      <c r="B66" s="81" t="s">
        <v>221</v>
      </c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</row>
    <row r="67" spans="1:34" ht="36.75" customHeight="1" x14ac:dyDescent="0.25">
      <c r="A67" s="81" t="s">
        <v>222</v>
      </c>
      <c r="B67" s="86" t="s">
        <v>223</v>
      </c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</row>
    <row r="68" spans="1:34" ht="36.75" customHeight="1" x14ac:dyDescent="0.25">
      <c r="A68" s="87" t="s">
        <v>224</v>
      </c>
      <c r="B68" s="88" t="s">
        <v>225</v>
      </c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</row>
    <row r="69" spans="1:34" ht="36.75" customHeight="1" x14ac:dyDescent="0.25">
      <c r="A69" s="88" t="s">
        <v>226</v>
      </c>
      <c r="B69" s="89" t="s">
        <v>227</v>
      </c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</row>
    <row r="70" spans="1:34" ht="36.75" customHeight="1" x14ac:dyDescent="0.25">
      <c r="A70" s="90" t="s">
        <v>228</v>
      </c>
      <c r="B70" s="90" t="s">
        <v>229</v>
      </c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</row>
    <row r="71" spans="1:34" ht="36.75" customHeight="1" x14ac:dyDescent="0.25">
      <c r="A71" s="90" t="s">
        <v>230</v>
      </c>
      <c r="B71" s="90" t="s">
        <v>231</v>
      </c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</row>
    <row r="72" spans="1:34" s="75" customFormat="1" ht="36.75" customHeight="1" x14ac:dyDescent="0.25">
      <c r="A72" s="301" t="s">
        <v>232</v>
      </c>
      <c r="B72" s="302"/>
      <c r="C72" s="91">
        <f>SUM(C73:C83)</f>
        <v>0</v>
      </c>
      <c r="D72" s="91">
        <f t="shared" ref="D72:AH72" si="2">SUM(D73:D83)</f>
        <v>0</v>
      </c>
      <c r="E72" s="91">
        <f t="shared" si="2"/>
        <v>0</v>
      </c>
      <c r="F72" s="91">
        <f t="shared" si="2"/>
        <v>0</v>
      </c>
      <c r="G72" s="91">
        <f t="shared" si="2"/>
        <v>0</v>
      </c>
      <c r="H72" s="91">
        <f t="shared" si="2"/>
        <v>0</v>
      </c>
      <c r="I72" s="91">
        <f t="shared" si="2"/>
        <v>0</v>
      </c>
      <c r="J72" s="91">
        <f t="shared" si="2"/>
        <v>0</v>
      </c>
      <c r="K72" s="91">
        <f t="shared" si="2"/>
        <v>0</v>
      </c>
      <c r="L72" s="91">
        <f t="shared" si="2"/>
        <v>0</v>
      </c>
      <c r="M72" s="91">
        <f t="shared" si="2"/>
        <v>0</v>
      </c>
      <c r="N72" s="91">
        <f t="shared" si="2"/>
        <v>0</v>
      </c>
      <c r="O72" s="91">
        <f t="shared" si="2"/>
        <v>0</v>
      </c>
      <c r="P72" s="91">
        <f t="shared" si="2"/>
        <v>0</v>
      </c>
      <c r="Q72" s="91">
        <f t="shared" si="2"/>
        <v>0</v>
      </c>
      <c r="R72" s="91">
        <f t="shared" si="2"/>
        <v>0</v>
      </c>
      <c r="S72" s="91">
        <f t="shared" si="2"/>
        <v>0</v>
      </c>
      <c r="T72" s="91">
        <f t="shared" si="2"/>
        <v>0</v>
      </c>
      <c r="U72" s="91">
        <f t="shared" si="2"/>
        <v>0</v>
      </c>
      <c r="V72" s="91">
        <f t="shared" si="2"/>
        <v>0</v>
      </c>
      <c r="W72" s="91">
        <f t="shared" si="2"/>
        <v>0</v>
      </c>
      <c r="X72" s="91">
        <f t="shared" si="2"/>
        <v>0</v>
      </c>
      <c r="Y72" s="91">
        <f t="shared" si="2"/>
        <v>0</v>
      </c>
      <c r="Z72" s="91">
        <f t="shared" si="2"/>
        <v>0</v>
      </c>
      <c r="AA72" s="91">
        <f t="shared" si="2"/>
        <v>0</v>
      </c>
      <c r="AB72" s="91">
        <f t="shared" si="2"/>
        <v>0</v>
      </c>
      <c r="AC72" s="91">
        <f t="shared" si="2"/>
        <v>0</v>
      </c>
      <c r="AD72" s="91">
        <f t="shared" si="2"/>
        <v>0</v>
      </c>
      <c r="AE72" s="91">
        <f t="shared" si="2"/>
        <v>0</v>
      </c>
      <c r="AF72" s="91">
        <f t="shared" si="2"/>
        <v>0</v>
      </c>
      <c r="AG72" s="91">
        <f t="shared" si="2"/>
        <v>0</v>
      </c>
      <c r="AH72" s="91">
        <f t="shared" si="2"/>
        <v>0</v>
      </c>
    </row>
    <row r="73" spans="1:34" ht="36.75" customHeight="1" x14ac:dyDescent="0.25">
      <c r="A73" s="81" t="s">
        <v>233</v>
      </c>
      <c r="B73" s="81" t="s">
        <v>234</v>
      </c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</row>
    <row r="74" spans="1:34" ht="46.5" customHeight="1" x14ac:dyDescent="0.25">
      <c r="A74" s="81" t="s">
        <v>235</v>
      </c>
      <c r="B74" s="81" t="s">
        <v>236</v>
      </c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</row>
    <row r="75" spans="1:34" ht="36.75" customHeight="1" x14ac:dyDescent="0.25">
      <c r="A75" s="81" t="s">
        <v>237</v>
      </c>
      <c r="B75" s="81" t="s">
        <v>238</v>
      </c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</row>
    <row r="76" spans="1:34" ht="36.75" customHeight="1" x14ac:dyDescent="0.25">
      <c r="A76" s="81" t="s">
        <v>239</v>
      </c>
      <c r="B76" s="81" t="s">
        <v>240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</row>
    <row r="77" spans="1:34" ht="36.75" customHeight="1" x14ac:dyDescent="0.25">
      <c r="A77" s="81" t="s">
        <v>241</v>
      </c>
      <c r="B77" s="81" t="s">
        <v>242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</row>
    <row r="78" spans="1:34" ht="36.75" customHeight="1" x14ac:dyDescent="0.25">
      <c r="A78" s="81" t="s">
        <v>243</v>
      </c>
      <c r="B78" s="81" t="s">
        <v>244</v>
      </c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</row>
    <row r="79" spans="1:34" ht="36.75" customHeight="1" x14ac:dyDescent="0.25">
      <c r="A79" s="81" t="s">
        <v>245</v>
      </c>
      <c r="B79" s="81" t="s">
        <v>246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</row>
    <row r="80" spans="1:34" ht="36.75" customHeight="1" x14ac:dyDescent="0.25">
      <c r="A80" s="81" t="s">
        <v>247</v>
      </c>
      <c r="B80" s="81" t="s">
        <v>248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</row>
    <row r="81" spans="1:34" ht="36.75" customHeight="1" x14ac:dyDescent="0.25">
      <c r="A81" s="81" t="s">
        <v>249</v>
      </c>
      <c r="B81" s="81" t="s">
        <v>250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</row>
    <row r="82" spans="1:34" ht="46.5" customHeight="1" x14ac:dyDescent="0.25">
      <c r="A82" s="81" t="s">
        <v>251</v>
      </c>
      <c r="B82" s="81" t="s">
        <v>252</v>
      </c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</row>
    <row r="83" spans="1:34" ht="36.75" customHeight="1" x14ac:dyDescent="0.25">
      <c r="A83" s="81" t="s">
        <v>253</v>
      </c>
      <c r="B83" s="81" t="s">
        <v>254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</row>
  </sheetData>
  <mergeCells count="29">
    <mergeCell ref="A8:B8"/>
    <mergeCell ref="A72:B72"/>
    <mergeCell ref="S4:S5"/>
    <mergeCell ref="T4:U4"/>
    <mergeCell ref="A2:A5"/>
    <mergeCell ref="B2:B5"/>
    <mergeCell ref="C2:R2"/>
    <mergeCell ref="S2:AH2"/>
    <mergeCell ref="X4:X5"/>
    <mergeCell ref="Y4:Y5"/>
    <mergeCell ref="Z4:AB4"/>
    <mergeCell ref="X3:AB3"/>
    <mergeCell ref="A7:B7"/>
    <mergeCell ref="AC3:AD4"/>
    <mergeCell ref="AE3:AF4"/>
    <mergeCell ref="AG3:AH4"/>
    <mergeCell ref="Q3:R4"/>
    <mergeCell ref="S3:W3"/>
    <mergeCell ref="V4:W4"/>
    <mergeCell ref="J4:L4"/>
    <mergeCell ref="C3:G3"/>
    <mergeCell ref="H3:L3"/>
    <mergeCell ref="M3:N4"/>
    <mergeCell ref="O3:P4"/>
    <mergeCell ref="C4:C5"/>
    <mergeCell ref="D4:E4"/>
    <mergeCell ref="F4:G4"/>
    <mergeCell ref="H4:H5"/>
    <mergeCell ref="I4:I5"/>
  </mergeCells>
  <pageMargins left="0.23622047244094491" right="0.23622047244094491" top="0.39370078740157483" bottom="0.39370078740157483" header="0.31496062992125984" footer="0.31496062992125984"/>
  <pageSetup paperSize="9" scale="57" fitToHeight="0" orientation="landscape" horizontalDpi="4294967293" verticalDpi="0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zoomScaleNormal="100" workbookViewId="0">
      <selection activeCell="D1" sqref="B1:D1048576"/>
    </sheetView>
  </sheetViews>
  <sheetFormatPr defaultColWidth="14.42578125" defaultRowHeight="15" customHeight="1" x14ac:dyDescent="0.25"/>
  <cols>
    <col min="1" max="1" width="4.7109375" style="168" customWidth="1"/>
    <col min="2" max="3" width="4.5703125" style="168" hidden="1" customWidth="1"/>
    <col min="4" max="4" width="6.85546875" style="168" hidden="1" customWidth="1"/>
    <col min="5" max="5" width="64" style="170" bestFit="1" customWidth="1"/>
    <col min="6" max="7" width="17.28515625" style="170" customWidth="1"/>
    <col min="8" max="8" width="13.5703125" style="170" customWidth="1"/>
    <col min="9" max="9" width="15.28515625" style="170" customWidth="1"/>
    <col min="10" max="10" width="17.42578125" style="170" customWidth="1"/>
    <col min="11" max="16384" width="14.42578125" style="170"/>
  </cols>
  <sheetData>
    <row r="1" spans="1:11" s="163" customFormat="1" ht="55.5" customHeight="1" thickBot="1" x14ac:dyDescent="0.3">
      <c r="A1" s="310" t="s">
        <v>263</v>
      </c>
      <c r="B1" s="312"/>
      <c r="C1" s="312"/>
      <c r="D1" s="312"/>
      <c r="E1" s="314" t="s">
        <v>264</v>
      </c>
      <c r="F1" s="162" t="s">
        <v>11</v>
      </c>
      <c r="G1" s="162" t="s">
        <v>12</v>
      </c>
      <c r="H1" s="309" t="s">
        <v>281</v>
      </c>
      <c r="I1" s="307"/>
      <c r="J1" s="307" t="s">
        <v>282</v>
      </c>
      <c r="K1" s="307" t="s">
        <v>259</v>
      </c>
    </row>
    <row r="2" spans="1:11" s="163" customFormat="1" ht="32.25" thickBot="1" x14ac:dyDescent="0.3">
      <c r="A2" s="311"/>
      <c r="B2" s="313"/>
      <c r="C2" s="313"/>
      <c r="D2" s="313"/>
      <c r="E2" s="315"/>
      <c r="F2" s="161" t="s">
        <v>15</v>
      </c>
      <c r="G2" s="161" t="s">
        <v>15</v>
      </c>
      <c r="H2" s="161" t="s">
        <v>14</v>
      </c>
      <c r="I2" s="164" t="s">
        <v>19</v>
      </c>
      <c r="J2" s="308"/>
      <c r="K2" s="308"/>
    </row>
    <row r="3" spans="1:11" s="168" customFormat="1" ht="21" customHeight="1" thickBot="1" x14ac:dyDescent="0.3">
      <c r="A3" s="165"/>
      <c r="B3" s="165"/>
      <c r="C3" s="165"/>
      <c r="D3" s="165"/>
      <c r="E3" s="177" t="s">
        <v>67</v>
      </c>
      <c r="F3" s="165">
        <f>SUM(F4:F34)</f>
        <v>0</v>
      </c>
      <c r="G3" s="165">
        <f t="shared" ref="G3:K3" si="0">SUM(G4:G34)</f>
        <v>0</v>
      </c>
      <c r="H3" s="165" t="e">
        <f t="shared" si="0"/>
        <v>#N/A</v>
      </c>
      <c r="I3" s="166" t="e">
        <f t="shared" si="0"/>
        <v>#N/A</v>
      </c>
      <c r="J3" s="173" t="e">
        <f t="shared" si="0"/>
        <v>#N/A</v>
      </c>
      <c r="K3" s="167" t="e">
        <f t="shared" si="0"/>
        <v>#N/A</v>
      </c>
    </row>
    <row r="4" spans="1:11" s="169" customFormat="1" ht="28.5" customHeight="1" x14ac:dyDescent="0.25">
      <c r="A4" s="213">
        <v>1</v>
      </c>
      <c r="B4" s="187">
        <v>401</v>
      </c>
      <c r="C4" s="187">
        <v>301</v>
      </c>
      <c r="D4" s="187">
        <v>101</v>
      </c>
      <c r="E4" s="214" t="s">
        <v>160</v>
      </c>
      <c r="F4" s="188">
        <f>VLOOKUP($C4,Свод_ИВЛ!$A:$L,4,0)</f>
        <v>0</v>
      </c>
      <c r="G4" s="188">
        <f>VLOOKUP($C4,Свод_ИВЛ!$A:$L,8,0)</f>
        <v>0</v>
      </c>
      <c r="H4" s="189">
        <f>VLOOKUP($D4,Итоги_COVID!$A:$L,3,0)</f>
        <v>0</v>
      </c>
      <c r="I4" s="189">
        <f>VLOOKUP($D4,Итоги_COVID!$A:$L,5,0)</f>
        <v>0</v>
      </c>
      <c r="J4" s="190">
        <f>VLOOKUP($D4,Итоги_COVID!$A:$L,4,0)</f>
        <v>0</v>
      </c>
      <c r="K4" s="215">
        <f>J4-F4-G4</f>
        <v>0</v>
      </c>
    </row>
    <row r="5" spans="1:11" s="169" customFormat="1" ht="28.5" customHeight="1" x14ac:dyDescent="0.25">
      <c r="A5" s="175">
        <v>2</v>
      </c>
      <c r="B5" s="181">
        <v>402</v>
      </c>
      <c r="C5" s="181">
        <v>302</v>
      </c>
      <c r="D5" s="181">
        <v>111</v>
      </c>
      <c r="E5" s="185" t="s">
        <v>112</v>
      </c>
      <c r="F5" s="182">
        <f>VLOOKUP($C5,Свод_ИВЛ!$A:$L,4,0)</f>
        <v>0</v>
      </c>
      <c r="G5" s="182">
        <f>VLOOKUP($C5,Свод_ИВЛ!$A:$L,8,0)</f>
        <v>0</v>
      </c>
      <c r="H5" s="183">
        <f>VLOOKUP($D5,Итоги_COVID!$A:$L,3,0)</f>
        <v>0</v>
      </c>
      <c r="I5" s="183">
        <f>VLOOKUP($D5,Итоги_COVID!$A:$L,5,0)</f>
        <v>0</v>
      </c>
      <c r="J5" s="184">
        <f>VLOOKUP($D5,Итоги_COVID!$A:$L,4,0)</f>
        <v>0</v>
      </c>
      <c r="K5" s="216">
        <f t="shared" ref="K5:K6" si="1">J5-F5-G5</f>
        <v>0</v>
      </c>
    </row>
    <row r="6" spans="1:11" s="169" customFormat="1" ht="28.5" customHeight="1" x14ac:dyDescent="0.25">
      <c r="A6" s="175">
        <v>3</v>
      </c>
      <c r="B6" s="181">
        <v>403</v>
      </c>
      <c r="C6" s="181">
        <v>303</v>
      </c>
      <c r="D6" s="181">
        <v>114</v>
      </c>
      <c r="E6" s="185" t="s">
        <v>265</v>
      </c>
      <c r="F6" s="182">
        <f>VLOOKUP($C6,Свод_ИВЛ!$A:$L,4,0)</f>
        <v>0</v>
      </c>
      <c r="G6" s="182">
        <f>VLOOKUP($C6,Свод_ИВЛ!$A:$L,8,0)</f>
        <v>0</v>
      </c>
      <c r="H6" s="183">
        <f>VLOOKUP($D6,Итоги_COVID!$A:$L,3,0)</f>
        <v>0</v>
      </c>
      <c r="I6" s="183">
        <f>VLOOKUP($D6,Итоги_COVID!$A:$L,5,0)</f>
        <v>0</v>
      </c>
      <c r="J6" s="184">
        <f>VLOOKUP($D6,Итоги_COVID!$A:$L,4,0)</f>
        <v>0</v>
      </c>
      <c r="K6" s="216">
        <f t="shared" si="1"/>
        <v>0</v>
      </c>
    </row>
    <row r="7" spans="1:11" s="169" customFormat="1" ht="28.5" customHeight="1" x14ac:dyDescent="0.25">
      <c r="A7" s="175">
        <v>4</v>
      </c>
      <c r="B7" s="181">
        <v>404</v>
      </c>
      <c r="C7" s="181">
        <v>304</v>
      </c>
      <c r="D7" s="181">
        <v>117</v>
      </c>
      <c r="E7" s="185" t="s">
        <v>106</v>
      </c>
      <c r="F7" s="182">
        <f>VLOOKUP($C7,Свод_ИВЛ!$A:$L,4,0)</f>
        <v>0</v>
      </c>
      <c r="G7" s="182">
        <f>VLOOKUP($C7,Свод_ИВЛ!$A:$L,8,0)</f>
        <v>0</v>
      </c>
      <c r="H7" s="183">
        <f>VLOOKUP($D7,Итоги_COVID!$A:$L,3,0)</f>
        <v>0</v>
      </c>
      <c r="I7" s="183">
        <f>VLOOKUP($D7,Итоги_COVID!$A:$L,5,0)</f>
        <v>0</v>
      </c>
      <c r="J7" s="184">
        <f>VLOOKUP($D7,Итоги_COVID!$A:$L,4,0)</f>
        <v>0</v>
      </c>
      <c r="K7" s="216">
        <f>J7-F7-G7</f>
        <v>0</v>
      </c>
    </row>
    <row r="8" spans="1:11" s="169" customFormat="1" ht="28.5" customHeight="1" x14ac:dyDescent="0.25">
      <c r="A8" s="175">
        <v>5</v>
      </c>
      <c r="B8" s="181">
        <v>405</v>
      </c>
      <c r="C8" s="181">
        <v>305</v>
      </c>
      <c r="D8" s="181" t="s">
        <v>283</v>
      </c>
      <c r="E8" s="185" t="s">
        <v>266</v>
      </c>
      <c r="F8" s="182">
        <f>VLOOKUP($C8,Свод_ИВЛ!$A:$L,4,0)</f>
        <v>0</v>
      </c>
      <c r="G8" s="182">
        <f>VLOOKUP($C8,Свод_ИВЛ!$A:$L,8,0)</f>
        <v>0</v>
      </c>
      <c r="H8" s="183" t="e">
        <f>VLOOKUP($D8,Итоги_COVID!$A:$L,3,0)</f>
        <v>#N/A</v>
      </c>
      <c r="I8" s="183" t="e">
        <f>VLOOKUP($D8,Итоги_COVID!$A:$L,5,0)</f>
        <v>#N/A</v>
      </c>
      <c r="J8" s="184" t="e">
        <f>VLOOKUP($D8,Итоги_COVID!$A:$L,4,0)</f>
        <v>#N/A</v>
      </c>
      <c r="K8" s="216" t="e">
        <f t="shared" ref="K8" si="2">J8-F8-G8</f>
        <v>#N/A</v>
      </c>
    </row>
    <row r="9" spans="1:11" s="169" customFormat="1" ht="28.5" customHeight="1" x14ac:dyDescent="0.25">
      <c r="A9" s="175">
        <v>6</v>
      </c>
      <c r="B9" s="181">
        <v>406</v>
      </c>
      <c r="C9" s="181">
        <v>306</v>
      </c>
      <c r="D9" s="181">
        <v>120</v>
      </c>
      <c r="E9" s="185" t="s">
        <v>267</v>
      </c>
      <c r="F9" s="182">
        <f>VLOOKUP($C9,Свод_ИВЛ!$A:$L,4,0)</f>
        <v>0</v>
      </c>
      <c r="G9" s="182">
        <f>VLOOKUP($C9,Свод_ИВЛ!$A:$L,8,0)</f>
        <v>0</v>
      </c>
      <c r="H9" s="183">
        <f>VLOOKUP($D9,Итоги_COVID!$A:$L,3,0)</f>
        <v>0</v>
      </c>
      <c r="I9" s="183">
        <f>VLOOKUP($D9,Итоги_COVID!$A:$L,5,0)</f>
        <v>0</v>
      </c>
      <c r="J9" s="184">
        <f>VLOOKUP($D9,Итоги_COVID!$A:$L,4,0)</f>
        <v>0</v>
      </c>
      <c r="K9" s="216">
        <f t="shared" ref="K9:K12" si="3">J9-F9-G9</f>
        <v>0</v>
      </c>
    </row>
    <row r="10" spans="1:11" s="169" customFormat="1" ht="28.5" customHeight="1" x14ac:dyDescent="0.25">
      <c r="A10" s="175">
        <v>7</v>
      </c>
      <c r="B10" s="181">
        <v>407</v>
      </c>
      <c r="C10" s="181">
        <v>307</v>
      </c>
      <c r="D10" s="181">
        <v>123</v>
      </c>
      <c r="E10" s="185" t="s">
        <v>268</v>
      </c>
      <c r="F10" s="182">
        <f>VLOOKUP($C10,Свод_ИВЛ!$A:$L,4,0)</f>
        <v>0</v>
      </c>
      <c r="G10" s="182">
        <f>VLOOKUP($C10,Свод_ИВЛ!$A:$L,8,0)</f>
        <v>0</v>
      </c>
      <c r="H10" s="183">
        <f>VLOOKUP($D10,Итоги_COVID!$A:$L,3,0)</f>
        <v>0</v>
      </c>
      <c r="I10" s="183">
        <f>VLOOKUP($D10,Итоги_COVID!$A:$L,5,0)</f>
        <v>0</v>
      </c>
      <c r="J10" s="184">
        <f>VLOOKUP($D10,Итоги_COVID!$A:$L,4,0)</f>
        <v>0</v>
      </c>
      <c r="K10" s="216">
        <f t="shared" si="3"/>
        <v>0</v>
      </c>
    </row>
    <row r="11" spans="1:11" s="169" customFormat="1" ht="28.5" customHeight="1" x14ac:dyDescent="0.25">
      <c r="A11" s="175">
        <v>8</v>
      </c>
      <c r="B11" s="181">
        <v>408</v>
      </c>
      <c r="C11" s="181">
        <v>308</v>
      </c>
      <c r="D11" s="181" t="s">
        <v>283</v>
      </c>
      <c r="E11" s="185" t="s">
        <v>269</v>
      </c>
      <c r="F11" s="182">
        <f>VLOOKUP($C11,Свод_ИВЛ!$A:$L,4,0)</f>
        <v>0</v>
      </c>
      <c r="G11" s="182">
        <f>VLOOKUP($C11,Свод_ИВЛ!$A:$L,8,0)</f>
        <v>0</v>
      </c>
      <c r="H11" s="183" t="e">
        <f>VLOOKUP($D11,Итоги_COVID!$A:$L,3,0)</f>
        <v>#N/A</v>
      </c>
      <c r="I11" s="183" t="e">
        <f>VLOOKUP($D11,Итоги_COVID!$A:$L,5,0)</f>
        <v>#N/A</v>
      </c>
      <c r="J11" s="184" t="e">
        <f>VLOOKUP($D11,Итоги_COVID!$A:$L,4,0)</f>
        <v>#N/A</v>
      </c>
      <c r="K11" s="216" t="e">
        <f t="shared" si="3"/>
        <v>#N/A</v>
      </c>
    </row>
    <row r="12" spans="1:11" s="169" customFormat="1" ht="28.5" customHeight="1" x14ac:dyDescent="0.25">
      <c r="A12" s="175">
        <v>9</v>
      </c>
      <c r="B12" s="181">
        <v>409</v>
      </c>
      <c r="C12" s="181">
        <v>309</v>
      </c>
      <c r="D12" s="181">
        <v>126</v>
      </c>
      <c r="E12" s="185" t="s">
        <v>120</v>
      </c>
      <c r="F12" s="182">
        <f>VLOOKUP($C12,Свод_ИВЛ!$A:$L,4,0)</f>
        <v>0</v>
      </c>
      <c r="G12" s="182">
        <f>VLOOKUP($C12,Свод_ИВЛ!$A:$L,8,0)</f>
        <v>0</v>
      </c>
      <c r="H12" s="183">
        <f>VLOOKUP($D12,Итоги_COVID!$A:$L,3,0)</f>
        <v>0</v>
      </c>
      <c r="I12" s="183">
        <f>VLOOKUP($D12,Итоги_COVID!$A:$L,5,0)</f>
        <v>0</v>
      </c>
      <c r="J12" s="184">
        <f>VLOOKUP($D12,Итоги_COVID!$A:$L,4,0)</f>
        <v>0</v>
      </c>
      <c r="K12" s="216">
        <f t="shared" si="3"/>
        <v>0</v>
      </c>
    </row>
    <row r="13" spans="1:11" s="169" customFormat="1" ht="28.5" customHeight="1" x14ac:dyDescent="0.25">
      <c r="A13" s="175">
        <v>10</v>
      </c>
      <c r="B13" s="181">
        <v>410</v>
      </c>
      <c r="C13" s="181">
        <v>310</v>
      </c>
      <c r="D13" s="181">
        <v>136</v>
      </c>
      <c r="E13" s="185" t="s">
        <v>118</v>
      </c>
      <c r="F13" s="182">
        <f>VLOOKUP($C13,Свод_ИВЛ!$A:$L,4,0)</f>
        <v>0</v>
      </c>
      <c r="G13" s="182">
        <f>VLOOKUP($C13,Свод_ИВЛ!$A:$L,8,0)</f>
        <v>0</v>
      </c>
      <c r="H13" s="183">
        <f>VLOOKUP($D13,Итоги_COVID!$A:$L,3,0)</f>
        <v>0</v>
      </c>
      <c r="I13" s="183">
        <f>VLOOKUP($D13,Итоги_COVID!$A:$L,5,0)</f>
        <v>0</v>
      </c>
      <c r="J13" s="184">
        <f>VLOOKUP($D13,Итоги_COVID!$A:$L,4,0)</f>
        <v>0</v>
      </c>
      <c r="K13" s="216">
        <f t="shared" ref="K13:K22" si="4">J13-F13-G13</f>
        <v>0</v>
      </c>
    </row>
    <row r="14" spans="1:11" s="169" customFormat="1" ht="28.5" customHeight="1" x14ac:dyDescent="0.25">
      <c r="A14" s="175">
        <v>11</v>
      </c>
      <c r="B14" s="181">
        <v>411</v>
      </c>
      <c r="C14" s="181">
        <v>311</v>
      </c>
      <c r="D14" s="181">
        <v>141</v>
      </c>
      <c r="E14" s="185" t="s">
        <v>270</v>
      </c>
      <c r="F14" s="182">
        <f>VLOOKUP($C14,Свод_ИВЛ!$A:$L,4,0)</f>
        <v>0</v>
      </c>
      <c r="G14" s="182">
        <f>VLOOKUP($C14,Свод_ИВЛ!$A:$L,8,0)</f>
        <v>0</v>
      </c>
      <c r="H14" s="183">
        <f>VLOOKUP($D14,Итоги_COVID!$A:$L,3,0)</f>
        <v>0</v>
      </c>
      <c r="I14" s="183">
        <f>VLOOKUP($D14,Итоги_COVID!$A:$L,5,0)</f>
        <v>0</v>
      </c>
      <c r="J14" s="184">
        <f>VLOOKUP($D14,Итоги_COVID!$A:$L,4,0)</f>
        <v>0</v>
      </c>
      <c r="K14" s="216">
        <f t="shared" si="4"/>
        <v>0</v>
      </c>
    </row>
    <row r="15" spans="1:11" s="169" customFormat="1" ht="28.5" customHeight="1" x14ac:dyDescent="0.25">
      <c r="A15" s="175">
        <v>12</v>
      </c>
      <c r="B15" s="181">
        <v>413</v>
      </c>
      <c r="C15" s="181">
        <v>313</v>
      </c>
      <c r="D15" s="181">
        <v>145</v>
      </c>
      <c r="E15" s="185" t="s">
        <v>271</v>
      </c>
      <c r="F15" s="182">
        <f>VLOOKUP($C15,Свод_ИВЛ!$A:$L,4,0)</f>
        <v>0</v>
      </c>
      <c r="G15" s="182">
        <f>VLOOKUP($C15,Свод_ИВЛ!$A:$L,8,0)</f>
        <v>0</v>
      </c>
      <c r="H15" s="183">
        <f>VLOOKUP($D15,Итоги_COVID!$A:$L,3,0)</f>
        <v>0</v>
      </c>
      <c r="I15" s="183">
        <f>VLOOKUP($D15,Итоги_COVID!$A:$L,5,0)</f>
        <v>0</v>
      </c>
      <c r="J15" s="184">
        <f>VLOOKUP($D15,Итоги_COVID!$A:$L,4,0)</f>
        <v>0</v>
      </c>
      <c r="K15" s="216">
        <f t="shared" si="4"/>
        <v>0</v>
      </c>
    </row>
    <row r="16" spans="1:11" s="169" customFormat="1" ht="28.5" customHeight="1" x14ac:dyDescent="0.25">
      <c r="A16" s="175">
        <v>13</v>
      </c>
      <c r="B16" s="181">
        <v>416</v>
      </c>
      <c r="C16" s="181">
        <v>316</v>
      </c>
      <c r="D16" s="181">
        <v>108</v>
      </c>
      <c r="E16" s="185" t="s">
        <v>272</v>
      </c>
      <c r="F16" s="182">
        <f>VLOOKUP($C16,Свод_ИВЛ!$A:$L,4,0)</f>
        <v>0</v>
      </c>
      <c r="G16" s="182">
        <f>VLOOKUP($C16,Свод_ИВЛ!$A:$L,8,0)</f>
        <v>0</v>
      </c>
      <c r="H16" s="183">
        <f>VLOOKUP($D16,Итоги_COVID!$A:$L,3,0)</f>
        <v>0</v>
      </c>
      <c r="I16" s="183">
        <f>VLOOKUP($D16,Итоги_COVID!$A:$L,5,0)</f>
        <v>0</v>
      </c>
      <c r="J16" s="184">
        <f>VLOOKUP($D16,Итоги_COVID!$A:$L,4,0)</f>
        <v>0</v>
      </c>
      <c r="K16" s="216">
        <f t="shared" si="4"/>
        <v>0</v>
      </c>
    </row>
    <row r="17" spans="1:11" s="169" customFormat="1" ht="28.5" customHeight="1" x14ac:dyDescent="0.25">
      <c r="A17" s="175">
        <v>14</v>
      </c>
      <c r="B17" s="181">
        <v>417</v>
      </c>
      <c r="C17" s="181">
        <v>317</v>
      </c>
      <c r="D17" s="181" t="s">
        <v>283</v>
      </c>
      <c r="E17" s="185" t="s">
        <v>273</v>
      </c>
      <c r="F17" s="182">
        <f>VLOOKUP($C17,Свод_ИВЛ!$A:$L,4,0)</f>
        <v>0</v>
      </c>
      <c r="G17" s="182">
        <f>VLOOKUP($C17,Свод_ИВЛ!$A:$L,8,0)</f>
        <v>0</v>
      </c>
      <c r="H17" s="183" t="e">
        <f>VLOOKUP($D17,Итоги_COVID!$A:$L,3,0)</f>
        <v>#N/A</v>
      </c>
      <c r="I17" s="183" t="e">
        <f>VLOOKUP($D17,Итоги_COVID!$A:$L,5,0)</f>
        <v>#N/A</v>
      </c>
      <c r="J17" s="184" t="e">
        <f>VLOOKUP($D17,Итоги_COVID!$A:$L,4,0)</f>
        <v>#N/A</v>
      </c>
      <c r="K17" s="216" t="e">
        <f t="shared" si="4"/>
        <v>#N/A</v>
      </c>
    </row>
    <row r="18" spans="1:11" s="169" customFormat="1" ht="28.5" customHeight="1" x14ac:dyDescent="0.25">
      <c r="A18" s="175">
        <v>15</v>
      </c>
      <c r="B18" s="181">
        <v>418</v>
      </c>
      <c r="C18" s="181">
        <v>318</v>
      </c>
      <c r="D18" s="181">
        <v>160</v>
      </c>
      <c r="E18" s="185" t="s">
        <v>274</v>
      </c>
      <c r="F18" s="182">
        <f>VLOOKUP($C18,Свод_ИВЛ!$A:$L,4,0)</f>
        <v>0</v>
      </c>
      <c r="G18" s="182">
        <f>VLOOKUP($C18,Свод_ИВЛ!$A:$L,8,0)</f>
        <v>0</v>
      </c>
      <c r="H18" s="183">
        <f>VLOOKUP($D18,Итоги_COVID!$A:$L,3,0)</f>
        <v>0</v>
      </c>
      <c r="I18" s="183">
        <f>VLOOKUP($D18,Итоги_COVID!$A:$L,5,0)</f>
        <v>0</v>
      </c>
      <c r="J18" s="184">
        <f>VLOOKUP($D18,Итоги_COVID!$A:$L,4,0)</f>
        <v>0</v>
      </c>
      <c r="K18" s="216">
        <f t="shared" si="4"/>
        <v>0</v>
      </c>
    </row>
    <row r="19" spans="1:11" s="169" customFormat="1" ht="28.5" customHeight="1" x14ac:dyDescent="0.25">
      <c r="A19" s="175">
        <v>16</v>
      </c>
      <c r="B19" s="181">
        <v>419</v>
      </c>
      <c r="C19" s="181">
        <v>319</v>
      </c>
      <c r="D19" s="181">
        <v>165</v>
      </c>
      <c r="E19" s="217" t="s">
        <v>142</v>
      </c>
      <c r="F19" s="182">
        <f>VLOOKUP($C19,Свод_ИВЛ!$A:$L,4,0)</f>
        <v>0</v>
      </c>
      <c r="G19" s="182">
        <f>VLOOKUP($C19,Свод_ИВЛ!$A:$L,8,0)</f>
        <v>0</v>
      </c>
      <c r="H19" s="183">
        <f>VLOOKUP($D19,Итоги_COVID!$A:$L,3,0)</f>
        <v>0</v>
      </c>
      <c r="I19" s="183">
        <f>VLOOKUP($D19,Итоги_COVID!$A:$L,5,0)</f>
        <v>0</v>
      </c>
      <c r="J19" s="184">
        <f>VLOOKUP($D19,Итоги_COVID!$A:$L,4,0)</f>
        <v>0</v>
      </c>
      <c r="K19" s="216">
        <f t="shared" si="4"/>
        <v>0</v>
      </c>
    </row>
    <row r="20" spans="1:11" s="169" customFormat="1" ht="28.5" customHeight="1" x14ac:dyDescent="0.25">
      <c r="A20" s="175">
        <v>17</v>
      </c>
      <c r="B20" s="181">
        <v>422</v>
      </c>
      <c r="C20" s="181">
        <v>322</v>
      </c>
      <c r="D20" s="181">
        <v>171</v>
      </c>
      <c r="E20" s="217" t="s">
        <v>275</v>
      </c>
      <c r="F20" s="182">
        <f>VLOOKUP($C20,Свод_ИВЛ!$A:$L,4,0)</f>
        <v>0</v>
      </c>
      <c r="G20" s="182">
        <f>VLOOKUP($C20,Свод_ИВЛ!$A:$L,8,0)</f>
        <v>0</v>
      </c>
      <c r="H20" s="183">
        <f>VLOOKUP($D20,Итоги_COVID!$A:$L,3,0)</f>
        <v>0</v>
      </c>
      <c r="I20" s="183">
        <f>VLOOKUP($D20,Итоги_COVID!$A:$L,5,0)</f>
        <v>0</v>
      </c>
      <c r="J20" s="184">
        <f>VLOOKUP($D20,Итоги_COVID!$A:$L,4,0)</f>
        <v>0</v>
      </c>
      <c r="K20" s="216">
        <f t="shared" si="4"/>
        <v>0</v>
      </c>
    </row>
    <row r="21" spans="1:11" ht="29.25" customHeight="1" x14ac:dyDescent="0.25">
      <c r="A21" s="175">
        <v>18</v>
      </c>
      <c r="B21" s="181">
        <v>415</v>
      </c>
      <c r="C21" s="181">
        <v>315</v>
      </c>
      <c r="D21" s="181">
        <v>132</v>
      </c>
      <c r="E21" s="218" t="s">
        <v>144</v>
      </c>
      <c r="F21" s="182">
        <f>VLOOKUP($C21,Свод_ИВЛ!$A:$L,4,0)</f>
        <v>0</v>
      </c>
      <c r="G21" s="182">
        <f>VLOOKUP($C21,Свод_ИВЛ!$A:$L,8,0)</f>
        <v>0</v>
      </c>
      <c r="H21" s="183">
        <f>VLOOKUP($D21,Итоги_COVID!$A:$L,3,0)</f>
        <v>0</v>
      </c>
      <c r="I21" s="183">
        <f>VLOOKUP($D21,Итоги_COVID!$A:$L,5,0)</f>
        <v>0</v>
      </c>
      <c r="J21" s="184">
        <f>VLOOKUP($D21,Итоги_COVID!$A:$L,4,0)</f>
        <v>0</v>
      </c>
      <c r="K21" s="216">
        <f t="shared" si="4"/>
        <v>0</v>
      </c>
    </row>
    <row r="22" spans="1:11" s="171" customFormat="1" ht="27.75" customHeight="1" x14ac:dyDescent="0.25">
      <c r="A22" s="174">
        <v>19</v>
      </c>
      <c r="B22" s="181">
        <v>427</v>
      </c>
      <c r="C22" s="181">
        <v>327</v>
      </c>
      <c r="D22" s="181">
        <v>180</v>
      </c>
      <c r="E22" s="186" t="s">
        <v>138</v>
      </c>
      <c r="F22" s="182">
        <f>VLOOKUP($C22,Свод_ИВЛ!$A:$L,4,0)</f>
        <v>0</v>
      </c>
      <c r="G22" s="182">
        <f>VLOOKUP($C22,Свод_ИВЛ!$A:$L,8,0)</f>
        <v>0</v>
      </c>
      <c r="H22" s="183">
        <f>VLOOKUP($D22,Итоги_COVID!$A:$L,3,0)</f>
        <v>0</v>
      </c>
      <c r="I22" s="183">
        <f>VLOOKUP($D22,Итоги_COVID!$A:$L,5,0)</f>
        <v>0</v>
      </c>
      <c r="J22" s="184">
        <f>VLOOKUP($D22,Итоги_COVID!$A:$L,4,0)</f>
        <v>0</v>
      </c>
      <c r="K22" s="216">
        <f t="shared" si="4"/>
        <v>0</v>
      </c>
    </row>
    <row r="23" spans="1:11" ht="33.75" customHeight="1" x14ac:dyDescent="0.25">
      <c r="A23" s="175">
        <v>20</v>
      </c>
      <c r="B23" s="181">
        <v>423</v>
      </c>
      <c r="C23" s="181">
        <v>323</v>
      </c>
      <c r="D23" s="181">
        <v>105</v>
      </c>
      <c r="E23" s="185" t="s">
        <v>284</v>
      </c>
      <c r="F23" s="182">
        <f>VLOOKUP($C23,Свод_ИВЛ!$A:$L,4,0)</f>
        <v>0</v>
      </c>
      <c r="G23" s="182">
        <f>VLOOKUP($C23,Свод_ИВЛ!$A:$L,8,0)</f>
        <v>0</v>
      </c>
      <c r="H23" s="183">
        <f>VLOOKUP($D23,Итоги_COVID!$A:$L,3,0)</f>
        <v>0</v>
      </c>
      <c r="I23" s="183">
        <f>VLOOKUP($D23,Итоги_COVID!$A:$L,5,0)</f>
        <v>0</v>
      </c>
      <c r="J23" s="184">
        <f>VLOOKUP($D23,Итоги_COVID!$A:$L,4,0)</f>
        <v>0</v>
      </c>
      <c r="K23" s="216">
        <f t="shared" ref="K23:K31" si="5">J23-F23-G23</f>
        <v>0</v>
      </c>
    </row>
    <row r="24" spans="1:11" ht="27.75" customHeight="1" x14ac:dyDescent="0.25">
      <c r="A24" s="175">
        <v>21</v>
      </c>
      <c r="B24" s="181">
        <v>421</v>
      </c>
      <c r="C24" s="181">
        <v>321</v>
      </c>
      <c r="D24" s="181">
        <v>154</v>
      </c>
      <c r="E24" s="185" t="s">
        <v>276</v>
      </c>
      <c r="F24" s="182">
        <f>VLOOKUP($C24,Свод_ИВЛ!$A:$L,4,0)</f>
        <v>0</v>
      </c>
      <c r="G24" s="182">
        <f>VLOOKUP($C24,Свод_ИВЛ!$A:$L,8,0)</f>
        <v>0</v>
      </c>
      <c r="H24" s="183">
        <f>VLOOKUP($D24,Итоги_COVID!$A:$L,3,0)</f>
        <v>0</v>
      </c>
      <c r="I24" s="183">
        <f>VLOOKUP($D24,Итоги_COVID!$A:$L,5,0)</f>
        <v>0</v>
      </c>
      <c r="J24" s="184">
        <f>VLOOKUP($D24,Итоги_COVID!$A:$L,4,0)</f>
        <v>0</v>
      </c>
      <c r="K24" s="216">
        <f t="shared" si="5"/>
        <v>0</v>
      </c>
    </row>
    <row r="25" spans="1:11" ht="27.75" customHeight="1" x14ac:dyDescent="0.25">
      <c r="A25" s="175">
        <v>22</v>
      </c>
      <c r="B25" s="181">
        <v>425</v>
      </c>
      <c r="C25" s="181">
        <v>325</v>
      </c>
      <c r="D25" s="181">
        <v>162</v>
      </c>
      <c r="E25" s="185" t="s">
        <v>277</v>
      </c>
      <c r="F25" s="182">
        <f>VLOOKUP($C25,Свод_ИВЛ!$A:$L,4,0)</f>
        <v>0</v>
      </c>
      <c r="G25" s="182">
        <f>VLOOKUP($C25,Свод_ИВЛ!$A:$L,8,0)</f>
        <v>0</v>
      </c>
      <c r="H25" s="183">
        <f>VLOOKUP($D25,Итоги_COVID!$A:$L,3,0)</f>
        <v>0</v>
      </c>
      <c r="I25" s="183">
        <f>VLOOKUP($D25,Итоги_COVID!$A:$L,5,0)</f>
        <v>0</v>
      </c>
      <c r="J25" s="184">
        <f>VLOOKUP($D25,Итоги_COVID!$A:$L,4,0)</f>
        <v>0</v>
      </c>
      <c r="K25" s="216">
        <f t="shared" si="5"/>
        <v>0</v>
      </c>
    </row>
    <row r="26" spans="1:11" ht="27.75" customHeight="1" x14ac:dyDescent="0.25">
      <c r="A26" s="174">
        <v>23</v>
      </c>
      <c r="B26" s="181">
        <v>414</v>
      </c>
      <c r="C26" s="181">
        <v>314</v>
      </c>
      <c r="D26" s="181">
        <v>151</v>
      </c>
      <c r="E26" s="185" t="s">
        <v>154</v>
      </c>
      <c r="F26" s="182">
        <f>VLOOKUP($C26,Свод_ИВЛ!$A:$L,4,0)</f>
        <v>0</v>
      </c>
      <c r="G26" s="182">
        <f>VLOOKUP($C26,Свод_ИВЛ!$A:$L,8,0)</f>
        <v>0</v>
      </c>
      <c r="H26" s="183">
        <f>VLOOKUP($D26,Итоги_COVID!$A:$L,3,0)</f>
        <v>0</v>
      </c>
      <c r="I26" s="183">
        <f>VLOOKUP($D26,Итоги_COVID!$A:$L,5,0)</f>
        <v>0</v>
      </c>
      <c r="J26" s="184">
        <f>VLOOKUP($D26,Итоги_COVID!$A:$L,4,0)</f>
        <v>0</v>
      </c>
      <c r="K26" s="216">
        <f t="shared" si="5"/>
        <v>0</v>
      </c>
    </row>
    <row r="27" spans="1:11" ht="27.75" customHeight="1" x14ac:dyDescent="0.25">
      <c r="A27" s="175">
        <v>24</v>
      </c>
      <c r="B27" s="181">
        <v>420</v>
      </c>
      <c r="C27" s="181">
        <v>320</v>
      </c>
      <c r="D27" s="181">
        <v>157</v>
      </c>
      <c r="E27" s="185" t="s">
        <v>278</v>
      </c>
      <c r="F27" s="182">
        <f>VLOOKUP($C27,Свод_ИВЛ!$A:$L,4,0)</f>
        <v>0</v>
      </c>
      <c r="G27" s="182">
        <f>VLOOKUP($C27,Свод_ИВЛ!$A:$L,8,0)</f>
        <v>0</v>
      </c>
      <c r="H27" s="183">
        <f>VLOOKUP($D27,Итоги_COVID!$A:$L,3,0)</f>
        <v>0</v>
      </c>
      <c r="I27" s="183">
        <f>VLOOKUP($D27,Итоги_COVID!$A:$L,5,0)</f>
        <v>0</v>
      </c>
      <c r="J27" s="184">
        <f>VLOOKUP($D27,Итоги_COVID!$A:$L,4,0)</f>
        <v>0</v>
      </c>
      <c r="K27" s="216">
        <f t="shared" si="5"/>
        <v>0</v>
      </c>
    </row>
    <row r="28" spans="1:11" ht="30.75" customHeight="1" x14ac:dyDescent="0.25">
      <c r="A28" s="175">
        <v>25</v>
      </c>
      <c r="B28" s="181">
        <v>424</v>
      </c>
      <c r="C28" s="181">
        <v>324</v>
      </c>
      <c r="D28" s="181">
        <v>168</v>
      </c>
      <c r="E28" s="186" t="s">
        <v>279</v>
      </c>
      <c r="F28" s="182">
        <f>VLOOKUP($C28,Свод_ИВЛ!$A:$L,4,0)</f>
        <v>0</v>
      </c>
      <c r="G28" s="182">
        <f>VLOOKUP($C28,Свод_ИВЛ!$A:$L,8,0)</f>
        <v>0</v>
      </c>
      <c r="H28" s="183">
        <f>VLOOKUP($D28,Итоги_COVID!$A:$L,3,0)</f>
        <v>0</v>
      </c>
      <c r="I28" s="183">
        <f>VLOOKUP($D28,Итоги_COVID!$A:$L,5,0)</f>
        <v>0</v>
      </c>
      <c r="J28" s="184">
        <f>VLOOKUP($D28,Итоги_COVID!$A:$L,4,0)</f>
        <v>0</v>
      </c>
      <c r="K28" s="216">
        <f t="shared" si="5"/>
        <v>0</v>
      </c>
    </row>
    <row r="29" spans="1:11" ht="30.75" customHeight="1" x14ac:dyDescent="0.25">
      <c r="A29" s="175">
        <v>26</v>
      </c>
      <c r="B29" s="181">
        <v>428</v>
      </c>
      <c r="C29" s="181">
        <v>328</v>
      </c>
      <c r="D29" s="181">
        <v>174</v>
      </c>
      <c r="E29" s="185" t="s">
        <v>280</v>
      </c>
      <c r="F29" s="182">
        <f>VLOOKUP($C29,Свод_ИВЛ!$A:$L,4,0)</f>
        <v>0</v>
      </c>
      <c r="G29" s="182">
        <f>VLOOKUP($C29,Свод_ИВЛ!$A:$L,8,0)</f>
        <v>0</v>
      </c>
      <c r="H29" s="183">
        <f>VLOOKUP($D29,Итоги_COVID!$A:$L,3,0)</f>
        <v>0</v>
      </c>
      <c r="I29" s="183">
        <f>VLOOKUP($D29,Итоги_COVID!$A:$L,5,0)</f>
        <v>0</v>
      </c>
      <c r="J29" s="184">
        <f>VLOOKUP($D29,Итоги_COVID!$A:$L,4,0)</f>
        <v>0</v>
      </c>
      <c r="K29" s="216">
        <f t="shared" si="5"/>
        <v>0</v>
      </c>
    </row>
    <row r="30" spans="1:11" ht="30.75" customHeight="1" x14ac:dyDescent="0.25">
      <c r="A30" s="175">
        <v>27</v>
      </c>
      <c r="B30" s="181">
        <v>426</v>
      </c>
      <c r="C30" s="181">
        <v>326</v>
      </c>
      <c r="D30" s="181">
        <v>211</v>
      </c>
      <c r="E30" s="185" t="s">
        <v>82</v>
      </c>
      <c r="F30" s="182">
        <f>VLOOKUP($C30,Свод_ИВЛ!$A:$L,4,0)</f>
        <v>0</v>
      </c>
      <c r="G30" s="182">
        <f>VLOOKUP($C30,Свод_ИВЛ!$A:$L,8,0)</f>
        <v>0</v>
      </c>
      <c r="H30" s="183">
        <f>VLOOKUP($D30,Итоги_COVID!$A:$L,3,0)</f>
        <v>0</v>
      </c>
      <c r="I30" s="183">
        <f>VLOOKUP($D30,Итоги_COVID!$A:$L,5,0)</f>
        <v>0</v>
      </c>
      <c r="J30" s="184">
        <f>VLOOKUP($D30,Итоги_COVID!$A:$L,4,0)</f>
        <v>0</v>
      </c>
      <c r="K30" s="216">
        <f t="shared" si="5"/>
        <v>0</v>
      </c>
    </row>
    <row r="31" spans="1:11" ht="30.75" customHeight="1" x14ac:dyDescent="0.25">
      <c r="A31" s="175">
        <v>28</v>
      </c>
      <c r="B31" s="181">
        <v>412</v>
      </c>
      <c r="C31" s="181">
        <v>312</v>
      </c>
      <c r="D31" s="181">
        <v>148</v>
      </c>
      <c r="E31" s="219" t="s">
        <v>38</v>
      </c>
      <c r="F31" s="182">
        <f>VLOOKUP($C31,Свод_ИВЛ!$A:$L,4,0)</f>
        <v>0</v>
      </c>
      <c r="G31" s="182">
        <f>VLOOKUP($C31,Свод_ИВЛ!$A:$L,8,0)</f>
        <v>0</v>
      </c>
      <c r="H31" s="183">
        <f>VLOOKUP($D31,Итоги_COVID!$A:$L,3,0)</f>
        <v>0</v>
      </c>
      <c r="I31" s="183">
        <f>VLOOKUP($D31,Итоги_COVID!$A:$L,5,0)</f>
        <v>0</v>
      </c>
      <c r="J31" s="184">
        <f>VLOOKUP($D31,Итоги_COVID!$A:$L,4,0)</f>
        <v>0</v>
      </c>
      <c r="K31" s="216">
        <f t="shared" si="5"/>
        <v>0</v>
      </c>
    </row>
    <row r="32" spans="1:11" s="172" customFormat="1" ht="15.75" customHeight="1" x14ac:dyDescent="0.25">
      <c r="A32" s="175">
        <v>29</v>
      </c>
      <c r="B32" s="181">
        <v>429</v>
      </c>
      <c r="C32" s="181">
        <v>329</v>
      </c>
      <c r="D32" s="181">
        <v>139</v>
      </c>
      <c r="E32" s="219" t="s">
        <v>36</v>
      </c>
      <c r="F32" s="182">
        <f>VLOOKUP($C32,Свод_ИВЛ!$A:$L,4,0)</f>
        <v>0</v>
      </c>
      <c r="G32" s="182">
        <f>VLOOKUP($C32,Свод_ИВЛ!$A:$L,8,0)</f>
        <v>0</v>
      </c>
      <c r="H32" s="183">
        <f>VLOOKUP($D32,Итоги_COVID!$A:$L,3,0)</f>
        <v>0</v>
      </c>
      <c r="I32" s="183">
        <f>VLOOKUP($D32,Итоги_COVID!$A:$L,5,0)</f>
        <v>0</v>
      </c>
      <c r="J32" s="184">
        <f>VLOOKUP($D32,Итоги_COVID!$A:$L,4,0)</f>
        <v>0</v>
      </c>
      <c r="K32" s="216">
        <f t="shared" ref="K32" si="6">J32-F32-G32</f>
        <v>0</v>
      </c>
    </row>
    <row r="33" spans="1:11" ht="15" customHeight="1" x14ac:dyDescent="0.25">
      <c r="A33" s="175">
        <v>30</v>
      </c>
      <c r="B33" s="181">
        <v>430</v>
      </c>
      <c r="C33" s="181">
        <v>330</v>
      </c>
      <c r="D33" s="181">
        <v>143</v>
      </c>
      <c r="E33" s="222" t="s">
        <v>70</v>
      </c>
      <c r="F33" s="182">
        <f>VLOOKUP($C33,Свод_ИВЛ!$A:$L,4,0)</f>
        <v>0</v>
      </c>
      <c r="G33" s="182">
        <f>VLOOKUP($C33,Свод_ИВЛ!$A:$L,8,0)</f>
        <v>0</v>
      </c>
      <c r="H33" s="183">
        <f>VLOOKUP($D33,Итоги_COVID!$A:$L,3,0)</f>
        <v>0</v>
      </c>
      <c r="I33" s="183">
        <f>VLOOKUP($D33,Итоги_COVID!$A:$L,5,0)</f>
        <v>0</v>
      </c>
      <c r="J33" s="184">
        <f>VLOOKUP($D33,Итоги_COVID!$A:$L,4,0)</f>
        <v>0</v>
      </c>
      <c r="K33" s="216">
        <f t="shared" ref="K33" si="7">J33-F33-G33</f>
        <v>0</v>
      </c>
    </row>
    <row r="34" spans="1:11" ht="15" customHeight="1" thickBot="1" x14ac:dyDescent="0.3">
      <c r="A34" s="176">
        <v>31</v>
      </c>
      <c r="B34" s="191">
        <v>431</v>
      </c>
      <c r="C34" s="191">
        <v>331</v>
      </c>
      <c r="D34" s="191">
        <v>214</v>
      </c>
      <c r="E34" s="220" t="s">
        <v>245</v>
      </c>
      <c r="F34" s="192">
        <f>VLOOKUP($C34,Свод_ИВЛ!$A:$L,4,0)</f>
        <v>0</v>
      </c>
      <c r="G34" s="192">
        <f>VLOOKUP($C34,Свод_ИВЛ!$A:$L,8,0)</f>
        <v>0</v>
      </c>
      <c r="H34" s="193">
        <f>VLOOKUP($D34,Итоги_COVID!$A:$L,3,0)</f>
        <v>0</v>
      </c>
      <c r="I34" s="193">
        <f>VLOOKUP($D34,Итоги_COVID!$A:$L,5,0)</f>
        <v>0</v>
      </c>
      <c r="J34" s="194">
        <f>VLOOKUP($D34,Итоги_COVID!$A:$L,4,0)</f>
        <v>0</v>
      </c>
      <c r="K34" s="221">
        <f t="shared" ref="K34" si="8">J34-F34-G34</f>
        <v>0</v>
      </c>
    </row>
  </sheetData>
  <mergeCells count="8">
    <mergeCell ref="J1:J2"/>
    <mergeCell ref="K1:K2"/>
    <mergeCell ref="H1:I1"/>
    <mergeCell ref="A1:A2"/>
    <mergeCell ref="B1:B2"/>
    <mergeCell ref="C1:C2"/>
    <mergeCell ref="D1:D2"/>
    <mergeCell ref="E1:E2"/>
  </mergeCells>
  <conditionalFormatting sqref="F4:G31">
    <cfRule type="cellIs" dxfId="4" priority="3" operator="equal">
      <formula>0</formula>
    </cfRule>
  </conditionalFormatting>
  <conditionalFormatting sqref="F32:G34">
    <cfRule type="cellIs" dxfId="3" priority="2" operator="equal">
      <formula>0</formula>
    </cfRule>
  </conditionalFormatting>
  <pageMargins left="0.7" right="0.7" top="0.75" bottom="0.75" header="0" footer="0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Cвод_ОРВИ_и_Пневм</vt:lpstr>
      <vt:lpstr>Свод_COVID</vt:lpstr>
      <vt:lpstr>Свод_ИВЛ</vt:lpstr>
      <vt:lpstr>Свод_Койки</vt:lpstr>
      <vt:lpstr>Итоги_COVID</vt:lpstr>
      <vt:lpstr>Отчет_СЮС</vt:lpstr>
      <vt:lpstr>Резервы</vt:lpstr>
      <vt:lpstr>Отчет_СЮС!Заголовки_для_печати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Дарьина Мария Геннадьевна</dc:creator>
  <cp:lastModifiedBy>Шарин Михаил Юрьевич</cp:lastModifiedBy>
  <dcterms:created xsi:type="dcterms:W3CDTF">2020-12-10T08:07:47Z</dcterms:created>
  <dcterms:modified xsi:type="dcterms:W3CDTF">2022-08-08T13:33:50Z</dcterms:modified>
</cp:coreProperties>
</file>