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xr:revisionPtr revIDLastSave="0" documentId="13_ncr:1_{5523CB01-17CE-44EC-AC82-753D020E7ED2}" xr6:coauthVersionLast="47" xr6:coauthVersionMax="47" xr10:uidLastSave="{00000000-0000-0000-0000-000000000000}"/>
  <bookViews>
    <workbookView xWindow="-110" yWindow="-110" windowWidth="19420" windowHeight="10420" activeTab="1" xr2:uid="{E99E3255-9AF0-4B85-A089-BF8F80A2863B}"/>
  </bookViews>
  <sheets>
    <sheet name="Ports" sheetId="1" r:id="rId1"/>
    <sheet name="Sh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6" i="1" s="1"/>
  <c r="I5" i="3"/>
  <c r="C5" i="3"/>
  <c r="K21" i="1"/>
  <c r="J21" i="1"/>
  <c r="I21" i="1"/>
  <c r="H21" i="1"/>
  <c r="G21" i="1"/>
  <c r="F21" i="1"/>
  <c r="K18" i="1"/>
  <c r="K20" i="1" s="1"/>
  <c r="K17" i="1" s="1"/>
  <c r="K16" i="1"/>
  <c r="J20" i="1"/>
  <c r="J17" i="1" s="1"/>
  <c r="I20" i="1"/>
  <c r="I17" i="1" s="1"/>
  <c r="H20" i="1"/>
  <c r="G20" i="1"/>
  <c r="F20" i="1"/>
  <c r="J18" i="1"/>
  <c r="I18" i="1"/>
  <c r="H18" i="1"/>
  <c r="G18" i="1"/>
  <c r="F18" i="1"/>
  <c r="H17" i="1"/>
  <c r="G17" i="1"/>
  <c r="F17" i="1"/>
  <c r="J16" i="1"/>
  <c r="I16" i="1"/>
  <c r="H16" i="1"/>
  <c r="G16" i="1"/>
  <c r="E20" i="1"/>
  <c r="E17" i="1" s="1"/>
  <c r="E18" i="1"/>
  <c r="E16" i="1"/>
</calcChain>
</file>

<file path=xl/sharedStrings.xml><?xml version="1.0" encoding="utf-8"?>
<sst xmlns="http://schemas.openxmlformats.org/spreadsheetml/2006/main" count="99" uniqueCount="74">
  <si>
    <t>Parameter</t>
  </si>
  <si>
    <t>Units</t>
  </si>
  <si>
    <t>Section</t>
  </si>
  <si>
    <t>Distance from previous port</t>
  </si>
  <si>
    <t>nm</t>
  </si>
  <si>
    <t>Leg</t>
  </si>
  <si>
    <t xml:space="preserve">Cargo loading rate </t>
  </si>
  <si>
    <t>m^3/hour</t>
  </si>
  <si>
    <t>Waiting time (queueing + berthing)</t>
  </si>
  <si>
    <t>hrs</t>
  </si>
  <si>
    <t>Cargo intake (barrels)</t>
  </si>
  <si>
    <t>barrels</t>
  </si>
  <si>
    <t xml:space="preserve">Demand </t>
  </si>
  <si>
    <t>m^3/barrel</t>
  </si>
  <si>
    <t>Density (m^3/tonne)</t>
  </si>
  <si>
    <t>Per barrel per 1000 nm</t>
  </si>
  <si>
    <t>USD</t>
  </si>
  <si>
    <t>Revenue</t>
  </si>
  <si>
    <t>Fixed Port Access Costs</t>
  </si>
  <si>
    <t>Harbour Costs</t>
  </si>
  <si>
    <t>Unloading charge (/hour)</t>
  </si>
  <si>
    <t>Loading charge (/hour)</t>
  </si>
  <si>
    <t>Main bunker (/barrel)</t>
  </si>
  <si>
    <t xml:space="preserve">Fuel </t>
  </si>
  <si>
    <t>Main bunker m^3 / barrel</t>
  </si>
  <si>
    <t>Main bunker Density (M^3./tonne)</t>
  </si>
  <si>
    <t>Auxiliary fuel (/tonne)</t>
  </si>
  <si>
    <t>DistancePreviousPort_nm</t>
  </si>
  <si>
    <t>LoadingRate_QbmetresperHr</t>
  </si>
  <si>
    <t>WaitingTime_Hrs</t>
  </si>
  <si>
    <t>CargoIntake_Barrels</t>
  </si>
  <si>
    <t>CargoIntake_QBmetresperBarrel</t>
  </si>
  <si>
    <t>CargoIntake_QbmetresPerTonne</t>
  </si>
  <si>
    <t>CargoRevenueRate_USDperBarrelper1000nm</t>
  </si>
  <si>
    <t>FixedPortAccessCosts_USD</t>
  </si>
  <si>
    <t>UnloadingCharge_USDperHr</t>
  </si>
  <si>
    <t>LoadingCharge_USDperHr</t>
  </si>
  <si>
    <t>MainBunkerRate_USDperBarrel</t>
  </si>
  <si>
    <t>MainBunker_QBmetresperBarrel</t>
  </si>
  <si>
    <t>MainBunker_QbmetresPerTonne</t>
  </si>
  <si>
    <t>AuxFuelRate_USDperTonne</t>
  </si>
  <si>
    <t>Variable</t>
  </si>
  <si>
    <t>Unloading costs</t>
  </si>
  <si>
    <t>Loading costs</t>
  </si>
  <si>
    <t>Cost</t>
  </si>
  <si>
    <t>UnloadingCosts_USD</t>
  </si>
  <si>
    <t>LoadingCosts_USD</t>
  </si>
  <si>
    <t>Cargo intake (tonne)</t>
  </si>
  <si>
    <t>tonne</t>
  </si>
  <si>
    <t>Unloading time</t>
  </si>
  <si>
    <t>Loading time</t>
  </si>
  <si>
    <t>UnloadingTime_Hrs</t>
  </si>
  <si>
    <t>LoadingTime_Hrs</t>
  </si>
  <si>
    <t>CargoIntake_Tonne</t>
  </si>
  <si>
    <t>Leg revenues (/leg)</t>
  </si>
  <si>
    <t>LegRevenue_USD</t>
  </si>
  <si>
    <t xml:space="preserve">Ship  </t>
  </si>
  <si>
    <t>Vmin and Vmax (kn)</t>
  </si>
  <si>
    <t>Vmin</t>
  </si>
  <si>
    <t>Vmax</t>
  </si>
  <si>
    <t>DWT (metric tonne)</t>
  </si>
  <si>
    <t>Capacity</t>
  </si>
  <si>
    <t>Design</t>
  </si>
  <si>
    <t>Ligthweight (metric tonne)</t>
  </si>
  <si>
    <t>A</t>
  </si>
  <si>
    <t xml:space="preserve">Fuel consumption params k, p, g, a </t>
  </si>
  <si>
    <t>k</t>
  </si>
  <si>
    <t>p</t>
  </si>
  <si>
    <t>g</t>
  </si>
  <si>
    <t>a</t>
  </si>
  <si>
    <t>Cargo discharge rate (m^3/hour)</t>
  </si>
  <si>
    <t>Ballast tank (m^3)</t>
  </si>
  <si>
    <t>Minimum fillrate (of design DWT)</t>
  </si>
  <si>
    <t>Aux. Fuel Consumption (tonne/day)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</si>
</sst>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105F-4846-44ED-818A-FF8F745D56B4}">
  <sheetPr codeName="Sheet1"/>
  <dimension ref="A1:M21"/>
  <sheetViews>
    <sheetView topLeftCell="A2" workbookViewId="0">
      <selection activeCell="E21" sqref="E21"/>
    </sheetView>
  </sheetViews>
  <sheetFormatPr defaultRowHeight="14.5" x14ac:dyDescent="0.35"/>
  <cols>
    <col min="1" max="1" width="14.1796875" customWidth="1"/>
    <col min="4" max="4" width="17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41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13" x14ac:dyDescent="0.35">
      <c r="A2" t="s">
        <v>3</v>
      </c>
      <c r="B2" t="s">
        <v>4</v>
      </c>
      <c r="C2" t="s">
        <v>5</v>
      </c>
      <c r="D2" t="s">
        <v>27</v>
      </c>
      <c r="E2" s="1">
        <v>0</v>
      </c>
      <c r="F2" s="2">
        <v>8293</v>
      </c>
      <c r="G2" s="2">
        <v>8293</v>
      </c>
      <c r="H2" s="2">
        <v>8293</v>
      </c>
      <c r="I2" s="2">
        <v>8293</v>
      </c>
      <c r="J2" s="2">
        <v>8293</v>
      </c>
      <c r="K2" s="2">
        <v>8293</v>
      </c>
      <c r="L2" s="2"/>
      <c r="M2" s="2"/>
    </row>
    <row r="3" spans="1:13" x14ac:dyDescent="0.35">
      <c r="A3" t="s">
        <v>6</v>
      </c>
      <c r="B3" t="s">
        <v>7</v>
      </c>
      <c r="C3" t="s">
        <v>5</v>
      </c>
      <c r="D3" t="s">
        <v>28</v>
      </c>
      <c r="E3" s="2">
        <v>3000</v>
      </c>
      <c r="F3" s="2">
        <v>3000</v>
      </c>
      <c r="G3" s="2">
        <v>3000</v>
      </c>
      <c r="H3" s="2">
        <v>3000</v>
      </c>
      <c r="I3" s="2">
        <v>3000</v>
      </c>
      <c r="J3" s="2">
        <v>3000</v>
      </c>
      <c r="K3" s="2">
        <v>3000</v>
      </c>
      <c r="L3" s="2"/>
      <c r="M3" s="2"/>
    </row>
    <row r="4" spans="1:13" x14ac:dyDescent="0.35">
      <c r="A4" t="s">
        <v>8</v>
      </c>
      <c r="B4" t="s">
        <v>9</v>
      </c>
      <c r="C4" t="s">
        <v>5</v>
      </c>
      <c r="D4" t="s">
        <v>29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/>
      <c r="M4" s="2"/>
    </row>
    <row r="5" spans="1:13" x14ac:dyDescent="0.35">
      <c r="A5" t="s">
        <v>10</v>
      </c>
      <c r="B5" t="s">
        <v>11</v>
      </c>
      <c r="C5" s="3" t="s">
        <v>12</v>
      </c>
      <c r="D5" t="s">
        <v>30</v>
      </c>
      <c r="E5" s="2">
        <v>1000000</v>
      </c>
      <c r="F5" s="2">
        <v>1200000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/>
      <c r="M5" s="2"/>
    </row>
    <row r="6" spans="1:13" x14ac:dyDescent="0.35">
      <c r="A6" t="s">
        <v>13</v>
      </c>
      <c r="C6" s="3" t="s">
        <v>12</v>
      </c>
      <c r="D6" t="s">
        <v>31</v>
      </c>
      <c r="E6" s="2">
        <v>0.13600000000000001</v>
      </c>
      <c r="F6" s="2">
        <v>0.13600000000000001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/>
      <c r="M6" s="2"/>
    </row>
    <row r="7" spans="1:13" x14ac:dyDescent="0.35">
      <c r="A7" t="s">
        <v>14</v>
      </c>
      <c r="C7" s="3" t="s">
        <v>12</v>
      </c>
      <c r="D7" t="s">
        <v>32</v>
      </c>
      <c r="E7" s="2">
        <v>1.07</v>
      </c>
      <c r="F7" s="2">
        <v>1.07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/>
      <c r="M7" s="2"/>
    </row>
    <row r="8" spans="1:13" x14ac:dyDescent="0.35">
      <c r="A8" t="s">
        <v>15</v>
      </c>
      <c r="B8" t="s">
        <v>16</v>
      </c>
      <c r="C8" s="3" t="s">
        <v>17</v>
      </c>
      <c r="D8" t="s">
        <v>33</v>
      </c>
      <c r="E8" s="2">
        <v>0.5</v>
      </c>
      <c r="F8" s="2">
        <v>0.45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/>
      <c r="M8" s="2"/>
    </row>
    <row r="9" spans="1:13" x14ac:dyDescent="0.35">
      <c r="A9" t="s">
        <v>18</v>
      </c>
      <c r="B9" t="s">
        <v>16</v>
      </c>
      <c r="C9" s="3" t="s">
        <v>19</v>
      </c>
      <c r="D9" t="s">
        <v>34</v>
      </c>
      <c r="E9" s="2">
        <v>300000</v>
      </c>
      <c r="F9" s="2">
        <v>300000</v>
      </c>
      <c r="G9" s="2">
        <v>300000</v>
      </c>
      <c r="H9" s="2">
        <v>300000</v>
      </c>
      <c r="I9" s="2">
        <v>300000</v>
      </c>
      <c r="J9" s="2">
        <v>300000</v>
      </c>
      <c r="K9" s="2">
        <v>300000</v>
      </c>
      <c r="L9" s="2"/>
      <c r="M9" s="2"/>
    </row>
    <row r="10" spans="1:13" x14ac:dyDescent="0.35">
      <c r="A10" t="s">
        <v>20</v>
      </c>
      <c r="B10" t="s">
        <v>16</v>
      </c>
      <c r="C10" s="3" t="s">
        <v>19</v>
      </c>
      <c r="D10" t="s">
        <v>35</v>
      </c>
      <c r="E10" s="1">
        <v>0</v>
      </c>
      <c r="F10" s="2">
        <v>4000</v>
      </c>
      <c r="G10" s="2">
        <v>4000</v>
      </c>
      <c r="H10" s="2">
        <v>4000</v>
      </c>
      <c r="I10" s="2">
        <v>4000</v>
      </c>
      <c r="J10" s="2">
        <v>4000</v>
      </c>
      <c r="K10" s="2">
        <v>4000</v>
      </c>
      <c r="L10" s="2"/>
      <c r="M10" s="2"/>
    </row>
    <row r="11" spans="1:13" x14ac:dyDescent="0.35">
      <c r="A11" t="s">
        <v>21</v>
      </c>
      <c r="B11" t="s">
        <v>16</v>
      </c>
      <c r="C11" s="3" t="s">
        <v>19</v>
      </c>
      <c r="D11" t="s">
        <v>36</v>
      </c>
      <c r="E11" s="2">
        <v>4000</v>
      </c>
      <c r="F11" s="2">
        <v>4000</v>
      </c>
      <c r="G11" s="2">
        <v>4000</v>
      </c>
      <c r="H11" s="2">
        <v>4000</v>
      </c>
      <c r="I11" s="2">
        <v>4000</v>
      </c>
      <c r="J11" s="2">
        <v>4000</v>
      </c>
      <c r="K11" s="2">
        <v>4000</v>
      </c>
      <c r="L11" s="2"/>
      <c r="M11" s="2"/>
    </row>
    <row r="12" spans="1:13" x14ac:dyDescent="0.35">
      <c r="A12" t="s">
        <v>22</v>
      </c>
      <c r="B12" t="s">
        <v>16</v>
      </c>
      <c r="C12" s="3" t="s">
        <v>23</v>
      </c>
      <c r="D12" t="s">
        <v>37</v>
      </c>
      <c r="E12" s="2">
        <v>63</v>
      </c>
      <c r="F12" s="2">
        <v>63</v>
      </c>
      <c r="G12" s="2">
        <v>63</v>
      </c>
      <c r="H12" s="2">
        <v>63</v>
      </c>
      <c r="I12" s="2">
        <v>63</v>
      </c>
      <c r="J12" s="2">
        <v>63</v>
      </c>
      <c r="K12" s="2">
        <v>63</v>
      </c>
      <c r="L12" s="2"/>
      <c r="M12" s="2"/>
    </row>
    <row r="13" spans="1:13" x14ac:dyDescent="0.35">
      <c r="A13" t="s">
        <v>24</v>
      </c>
      <c r="C13" s="3" t="s">
        <v>23</v>
      </c>
      <c r="D13" t="s">
        <v>38</v>
      </c>
      <c r="E13" s="2">
        <v>0.13600000000000001</v>
      </c>
      <c r="F13" s="2">
        <v>0.13600000000000001</v>
      </c>
      <c r="G13" s="2">
        <v>0.13600000000000001</v>
      </c>
      <c r="H13" s="2">
        <v>0.13600000000000001</v>
      </c>
      <c r="I13" s="2">
        <v>0.13600000000000001</v>
      </c>
      <c r="J13" s="2">
        <v>0.13600000000000001</v>
      </c>
      <c r="K13" s="2">
        <v>0.13600000000000001</v>
      </c>
      <c r="L13" s="2"/>
      <c r="M13" s="2"/>
    </row>
    <row r="14" spans="1:13" x14ac:dyDescent="0.35">
      <c r="A14" t="s">
        <v>25</v>
      </c>
      <c r="C14" s="3" t="s">
        <v>23</v>
      </c>
      <c r="D14" t="s">
        <v>39</v>
      </c>
      <c r="E14" s="2">
        <v>1.07</v>
      </c>
      <c r="F14" s="2">
        <v>1.07</v>
      </c>
      <c r="G14" s="2">
        <v>1.07</v>
      </c>
      <c r="H14" s="2">
        <v>1.07</v>
      </c>
      <c r="I14" s="2">
        <v>1.07</v>
      </c>
      <c r="J14" s="2">
        <v>1.07</v>
      </c>
      <c r="K14" s="2">
        <v>1.07</v>
      </c>
      <c r="L14" s="2"/>
      <c r="M14" s="2"/>
    </row>
    <row r="15" spans="1:13" x14ac:dyDescent="0.35">
      <c r="A15" t="s">
        <v>26</v>
      </c>
      <c r="B15" t="s">
        <v>16</v>
      </c>
      <c r="C15" s="3" t="s">
        <v>23</v>
      </c>
      <c r="D15" t="s">
        <v>40</v>
      </c>
      <c r="E15" s="2">
        <v>590</v>
      </c>
      <c r="F15" s="2">
        <v>590</v>
      </c>
      <c r="G15" s="2">
        <v>590</v>
      </c>
      <c r="H15" s="2">
        <v>590</v>
      </c>
      <c r="I15" s="2">
        <v>590</v>
      </c>
      <c r="J15" s="2">
        <v>590</v>
      </c>
      <c r="K15" s="2">
        <v>590</v>
      </c>
      <c r="L15" s="2"/>
      <c r="M15" s="2"/>
    </row>
    <row r="16" spans="1:13" x14ac:dyDescent="0.35">
      <c r="A16" t="s">
        <v>42</v>
      </c>
      <c r="B16" t="s">
        <v>16</v>
      </c>
      <c r="C16" s="3" t="s">
        <v>44</v>
      </c>
      <c r="D16" t="s">
        <v>45</v>
      </c>
      <c r="E16" s="4">
        <f>E10*E19</f>
        <v>0</v>
      </c>
      <c r="F16" s="4">
        <f t="shared" ref="F16:J16" si="0">F10*F19</f>
        <v>181333.33333333334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ref="K16" si="1">K10*K19</f>
        <v>0</v>
      </c>
      <c r="L16" s="4"/>
      <c r="M16" s="4"/>
    </row>
    <row r="17" spans="1:13" x14ac:dyDescent="0.35">
      <c r="A17" t="s">
        <v>43</v>
      </c>
      <c r="B17" t="s">
        <v>16</v>
      </c>
      <c r="C17" s="3" t="s">
        <v>44</v>
      </c>
      <c r="D17" t="s">
        <v>46</v>
      </c>
      <c r="E17" s="4">
        <f>E11*E20</f>
        <v>181333.33333333334</v>
      </c>
      <c r="F17" s="4">
        <f t="shared" ref="F17:J17" si="2">F11*F20</f>
        <v>217600</v>
      </c>
      <c r="G17" s="4" t="e">
        <f t="shared" si="2"/>
        <v>#DIV/0!</v>
      </c>
      <c r="H17" s="4" t="e">
        <f t="shared" si="2"/>
        <v>#DIV/0!</v>
      </c>
      <c r="I17" s="4" t="e">
        <f t="shared" si="2"/>
        <v>#DIV/0!</v>
      </c>
      <c r="J17" s="4" t="e">
        <f t="shared" si="2"/>
        <v>#DIV/0!</v>
      </c>
      <c r="K17" s="4" t="e">
        <f t="shared" ref="K17" si="3">K11*K20</f>
        <v>#DIV/0!</v>
      </c>
      <c r="L17" s="4"/>
      <c r="M17" s="4"/>
    </row>
    <row r="18" spans="1:13" x14ac:dyDescent="0.35">
      <c r="A18" t="s">
        <v>47</v>
      </c>
      <c r="B18" t="s">
        <v>48</v>
      </c>
      <c r="C18" s="3" t="s">
        <v>44</v>
      </c>
      <c r="D18" t="s">
        <v>53</v>
      </c>
      <c r="E18">
        <f>E5*E6/E7</f>
        <v>127102.80373831774</v>
      </c>
      <c r="F18">
        <f t="shared" ref="F18:J18" si="4">F5*F6/F7</f>
        <v>152523.36448598129</v>
      </c>
      <c r="G18" t="e">
        <f t="shared" si="4"/>
        <v>#DIV/0!</v>
      </c>
      <c r="H18" t="e">
        <f t="shared" si="4"/>
        <v>#DIV/0!</v>
      </c>
      <c r="I18" t="e">
        <f t="shared" si="4"/>
        <v>#DIV/0!</v>
      </c>
      <c r="J18" t="e">
        <f t="shared" si="4"/>
        <v>#DIV/0!</v>
      </c>
      <c r="K18" t="e">
        <f t="shared" ref="K18" si="5">K5*K6/K7</f>
        <v>#DIV/0!</v>
      </c>
    </row>
    <row r="19" spans="1:13" x14ac:dyDescent="0.35">
      <c r="A19" t="s">
        <v>49</v>
      </c>
      <c r="B19" t="s">
        <v>9</v>
      </c>
      <c r="C19" s="3" t="s">
        <v>44</v>
      </c>
      <c r="D19" t="s">
        <v>51</v>
      </c>
      <c r="E19">
        <v>0</v>
      </c>
      <c r="F19">
        <f>E7*E18/Ship!$C$6</f>
        <v>45.333333333333336</v>
      </c>
    </row>
    <row r="20" spans="1:13" x14ac:dyDescent="0.35">
      <c r="A20" t="s">
        <v>50</v>
      </c>
      <c r="B20" t="s">
        <v>9</v>
      </c>
      <c r="C20" s="3" t="s">
        <v>44</v>
      </c>
      <c r="D20" t="s">
        <v>52</v>
      </c>
      <c r="E20">
        <f>E18*E7/E3</f>
        <v>45.333333333333336</v>
      </c>
      <c r="F20">
        <f t="shared" ref="F20:J20" si="6">F18*F7/F3</f>
        <v>54.4</v>
      </c>
      <c r="G20" t="e">
        <f t="shared" si="6"/>
        <v>#DIV/0!</v>
      </c>
      <c r="H20" t="e">
        <f t="shared" si="6"/>
        <v>#DIV/0!</v>
      </c>
      <c r="I20" t="e">
        <f t="shared" si="6"/>
        <v>#DIV/0!</v>
      </c>
      <c r="J20" t="e">
        <f t="shared" si="6"/>
        <v>#DIV/0!</v>
      </c>
      <c r="K20" t="e">
        <f t="shared" ref="K20" si="7">K18*K7/K3</f>
        <v>#DIV/0!</v>
      </c>
    </row>
    <row r="21" spans="1:13" x14ac:dyDescent="0.35">
      <c r="A21" t="s">
        <v>54</v>
      </c>
      <c r="B21" t="s">
        <v>16</v>
      </c>
      <c r="C21" s="3" t="s">
        <v>17</v>
      </c>
      <c r="D21" t="s">
        <v>55</v>
      </c>
      <c r="E21">
        <v>0</v>
      </c>
      <c r="F21">
        <f>E8*(F3/1000)*F2</f>
        <v>12439.5</v>
      </c>
      <c r="G21">
        <f>F8*(G3/1000)*G2</f>
        <v>11195.550000000001</v>
      </c>
      <c r="H21">
        <f t="shared" ref="H21:K21" si="8">G8*(H3/1000)*H2</f>
        <v>0</v>
      </c>
      <c r="I21">
        <f t="shared" si="8"/>
        <v>0</v>
      </c>
      <c r="J21">
        <f t="shared" si="8"/>
        <v>0</v>
      </c>
      <c r="K2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592A-AFBC-472D-BE01-9D9E9A57DE3B}">
  <sheetPr codeName="Sheet2"/>
  <dimension ref="A1:I9"/>
  <sheetViews>
    <sheetView tabSelected="1" workbookViewId="0">
      <selection activeCell="A7" sqref="A7"/>
    </sheetView>
  </sheetViews>
  <sheetFormatPr defaultRowHeight="14.5" x14ac:dyDescent="0.35"/>
  <sheetData>
    <row r="1" spans="1:9" x14ac:dyDescent="0.35">
      <c r="A1" s="3" t="s">
        <v>56</v>
      </c>
    </row>
    <row r="2" spans="1:9" x14ac:dyDescent="0.35">
      <c r="A2" t="s">
        <v>57</v>
      </c>
      <c r="B2" t="s">
        <v>58</v>
      </c>
      <c r="C2" s="2">
        <v>10</v>
      </c>
      <c r="D2" t="s">
        <v>59</v>
      </c>
      <c r="E2" s="2">
        <v>17</v>
      </c>
    </row>
    <row r="3" spans="1:9" x14ac:dyDescent="0.35">
      <c r="A3" t="s">
        <v>60</v>
      </c>
      <c r="B3" t="s">
        <v>61</v>
      </c>
      <c r="C3" s="2">
        <v>157880</v>
      </c>
      <c r="D3" t="s">
        <v>62</v>
      </c>
      <c r="E3" s="2">
        <v>145900</v>
      </c>
    </row>
    <row r="4" spans="1:9" x14ac:dyDescent="0.35">
      <c r="A4" t="s">
        <v>63</v>
      </c>
      <c r="B4" t="s">
        <v>64</v>
      </c>
      <c r="C4" s="2">
        <v>49000</v>
      </c>
    </row>
    <row r="5" spans="1:9" x14ac:dyDescent="0.35">
      <c r="A5" t="s">
        <v>65</v>
      </c>
      <c r="B5" t="s">
        <v>66</v>
      </c>
      <c r="C5" s="2">
        <f>3.91*10^(-6)</f>
        <v>3.9099999999999998E-6</v>
      </c>
      <c r="D5" t="s">
        <v>67</v>
      </c>
      <c r="E5" s="2">
        <v>381</v>
      </c>
      <c r="F5" t="s">
        <v>68</v>
      </c>
      <c r="G5" s="2">
        <v>3.1</v>
      </c>
      <c r="H5" t="s">
        <v>69</v>
      </c>
      <c r="I5" s="2">
        <f>2/3</f>
        <v>0.66666666666666663</v>
      </c>
    </row>
    <row r="6" spans="1:9" x14ac:dyDescent="0.35">
      <c r="A6" t="s">
        <v>70</v>
      </c>
      <c r="C6" s="2">
        <v>3000</v>
      </c>
    </row>
    <row r="7" spans="1:9" x14ac:dyDescent="0.35">
      <c r="A7" t="s">
        <v>71</v>
      </c>
      <c r="B7" t="s">
        <v>61</v>
      </c>
      <c r="C7" s="2">
        <v>54500</v>
      </c>
    </row>
    <row r="8" spans="1:9" x14ac:dyDescent="0.35">
      <c r="A8" t="s">
        <v>72</v>
      </c>
      <c r="C8" s="2">
        <v>0.3</v>
      </c>
    </row>
    <row r="9" spans="1:9" x14ac:dyDescent="0.35">
      <c r="A9" t="s">
        <v>73</v>
      </c>
      <c r="C9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Ports</vt:lpstr>
      <vt:lpstr>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Svirschi</dc:creator>
  <cp:lastModifiedBy>Oleg Svirschi</cp:lastModifiedBy>
  <dcterms:created xsi:type="dcterms:W3CDTF">2021-05-29T18:17:47Z</dcterms:created>
  <dcterms:modified xsi:type="dcterms:W3CDTF">2021-06-06T21:18:36Z</dcterms:modified>
</cp:coreProperties>
</file>