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4" i="2" l="1"/>
  <c r="F4" i="2"/>
  <c r="G3" i="2"/>
  <c r="F3" i="2"/>
  <c r="B4" i="2"/>
  <c r="B5" i="2"/>
  <c r="B6" i="2"/>
  <c r="B7" i="2"/>
  <c r="B8" i="2"/>
  <c r="B9" i="2"/>
  <c r="B10" i="2"/>
  <c r="B11" i="2"/>
  <c r="B12" i="2"/>
  <c r="B13" i="2"/>
  <c r="B14" i="2"/>
  <c r="B3" i="2"/>
  <c r="A14" i="2"/>
  <c r="A13" i="2"/>
  <c r="A12" i="2"/>
  <c r="A11" i="2"/>
  <c r="A10" i="2"/>
  <c r="A9" i="2"/>
  <c r="A8" i="2"/>
  <c r="A7" i="2"/>
  <c r="A6" i="2"/>
  <c r="A5" i="2"/>
  <c r="A4" i="2"/>
  <c r="A3" i="2"/>
  <c r="B1" i="2"/>
  <c r="AC12" i="1"/>
  <c r="T12" i="1"/>
  <c r="U12" i="1"/>
  <c r="V12" i="1"/>
  <c r="W12" i="1"/>
  <c r="X12" i="1"/>
  <c r="Y12" i="1"/>
  <c r="Z12" i="1"/>
  <c r="AA12" i="1"/>
  <c r="AB12" i="1"/>
  <c r="S12" i="1"/>
  <c r="S29" i="1"/>
  <c r="AA26" i="1"/>
  <c r="S26" i="1"/>
  <c r="T26" i="1"/>
  <c r="U26" i="1"/>
  <c r="V26" i="1"/>
  <c r="W26" i="1"/>
  <c r="X26" i="1"/>
  <c r="Y26" i="1"/>
  <c r="Z26" i="1"/>
  <c r="R26" i="1"/>
  <c r="S24" i="1"/>
  <c r="T24" i="1"/>
  <c r="U24" i="1"/>
  <c r="V24" i="1"/>
  <c r="W24" i="1"/>
  <c r="X24" i="1"/>
  <c r="Y24" i="1"/>
  <c r="Z24" i="1"/>
  <c r="R24" i="1"/>
  <c r="AA20" i="1"/>
  <c r="Z20" i="1"/>
  <c r="Y20" i="1"/>
  <c r="X20" i="1"/>
  <c r="W20" i="1"/>
  <c r="V20" i="1"/>
  <c r="U20" i="1"/>
  <c r="T20" i="1"/>
  <c r="S20" i="1"/>
  <c r="W16" i="1"/>
  <c r="P16" i="1"/>
  <c r="G16" i="1"/>
  <c r="H16" i="1"/>
  <c r="I16" i="1"/>
  <c r="J16" i="1"/>
  <c r="K16" i="1"/>
  <c r="L16" i="1"/>
  <c r="M16" i="1"/>
  <c r="N16" i="1"/>
  <c r="O16" i="1"/>
  <c r="F16" i="1"/>
  <c r="AA14" i="1"/>
  <c r="AF7" i="1" l="1"/>
  <c r="AL28" i="1"/>
  <c r="AL26" i="1"/>
  <c r="AL25" i="1"/>
  <c r="AL24" i="1"/>
  <c r="AL23" i="1"/>
  <c r="AL21" i="1"/>
  <c r="AL20" i="1"/>
  <c r="AL19" i="1"/>
  <c r="Q7" i="1"/>
  <c r="R8" i="1"/>
  <c r="C9" i="1"/>
  <c r="D9" i="1"/>
  <c r="E9" i="1"/>
  <c r="F9" i="1"/>
  <c r="G9" i="1"/>
  <c r="H9" i="1"/>
  <c r="I9" i="1"/>
  <c r="J9" i="1"/>
  <c r="K9" i="1"/>
  <c r="L9" i="1"/>
  <c r="D10" i="1"/>
  <c r="E10" i="1"/>
  <c r="F10" i="1" s="1"/>
  <c r="G10" i="1" s="1"/>
  <c r="H10" i="1" s="1"/>
  <c r="I10" i="1" s="1"/>
  <c r="J10" i="1" s="1"/>
  <c r="K10" i="1" s="1"/>
  <c r="L10" i="1" s="1"/>
  <c r="N8" i="1"/>
  <c r="AI7" i="1" l="1"/>
  <c r="N7" i="1"/>
  <c r="AO7" i="1" l="1"/>
  <c r="AK10" i="1"/>
  <c r="AA7" i="1"/>
  <c r="AA8" i="1" s="1"/>
  <c r="W7" i="1"/>
  <c r="W8" i="1" s="1"/>
  <c r="AL10" i="1"/>
  <c r="AH10" i="1"/>
  <c r="AM10" i="1"/>
  <c r="AG10" i="1"/>
  <c r="AE10" i="1"/>
  <c r="AI10" i="1"/>
  <c r="AK7" i="1"/>
  <c r="AN10" i="1"/>
  <c r="AJ10" i="1"/>
  <c r="AF10" i="1"/>
  <c r="Z7" i="1"/>
  <c r="Z8" i="1" s="1"/>
  <c r="V7" i="1"/>
  <c r="V8" i="1" s="1"/>
  <c r="AN7" i="1"/>
  <c r="AJ7" i="1"/>
  <c r="S7" i="1"/>
  <c r="S8" i="1" s="1"/>
  <c r="Y7" i="1"/>
  <c r="Y8" i="1" s="1"/>
  <c r="U7" i="1"/>
  <c r="U8" i="1" s="1"/>
  <c r="AM7" i="1"/>
  <c r="AB7" i="1"/>
  <c r="AB8" i="1" s="1"/>
  <c r="X7" i="1"/>
  <c r="X8" i="1" s="1"/>
  <c r="T7" i="1"/>
  <c r="T8" i="1" s="1"/>
  <c r="AL7" i="1"/>
  <c r="AH7" i="1"/>
  <c r="AG7" i="1"/>
  <c r="AC8" i="1" l="1"/>
  <c r="AO10" i="1"/>
  <c r="AP7" i="1"/>
  <c r="AL14" i="1" l="1"/>
  <c r="AN14" i="1" s="1"/>
</calcChain>
</file>

<file path=xl/sharedStrings.xml><?xml version="1.0" encoding="utf-8"?>
<sst xmlns="http://schemas.openxmlformats.org/spreadsheetml/2006/main" count="12" uniqueCount="12">
  <si>
    <r>
      <t>ζ</t>
    </r>
    <r>
      <rPr>
        <b/>
        <vertAlign val="subscript"/>
        <sz val="12"/>
        <color theme="1"/>
        <rFont val="Bookman Old Style"/>
        <family val="1"/>
        <charset val="204"/>
      </rPr>
      <t>i</t>
    </r>
  </si>
  <si>
    <r>
      <t>n</t>
    </r>
    <r>
      <rPr>
        <b/>
        <vertAlign val="subscript"/>
        <sz val="12"/>
        <color theme="1"/>
        <rFont val="Bookman Old Style"/>
        <family val="1"/>
        <charset val="204"/>
      </rPr>
      <t>i</t>
    </r>
  </si>
  <si>
    <r>
      <t>n</t>
    </r>
    <r>
      <rPr>
        <b/>
        <vertAlign val="subscript"/>
        <sz val="12"/>
        <color theme="1"/>
        <rFont val="Bookman Old Style"/>
        <family val="1"/>
        <charset val="204"/>
      </rPr>
      <t>i/</t>
    </r>
    <r>
      <rPr>
        <b/>
        <sz val="12"/>
        <color theme="1"/>
        <rFont val="Bookman Old Style"/>
        <family val="1"/>
        <charset val="204"/>
      </rPr>
      <t xml:space="preserve"> n</t>
    </r>
  </si>
  <si>
    <r>
      <t>w</t>
    </r>
    <r>
      <rPr>
        <b/>
        <vertAlign val="subscript"/>
        <sz val="12"/>
        <color theme="1"/>
        <rFont val="Bookman Old Style"/>
        <family val="1"/>
        <charset val="204"/>
      </rPr>
      <t>i</t>
    </r>
    <r>
      <rPr>
        <b/>
        <vertAlign val="superscript"/>
        <sz val="12"/>
        <color theme="1"/>
        <rFont val="Bookman Old Style"/>
        <family val="1"/>
        <charset val="204"/>
      </rPr>
      <t>нак</t>
    </r>
  </si>
  <si>
    <t>М(Х)=</t>
  </si>
  <si>
    <t>М(Х^2)=</t>
  </si>
  <si>
    <t>M(X^3)=</t>
  </si>
  <si>
    <t>µ=</t>
  </si>
  <si>
    <t>D(x)=</t>
  </si>
  <si>
    <t>ƃ=</t>
  </si>
  <si>
    <t>ƃ^3=</t>
  </si>
  <si>
    <t>As=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</si>
</sst>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Bookman Old Style"/>
      <family val="1"/>
      <charset val="204"/>
    </font>
    <font>
      <b/>
      <vertAlign val="subscript"/>
      <sz val="12"/>
      <color theme="1"/>
      <name val="Bookman Old Style"/>
      <family val="1"/>
      <charset val="204"/>
    </font>
    <font>
      <b/>
      <vertAlign val="superscript"/>
      <sz val="12"/>
      <color theme="1"/>
      <name val="Bookman Old Style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charset val="204"/>
    </font>
    <font>
      <sz val="14"/>
      <color theme="1"/>
      <name val="Calibri"/>
      <family val="2"/>
      <charset val="204"/>
    </font>
    <font>
      <sz val="18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ash"/>
            <c:size val="50"/>
          </c:marker>
          <c:yVal>
            <c:numRef>
              <c:f>Лист1!$C$16:$C$26</c:f>
              <c:numCache>
                <c:formatCode>General</c:formatCode>
                <c:ptCount val="11"/>
                <c:pt idx="0">
                  <c:v>0</c:v>
                </c:pt>
                <c:pt idx="1">
                  <c:v>0.04</c:v>
                </c:pt>
                <c:pt idx="2">
                  <c:v>0.127</c:v>
                </c:pt>
                <c:pt idx="3">
                  <c:v>0.28999999999999998</c:v>
                </c:pt>
                <c:pt idx="4">
                  <c:v>0.45300000000000001</c:v>
                </c:pt>
                <c:pt idx="5">
                  <c:v>0.63600000000000001</c:v>
                </c:pt>
                <c:pt idx="6">
                  <c:v>0.77100000000000002</c:v>
                </c:pt>
                <c:pt idx="7">
                  <c:v>0.86</c:v>
                </c:pt>
                <c:pt idx="8">
                  <c:v>0.93400000000000005</c:v>
                </c:pt>
                <c:pt idx="9">
                  <c:v>0.97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50112"/>
        <c:axId val="94251648"/>
      </c:scatterChart>
      <c:valAx>
        <c:axId val="942501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94251648"/>
        <c:crosses val="autoZero"/>
        <c:crossBetween val="midCat"/>
        <c:majorUnit val="1"/>
      </c:valAx>
      <c:valAx>
        <c:axId val="9425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50112"/>
        <c:crosses val="autoZero"/>
        <c:crossBetween val="midCat"/>
        <c:majorUnit val="5.000000000000001E-2"/>
        <c:min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ni/ n</c:v>
                </c:pt>
              </c:strCache>
            </c:strRef>
          </c:tx>
          <c:xVal>
            <c:numRef>
              <c:f>Лист1!$C$7:$L$7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</c:numCache>
            </c:numRef>
          </c:xVal>
          <c:yVal>
            <c:numRef>
              <c:f>Лист1!$C$9:$L$9</c:f>
              <c:numCache>
                <c:formatCode>General</c:formatCode>
                <c:ptCount val="10"/>
                <c:pt idx="0">
                  <c:v>0.04</c:v>
                </c:pt>
                <c:pt idx="1">
                  <c:v>0.09</c:v>
                </c:pt>
                <c:pt idx="2">
                  <c:v>0.16</c:v>
                </c:pt>
                <c:pt idx="3">
                  <c:v>0.16</c:v>
                </c:pt>
                <c:pt idx="4">
                  <c:v>0.18</c:v>
                </c:pt>
                <c:pt idx="5">
                  <c:v>0.14000000000000001</c:v>
                </c:pt>
                <c:pt idx="6">
                  <c:v>0.09</c:v>
                </c:pt>
                <c:pt idx="7">
                  <c:v>7.0000000000000007E-2</c:v>
                </c:pt>
                <c:pt idx="8">
                  <c:v>0.04</c:v>
                </c:pt>
                <c:pt idx="9">
                  <c:v>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4272"/>
        <c:axId val="41892480"/>
      </c:scatterChart>
      <c:valAx>
        <c:axId val="4189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92480"/>
        <c:crosses val="autoZero"/>
        <c:crossBetween val="midCat"/>
      </c:valAx>
      <c:valAx>
        <c:axId val="418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9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81642</xdr:colOff>
      <xdr:row>33</xdr:row>
      <xdr:rowOff>2720</xdr:rowOff>
    </xdr:from>
    <xdr:to>
      <xdr:col>35</xdr:col>
      <xdr:colOff>381001</xdr:colOff>
      <xdr:row>57</xdr:row>
      <xdr:rowOff>81642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326572</xdr:colOff>
      <xdr:row>31</xdr:row>
      <xdr:rowOff>111578</xdr:rowOff>
    </xdr:from>
    <xdr:to>
      <xdr:col>16</xdr:col>
      <xdr:colOff>108857</xdr:colOff>
      <xdr:row>45</xdr:row>
      <xdr:rowOff>187778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2"/>
  <sheetViews>
    <sheetView topLeftCell="L1" zoomScale="90" zoomScaleNormal="90" workbookViewId="0">
      <selection activeCell="AC12" sqref="AC12"/>
    </sheetView>
  </sheetViews>
  <sheetFormatPr defaultRowHeight="15" x14ac:dyDescent="0.25"/>
  <cols>
    <col min="1" max="1" width="5.42578125" customWidth="1"/>
    <col min="2" max="2" width="6.28515625" customWidth="1"/>
    <col min="3" max="3" width="5.85546875" customWidth="1"/>
    <col min="4" max="4" width="5.7109375" customWidth="1"/>
    <col min="5" max="5" width="6" customWidth="1"/>
    <col min="6" max="6" width="5.85546875" customWidth="1"/>
    <col min="7" max="7" width="5.7109375" customWidth="1"/>
    <col min="8" max="8" width="6.140625" customWidth="1"/>
    <col min="9" max="9" width="5" customWidth="1"/>
    <col min="10" max="10" width="6" customWidth="1"/>
    <col min="11" max="11" width="5" customWidth="1"/>
    <col min="12" max="12" width="5.85546875" customWidth="1"/>
    <col min="13" max="13" width="4.28515625" customWidth="1"/>
    <col min="14" max="14" width="13" customWidth="1"/>
    <col min="15" max="15" width="5.42578125" customWidth="1"/>
    <col min="16" max="16" width="4.85546875" customWidth="1"/>
    <col min="17" max="17" width="5.42578125" customWidth="1"/>
    <col min="18" max="18" width="6.28515625" customWidth="1"/>
    <col min="19" max="19" width="6.42578125" customWidth="1"/>
    <col min="20" max="20" width="9.5703125" customWidth="1"/>
    <col min="21" max="21" width="8.85546875" customWidth="1"/>
    <col min="22" max="22" width="10.7109375" customWidth="1"/>
    <col min="23" max="23" width="13.85546875" customWidth="1"/>
    <col min="24" max="24" width="9.85546875" customWidth="1"/>
    <col min="25" max="25" width="12.42578125" customWidth="1"/>
    <col min="26" max="26" width="14.42578125" customWidth="1"/>
  </cols>
  <sheetData>
    <row r="1" spans="1:42" x14ac:dyDescent="0.25">
      <c r="A1">
        <v>3</v>
      </c>
      <c r="B1">
        <v>5</v>
      </c>
      <c r="C1">
        <v>6</v>
      </c>
      <c r="D1">
        <v>5</v>
      </c>
      <c r="E1">
        <v>4</v>
      </c>
      <c r="F1">
        <v>7</v>
      </c>
      <c r="G1">
        <v>4</v>
      </c>
      <c r="H1">
        <v>3</v>
      </c>
      <c r="I1">
        <v>3</v>
      </c>
      <c r="J1">
        <v>4</v>
      </c>
      <c r="K1">
        <v>6</v>
      </c>
      <c r="L1">
        <v>6</v>
      </c>
      <c r="M1">
        <v>3</v>
      </c>
      <c r="N1">
        <v>2</v>
      </c>
      <c r="O1">
        <v>7</v>
      </c>
      <c r="P1">
        <v>5</v>
      </c>
      <c r="Q1">
        <v>11</v>
      </c>
      <c r="R1">
        <v>3</v>
      </c>
      <c r="S1">
        <v>2</v>
      </c>
      <c r="T1">
        <v>3</v>
      </c>
      <c r="U1">
        <v>6</v>
      </c>
      <c r="V1">
        <v>4</v>
      </c>
      <c r="W1">
        <v>5</v>
      </c>
      <c r="X1">
        <v>2</v>
      </c>
      <c r="Y1">
        <v>3</v>
      </c>
    </row>
    <row r="2" spans="1:42" x14ac:dyDescent="0.25">
      <c r="A2">
        <v>8</v>
      </c>
      <c r="B2">
        <v>5</v>
      </c>
      <c r="C2">
        <v>5</v>
      </c>
      <c r="D2">
        <v>8</v>
      </c>
      <c r="E2">
        <v>2</v>
      </c>
      <c r="F2">
        <v>3</v>
      </c>
      <c r="G2">
        <v>2</v>
      </c>
      <c r="H2">
        <v>5</v>
      </c>
      <c r="I2">
        <v>5</v>
      </c>
      <c r="J2">
        <v>6</v>
      </c>
      <c r="K2">
        <v>5</v>
      </c>
      <c r="L2">
        <v>7</v>
      </c>
      <c r="M2">
        <v>4</v>
      </c>
      <c r="N2">
        <v>8</v>
      </c>
      <c r="O2">
        <v>5</v>
      </c>
      <c r="P2">
        <v>6</v>
      </c>
      <c r="Q2">
        <v>5</v>
      </c>
      <c r="R2">
        <v>7</v>
      </c>
      <c r="S2">
        <v>3</v>
      </c>
      <c r="T2">
        <v>9</v>
      </c>
      <c r="U2">
        <v>9</v>
      </c>
      <c r="V2">
        <v>5</v>
      </c>
      <c r="W2">
        <v>4</v>
      </c>
      <c r="X2">
        <v>5</v>
      </c>
      <c r="Y2">
        <v>3</v>
      </c>
    </row>
    <row r="3" spans="1:42" x14ac:dyDescent="0.25">
      <c r="A3">
        <v>7</v>
      </c>
      <c r="B3">
        <v>6</v>
      </c>
      <c r="C3">
        <v>2</v>
      </c>
      <c r="D3">
        <v>1</v>
      </c>
      <c r="E3">
        <v>9</v>
      </c>
      <c r="F3">
        <v>4</v>
      </c>
      <c r="G3">
        <v>4</v>
      </c>
      <c r="H3">
        <v>6</v>
      </c>
      <c r="I3">
        <v>3</v>
      </c>
      <c r="J3">
        <v>11</v>
      </c>
      <c r="K3">
        <v>4</v>
      </c>
      <c r="L3">
        <v>7</v>
      </c>
      <c r="M3">
        <v>3</v>
      </c>
      <c r="N3">
        <v>7</v>
      </c>
      <c r="O3">
        <v>4</v>
      </c>
      <c r="P3">
        <v>5</v>
      </c>
      <c r="Q3">
        <v>4</v>
      </c>
      <c r="R3">
        <v>1</v>
      </c>
      <c r="S3">
        <v>3</v>
      </c>
      <c r="T3">
        <v>1</v>
      </c>
      <c r="U3">
        <v>2</v>
      </c>
      <c r="V3">
        <v>2</v>
      </c>
      <c r="W3">
        <v>6</v>
      </c>
      <c r="X3">
        <v>9</v>
      </c>
      <c r="Y3">
        <v>8</v>
      </c>
    </row>
    <row r="4" spans="1:42" x14ac:dyDescent="0.25">
      <c r="A4">
        <v>8</v>
      </c>
      <c r="B4">
        <v>2</v>
      </c>
      <c r="C4">
        <v>4</v>
      </c>
      <c r="D4">
        <v>3</v>
      </c>
      <c r="E4">
        <v>3</v>
      </c>
      <c r="F4">
        <v>8</v>
      </c>
      <c r="G4">
        <v>6</v>
      </c>
      <c r="H4">
        <v>4</v>
      </c>
      <c r="I4">
        <v>5</v>
      </c>
      <c r="J4">
        <v>5</v>
      </c>
      <c r="K4">
        <v>1</v>
      </c>
      <c r="L4">
        <v>7</v>
      </c>
      <c r="M4">
        <v>5</v>
      </c>
      <c r="N4">
        <v>6</v>
      </c>
      <c r="O4">
        <v>3</v>
      </c>
      <c r="P4">
        <v>8</v>
      </c>
      <c r="Q4">
        <v>4</v>
      </c>
      <c r="R4">
        <v>6</v>
      </c>
      <c r="S4">
        <v>11</v>
      </c>
      <c r="T4">
        <v>7</v>
      </c>
      <c r="U4">
        <v>4</v>
      </c>
      <c r="V4">
        <v>4</v>
      </c>
      <c r="W4">
        <v>5</v>
      </c>
      <c r="X4">
        <v>6</v>
      </c>
      <c r="Y4">
        <v>6</v>
      </c>
    </row>
    <row r="7" spans="1:42" ht="18.75" x14ac:dyDescent="0.35">
      <c r="B7" s="1" t="s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11</v>
      </c>
      <c r="N7">
        <f>SUM(C7:L7)</f>
        <v>56</v>
      </c>
      <c r="Q7">
        <f>R8*N7</f>
        <v>0.56000000000000005</v>
      </c>
      <c r="S7">
        <f>C7-$R8</f>
        <v>0.99</v>
      </c>
      <c r="T7">
        <f t="shared" ref="T7:AB7" si="0">D7-$R8</f>
        <v>1.99</v>
      </c>
      <c r="U7">
        <f t="shared" si="0"/>
        <v>2.99</v>
      </c>
      <c r="V7">
        <f t="shared" si="0"/>
        <v>3.99</v>
      </c>
      <c r="W7">
        <f t="shared" si="0"/>
        <v>4.99</v>
      </c>
      <c r="X7">
        <f t="shared" si="0"/>
        <v>5.99</v>
      </c>
      <c r="Y7">
        <f t="shared" si="0"/>
        <v>6.99</v>
      </c>
      <c r="Z7">
        <f t="shared" si="0"/>
        <v>7.99</v>
      </c>
      <c r="AA7">
        <f t="shared" si="0"/>
        <v>8.99</v>
      </c>
      <c r="AB7">
        <f t="shared" si="0"/>
        <v>10.99</v>
      </c>
      <c r="AF7">
        <f>(C7-$R8)^3</f>
        <v>0.97029899999999991</v>
      </c>
      <c r="AG7">
        <f t="shared" ref="AG7:AO7" si="1">(D7-$R8)^3</f>
        <v>7.8805990000000001</v>
      </c>
      <c r="AH7">
        <f t="shared" si="1"/>
        <v>26.730899000000004</v>
      </c>
      <c r="AI7">
        <f t="shared" si="1"/>
        <v>63.52119900000001</v>
      </c>
      <c r="AJ7">
        <f t="shared" si="1"/>
        <v>124.25149900000001</v>
      </c>
      <c r="AK7">
        <f t="shared" si="1"/>
        <v>214.92179900000005</v>
      </c>
      <c r="AL7">
        <f t="shared" si="1"/>
        <v>341.53209900000002</v>
      </c>
      <c r="AM7">
        <f t="shared" si="1"/>
        <v>510.08239900000007</v>
      </c>
      <c r="AN7">
        <f t="shared" si="1"/>
        <v>726.57269900000006</v>
      </c>
      <c r="AO7">
        <f t="shared" si="1"/>
        <v>1327.3732990000001</v>
      </c>
      <c r="AP7">
        <f>SUM(AF7:AO7)/104</f>
        <v>32.152276826923078</v>
      </c>
    </row>
    <row r="8" spans="1:42" ht="18.75" x14ac:dyDescent="0.35">
      <c r="B8" s="1" t="s">
        <v>1</v>
      </c>
      <c r="C8">
        <v>4</v>
      </c>
      <c r="D8">
        <v>9</v>
      </c>
      <c r="E8">
        <v>16</v>
      </c>
      <c r="F8">
        <v>16</v>
      </c>
      <c r="G8">
        <v>18</v>
      </c>
      <c r="H8">
        <v>14</v>
      </c>
      <c r="I8">
        <v>9</v>
      </c>
      <c r="J8">
        <v>7</v>
      </c>
      <c r="K8">
        <v>4</v>
      </c>
      <c r="L8">
        <v>3</v>
      </c>
      <c r="N8">
        <f>SUM(C8:L8)</f>
        <v>100</v>
      </c>
      <c r="R8">
        <f>1/N8</f>
        <v>0.01</v>
      </c>
      <c r="S8">
        <f>S7^2</f>
        <v>0.98009999999999997</v>
      </c>
      <c r="T8">
        <f t="shared" ref="T8:AB8" si="2">T7^2</f>
        <v>3.9601000000000002</v>
      </c>
      <c r="U8">
        <f t="shared" si="2"/>
        <v>8.940100000000001</v>
      </c>
      <c r="V8">
        <f t="shared" si="2"/>
        <v>15.920100000000001</v>
      </c>
      <c r="W8">
        <f t="shared" si="2"/>
        <v>24.900100000000002</v>
      </c>
      <c r="X8">
        <f t="shared" si="2"/>
        <v>35.880100000000006</v>
      </c>
      <c r="Y8">
        <f t="shared" si="2"/>
        <v>48.860100000000003</v>
      </c>
      <c r="Z8">
        <f t="shared" si="2"/>
        <v>63.840100000000007</v>
      </c>
      <c r="AA8">
        <f t="shared" si="2"/>
        <v>80.820100000000011</v>
      </c>
      <c r="AB8">
        <f t="shared" si="2"/>
        <v>120.7801</v>
      </c>
      <c r="AC8">
        <f>SUM(R8:AB8)/103</f>
        <v>3.9309805825242718</v>
      </c>
    </row>
    <row r="9" spans="1:42" ht="18.75" x14ac:dyDescent="0.35">
      <c r="B9" s="1" t="s">
        <v>2</v>
      </c>
      <c r="C9">
        <f>C8/N8</f>
        <v>0.04</v>
      </c>
      <c r="D9">
        <f>D8/$N8</f>
        <v>0.09</v>
      </c>
      <c r="E9">
        <f t="shared" ref="E9:L9" si="3">E8/$N8</f>
        <v>0.16</v>
      </c>
      <c r="F9">
        <f t="shared" si="3"/>
        <v>0.16</v>
      </c>
      <c r="G9">
        <f t="shared" si="3"/>
        <v>0.18</v>
      </c>
      <c r="H9">
        <f t="shared" si="3"/>
        <v>0.14000000000000001</v>
      </c>
      <c r="I9">
        <f t="shared" si="3"/>
        <v>0.09</v>
      </c>
      <c r="J9">
        <f t="shared" si="3"/>
        <v>7.0000000000000007E-2</v>
      </c>
      <c r="K9">
        <f t="shared" si="3"/>
        <v>0.04</v>
      </c>
      <c r="L9">
        <f t="shared" si="3"/>
        <v>0.03</v>
      </c>
    </row>
    <row r="10" spans="1:42" ht="20.25" x14ac:dyDescent="0.35">
      <c r="B10" s="1" t="s">
        <v>3</v>
      </c>
      <c r="C10">
        <v>0.04</v>
      </c>
      <c r="D10">
        <f>C10+D9</f>
        <v>0.13</v>
      </c>
      <c r="E10">
        <f>D10+E9</f>
        <v>0.29000000000000004</v>
      </c>
      <c r="F10">
        <f t="shared" ref="F10:L10" si="4">E10+F9</f>
        <v>0.45000000000000007</v>
      </c>
      <c r="G10">
        <f t="shared" si="4"/>
        <v>0.63000000000000012</v>
      </c>
      <c r="H10">
        <f t="shared" si="4"/>
        <v>0.77000000000000013</v>
      </c>
      <c r="I10">
        <f t="shared" si="4"/>
        <v>0.8600000000000001</v>
      </c>
      <c r="J10">
        <f t="shared" si="4"/>
        <v>0.93000000000000016</v>
      </c>
      <c r="K10">
        <f t="shared" si="4"/>
        <v>0.9700000000000002</v>
      </c>
      <c r="L10">
        <f t="shared" si="4"/>
        <v>1.0000000000000002</v>
      </c>
      <c r="AE10">
        <f>(C7-$R8)^2*C8</f>
        <v>3.9203999999999999</v>
      </c>
      <c r="AF10">
        <f t="shared" ref="AF10:AN10" si="5">(D7-$R8)^2*D8</f>
        <v>35.640900000000002</v>
      </c>
      <c r="AG10">
        <f t="shared" si="5"/>
        <v>143.04160000000002</v>
      </c>
      <c r="AH10">
        <f t="shared" si="5"/>
        <v>254.72160000000002</v>
      </c>
      <c r="AI10">
        <f t="shared" si="5"/>
        <v>448.20180000000005</v>
      </c>
      <c r="AJ10">
        <f t="shared" si="5"/>
        <v>502.3214000000001</v>
      </c>
      <c r="AK10">
        <f t="shared" si="5"/>
        <v>439.74090000000001</v>
      </c>
      <c r="AL10">
        <f t="shared" si="5"/>
        <v>446.88070000000005</v>
      </c>
      <c r="AM10">
        <f t="shared" si="5"/>
        <v>323.28040000000004</v>
      </c>
      <c r="AN10">
        <f t="shared" si="5"/>
        <v>362.34030000000001</v>
      </c>
      <c r="AO10">
        <f>(SUM(AE10:AN10)/104)^(3/2)</f>
        <v>151.84740159359447</v>
      </c>
    </row>
    <row r="12" spans="1:42" x14ac:dyDescent="0.25">
      <c r="S12">
        <f>C8*(C7-4.96)^2</f>
        <v>62.726399999999998</v>
      </c>
      <c r="T12">
        <f t="shared" ref="T12:AB12" si="6">D8*(D7-4.96)^2</f>
        <v>78.854399999999998</v>
      </c>
      <c r="U12">
        <f t="shared" si="6"/>
        <v>61.465599999999995</v>
      </c>
      <c r="V12">
        <f t="shared" si="6"/>
        <v>14.7456</v>
      </c>
      <c r="W12">
        <f t="shared" si="6"/>
        <v>2.8800000000000051E-2</v>
      </c>
      <c r="X12">
        <f t="shared" si="6"/>
        <v>15.142400000000002</v>
      </c>
      <c r="Y12">
        <f t="shared" si="6"/>
        <v>37.4544</v>
      </c>
      <c r="Z12">
        <f t="shared" si="6"/>
        <v>64.691199999999995</v>
      </c>
      <c r="AA12">
        <f t="shared" si="6"/>
        <v>65.2864</v>
      </c>
      <c r="AB12">
        <f t="shared" si="6"/>
        <v>109.4448</v>
      </c>
      <c r="AC12">
        <f>SUM(S12:AB12)/99</f>
        <v>5.1498989898989898</v>
      </c>
    </row>
    <row r="14" spans="1:42" x14ac:dyDescent="0.25">
      <c r="AA14">
        <f>MEDIAN(A1:Y4)</f>
        <v>5</v>
      </c>
      <c r="AL14">
        <f>AP7/AO10</f>
        <v>0.21174071132923086</v>
      </c>
      <c r="AN14">
        <f>SUM(AD14:AM14)/104</f>
        <v>2.0359683781656815E-3</v>
      </c>
    </row>
    <row r="16" spans="1:42" ht="15.75" x14ac:dyDescent="0.25">
      <c r="B16">
        <v>0</v>
      </c>
      <c r="C16" s="2">
        <v>0</v>
      </c>
      <c r="F16">
        <f>(C7-4.96)^2</f>
        <v>15.6816</v>
      </c>
      <c r="G16">
        <f t="shared" ref="G16:S16" si="7">(D7-4.96)^2</f>
        <v>8.7615999999999996</v>
      </c>
      <c r="H16">
        <f t="shared" si="7"/>
        <v>3.8415999999999997</v>
      </c>
      <c r="I16">
        <f t="shared" si="7"/>
        <v>0.92159999999999997</v>
      </c>
      <c r="J16">
        <f t="shared" si="7"/>
        <v>1.6000000000000029E-3</v>
      </c>
      <c r="K16">
        <f t="shared" si="7"/>
        <v>1.0816000000000001</v>
      </c>
      <c r="L16">
        <f t="shared" si="7"/>
        <v>4.1616</v>
      </c>
      <c r="M16">
        <f t="shared" si="7"/>
        <v>9.2416</v>
      </c>
      <c r="N16">
        <f t="shared" si="7"/>
        <v>16.3216</v>
      </c>
      <c r="O16">
        <f t="shared" si="7"/>
        <v>36.4816</v>
      </c>
      <c r="P16">
        <f>SUM(F16:O16)</f>
        <v>96.495999999999995</v>
      </c>
      <c r="W16">
        <f>SQRT(P16/100)</f>
        <v>0.98232377554449934</v>
      </c>
    </row>
    <row r="17" spans="2:38" ht="15.75" x14ac:dyDescent="0.25">
      <c r="B17">
        <v>1</v>
      </c>
      <c r="C17" s="2">
        <v>0.04</v>
      </c>
    </row>
    <row r="18" spans="2:38" ht="15.75" x14ac:dyDescent="0.25">
      <c r="B18">
        <v>2</v>
      </c>
      <c r="C18" s="3">
        <v>0.127</v>
      </c>
    </row>
    <row r="19" spans="2:38" ht="15.75" x14ac:dyDescent="0.25">
      <c r="B19">
        <v>3</v>
      </c>
      <c r="C19" s="3">
        <v>0.28999999999999998</v>
      </c>
      <c r="R19">
        <v>10</v>
      </c>
      <c r="S19">
        <v>45</v>
      </c>
      <c r="T19">
        <v>120</v>
      </c>
      <c r="U19">
        <v>210</v>
      </c>
      <c r="V19">
        <v>252</v>
      </c>
      <c r="W19">
        <v>210</v>
      </c>
      <c r="X19">
        <v>120</v>
      </c>
      <c r="Y19">
        <v>45</v>
      </c>
      <c r="Z19">
        <v>10</v>
      </c>
      <c r="AK19" s="4" t="s">
        <v>4</v>
      </c>
      <c r="AL19">
        <f>C7*C9+D7*D9+E7*E9+F7*F9+G7*G9+H7*H9+I7*I9+J7*J9+K7*K9+L7*L9</f>
        <v>4.96</v>
      </c>
    </row>
    <row r="20" spans="2:38" ht="15.75" x14ac:dyDescent="0.25">
      <c r="B20">
        <v>4</v>
      </c>
      <c r="C20" s="3">
        <v>0.45300000000000001</v>
      </c>
      <c r="R20">
        <v>0.45090000000000002</v>
      </c>
      <c r="S20">
        <f>($K24)^2</f>
        <v>0.24690961</v>
      </c>
      <c r="T20">
        <f>($K24)^3</f>
        <v>0.12268938520900001</v>
      </c>
      <c r="U20">
        <f>($K24)^4</f>
        <v>6.0964355510352099E-2</v>
      </c>
      <c r="V20">
        <f>($K24)^5</f>
        <v>3.0293188253093958E-2</v>
      </c>
      <c r="W20">
        <f>($K24)^6</f>
        <v>1.5052685242962388E-2</v>
      </c>
      <c r="X20">
        <f>($K24)^7</f>
        <v>7.4796792972280108E-3</v>
      </c>
      <c r="Y20">
        <f>($K24)^8</f>
        <v>3.7166526427925982E-3</v>
      </c>
      <c r="Z20">
        <f>($K24)^9</f>
        <v>1.8468046982036421E-3</v>
      </c>
      <c r="AA20">
        <f>($K24)^10</f>
        <v>9.1767725453738974E-4</v>
      </c>
      <c r="AK20" t="s">
        <v>5</v>
      </c>
      <c r="AL20">
        <f>C7^2*C9+D7^2*D9+E7^2*E9+F7^2*F9+G7^2*G9+H7^2*H9+I7^2*I9+J7^2*J9+K7^2*K9+L7^2*L9</f>
        <v>29.7</v>
      </c>
    </row>
    <row r="21" spans="2:38" ht="15.75" x14ac:dyDescent="0.25">
      <c r="B21">
        <v>5</v>
      </c>
      <c r="C21" s="3">
        <v>0.63600000000000001</v>
      </c>
      <c r="R21">
        <v>2E-3</v>
      </c>
      <c r="S21">
        <v>4.1000000000000003E-3</v>
      </c>
      <c r="T21">
        <v>8.0999999999999996E-3</v>
      </c>
      <c r="U21">
        <v>1.6199999999999999E-2</v>
      </c>
      <c r="V21">
        <v>3.2199999999999999E-2</v>
      </c>
      <c r="W21">
        <v>6.4000000000000001E-2</v>
      </c>
      <c r="X21">
        <v>0.1273</v>
      </c>
      <c r="Y21">
        <v>0.25309999999999999</v>
      </c>
      <c r="Z21">
        <v>0.50309999999999999</v>
      </c>
      <c r="AK21" t="s">
        <v>6</v>
      </c>
      <c r="AL21">
        <f>C7^3*C9+D7^3*D9+E7^3*E9+F7^3*F9+G7^3*G9+H7^3*H9+I7^3*I9+J7^3*J9+K7^3*K9+L7^3*L9</f>
        <v>203.86</v>
      </c>
    </row>
    <row r="22" spans="2:38" ht="15.75" x14ac:dyDescent="0.25">
      <c r="B22">
        <v>6</v>
      </c>
      <c r="C22" s="3">
        <v>0.77100000000000002</v>
      </c>
    </row>
    <row r="23" spans="2:38" ht="23.25" x14ac:dyDescent="0.35">
      <c r="B23">
        <v>7</v>
      </c>
      <c r="C23" s="3">
        <v>0.86</v>
      </c>
      <c r="AK23" s="6" t="s">
        <v>7</v>
      </c>
      <c r="AL23">
        <f>AL21-3*AL20*AL19+2*AL19^3</f>
        <v>5.9718720000000474</v>
      </c>
    </row>
    <row r="24" spans="2:38" ht="15.75" x14ac:dyDescent="0.25">
      <c r="B24">
        <v>8</v>
      </c>
      <c r="C24" s="3">
        <v>0.93400000000000005</v>
      </c>
      <c r="K24">
        <v>0.49690000000000001</v>
      </c>
      <c r="R24">
        <f>R19*R20*R21</f>
        <v>9.0180000000000017E-3</v>
      </c>
      <c r="S24">
        <f t="shared" ref="S24:Z24" si="8">S19*S20*S21</f>
        <v>4.5554823045000005E-2</v>
      </c>
      <c r="T24">
        <f t="shared" si="8"/>
        <v>0.119254082423148</v>
      </c>
      <c r="U24">
        <f t="shared" si="8"/>
        <v>0.20740073744621781</v>
      </c>
      <c r="V24">
        <f t="shared" si="8"/>
        <v>0.24581104676090562</v>
      </c>
      <c r="W24">
        <f t="shared" si="8"/>
        <v>0.2023080896654145</v>
      </c>
      <c r="X24">
        <f t="shared" si="8"/>
        <v>0.1142595809444551</v>
      </c>
      <c r="Y24">
        <f t="shared" si="8"/>
        <v>4.2330815275086295E-2</v>
      </c>
      <c r="Z24">
        <f t="shared" si="8"/>
        <v>9.2912744366625225E-3</v>
      </c>
      <c r="AK24" t="s">
        <v>8</v>
      </c>
      <c r="AL24">
        <f>AL20-AL19^2</f>
        <v>5.098399999999998</v>
      </c>
    </row>
    <row r="25" spans="2:38" ht="18.75" x14ac:dyDescent="0.3">
      <c r="B25">
        <v>9</v>
      </c>
      <c r="C25" s="3">
        <v>0.97</v>
      </c>
      <c r="AK25" s="5" t="s">
        <v>9</v>
      </c>
      <c r="AL25">
        <f>SQRT(AL24)</f>
        <v>2.2579636843846709</v>
      </c>
    </row>
    <row r="26" spans="2:38" ht="18.75" x14ac:dyDescent="0.3">
      <c r="B26">
        <v>11</v>
      </c>
      <c r="C26" s="3">
        <v>1</v>
      </c>
      <c r="R26">
        <f>R24*10</f>
        <v>9.018000000000001E-2</v>
      </c>
      <c r="S26">
        <f t="shared" ref="S26:Z26" si="9">S24*10</f>
        <v>0.45554823045000004</v>
      </c>
      <c r="T26">
        <f t="shared" si="9"/>
        <v>1.1925408242314801</v>
      </c>
      <c r="U26">
        <f t="shared" si="9"/>
        <v>2.0740073744621781</v>
      </c>
      <c r="V26">
        <f t="shared" si="9"/>
        <v>2.4581104676090564</v>
      </c>
      <c r="W26">
        <f t="shared" si="9"/>
        <v>2.0230808966541449</v>
      </c>
      <c r="X26">
        <f t="shared" si="9"/>
        <v>1.142595809444551</v>
      </c>
      <c r="Y26">
        <f t="shared" si="9"/>
        <v>0.42330815275086298</v>
      </c>
      <c r="Z26">
        <f t="shared" si="9"/>
        <v>9.2912744366625222E-2</v>
      </c>
      <c r="AA26">
        <f>AA24*10</f>
        <v>0</v>
      </c>
      <c r="AK26" s="5" t="s">
        <v>10</v>
      </c>
      <c r="AL26">
        <f>AL25^3</f>
        <v>11.512002048466799</v>
      </c>
    </row>
    <row r="28" spans="2:38" x14ac:dyDescent="0.25">
      <c r="AK28" t="s">
        <v>11</v>
      </c>
      <c r="AL28">
        <f>AL23/AL26</f>
        <v>0.51875181874167564</v>
      </c>
    </row>
    <row r="29" spans="2:38" x14ac:dyDescent="0.25">
      <c r="D29">
        <v>0</v>
      </c>
      <c r="E29">
        <v>0.04</v>
      </c>
      <c r="F29">
        <v>0.13</v>
      </c>
      <c r="S29">
        <f>R26+S26+T26+U26+V26+W26+X26+Y26+Z26+0.0079</f>
        <v>9.9601844999688982</v>
      </c>
    </row>
    <row r="48" ht="15.75" thickBot="1" x14ac:dyDescent="0.3"/>
    <row r="49" spans="1:25" x14ac:dyDescent="0.25">
      <c r="A49" s="7">
        <v>1</v>
      </c>
      <c r="B49" s="8">
        <v>1</v>
      </c>
      <c r="C49" s="8">
        <v>1</v>
      </c>
      <c r="D49" s="8">
        <v>1</v>
      </c>
      <c r="E49" s="8">
        <v>2</v>
      </c>
      <c r="F49" s="8">
        <v>2</v>
      </c>
      <c r="G49" s="8">
        <v>2</v>
      </c>
      <c r="H49" s="8">
        <v>2</v>
      </c>
      <c r="I49" s="8">
        <v>2</v>
      </c>
      <c r="J49" s="8">
        <v>2</v>
      </c>
      <c r="K49" s="8">
        <v>2</v>
      </c>
      <c r="L49" s="8">
        <v>2</v>
      </c>
      <c r="M49" s="8">
        <v>2</v>
      </c>
      <c r="N49" s="8">
        <v>3</v>
      </c>
      <c r="O49" s="8">
        <v>3</v>
      </c>
      <c r="P49" s="8">
        <v>3</v>
      </c>
      <c r="Q49" s="8">
        <v>3</v>
      </c>
      <c r="R49" s="8">
        <v>3</v>
      </c>
      <c r="S49" s="8">
        <v>3</v>
      </c>
      <c r="T49" s="8">
        <v>3</v>
      </c>
      <c r="U49" s="8">
        <v>3</v>
      </c>
      <c r="V49" s="8">
        <v>3</v>
      </c>
      <c r="W49" s="8">
        <v>3</v>
      </c>
      <c r="X49" s="8">
        <v>3</v>
      </c>
      <c r="Y49" s="9">
        <v>3</v>
      </c>
    </row>
    <row r="50" spans="1:25" x14ac:dyDescent="0.25">
      <c r="A50" s="10">
        <v>3</v>
      </c>
      <c r="B50" s="11">
        <v>3</v>
      </c>
      <c r="C50" s="11">
        <v>3</v>
      </c>
      <c r="D50" s="16">
        <v>3</v>
      </c>
      <c r="E50" s="16">
        <v>4</v>
      </c>
      <c r="F50" s="16">
        <v>4</v>
      </c>
      <c r="G50" s="16">
        <v>4</v>
      </c>
      <c r="H50" s="16">
        <v>4</v>
      </c>
      <c r="I50" s="16">
        <v>4</v>
      </c>
      <c r="J50" s="16">
        <v>4</v>
      </c>
      <c r="K50" s="16">
        <v>4</v>
      </c>
      <c r="L50" s="16">
        <v>4</v>
      </c>
      <c r="M50" s="16">
        <v>4</v>
      </c>
      <c r="N50" s="16">
        <v>4</v>
      </c>
      <c r="O50" s="16">
        <v>4</v>
      </c>
      <c r="P50" s="16">
        <v>4</v>
      </c>
      <c r="Q50" s="16">
        <v>4</v>
      </c>
      <c r="R50" s="16">
        <v>4</v>
      </c>
      <c r="S50" s="16">
        <v>4</v>
      </c>
      <c r="T50" s="16">
        <v>4</v>
      </c>
      <c r="U50" s="16">
        <v>5</v>
      </c>
      <c r="V50" s="16">
        <v>5</v>
      </c>
      <c r="W50" s="16">
        <v>5</v>
      </c>
      <c r="X50" s="16">
        <v>5</v>
      </c>
      <c r="Y50" s="12">
        <v>5</v>
      </c>
    </row>
    <row r="51" spans="1:25" x14ac:dyDescent="0.25">
      <c r="A51" s="10">
        <v>5</v>
      </c>
      <c r="B51" s="11">
        <v>5</v>
      </c>
      <c r="C51" s="11">
        <v>5</v>
      </c>
      <c r="D51" s="16">
        <v>5</v>
      </c>
      <c r="E51" s="16">
        <v>5</v>
      </c>
      <c r="F51" s="16">
        <v>5</v>
      </c>
      <c r="G51" s="16">
        <v>5</v>
      </c>
      <c r="H51" s="16">
        <v>5</v>
      </c>
      <c r="I51" s="16">
        <v>5</v>
      </c>
      <c r="J51" s="16">
        <v>5</v>
      </c>
      <c r="K51" s="16">
        <v>5</v>
      </c>
      <c r="L51" s="16">
        <v>5</v>
      </c>
      <c r="M51" s="16">
        <v>5</v>
      </c>
      <c r="N51" s="16">
        <v>6</v>
      </c>
      <c r="O51" s="16">
        <v>6</v>
      </c>
      <c r="P51" s="16">
        <v>6</v>
      </c>
      <c r="Q51" s="16">
        <v>6</v>
      </c>
      <c r="R51" s="16">
        <v>6</v>
      </c>
      <c r="S51" s="16">
        <v>6</v>
      </c>
      <c r="T51" s="16">
        <v>6</v>
      </c>
      <c r="U51" s="16">
        <v>6</v>
      </c>
      <c r="V51" s="16">
        <v>6</v>
      </c>
      <c r="W51" s="16">
        <v>6</v>
      </c>
      <c r="X51" s="16">
        <v>6</v>
      </c>
      <c r="Y51" s="12">
        <v>6</v>
      </c>
    </row>
    <row r="52" spans="1:25" ht="15.75" thickBot="1" x14ac:dyDescent="0.3">
      <c r="A52" s="13">
        <v>6</v>
      </c>
      <c r="B52" s="14">
        <v>6</v>
      </c>
      <c r="C52" s="14">
        <v>7</v>
      </c>
      <c r="D52" s="14">
        <v>7</v>
      </c>
      <c r="E52" s="14">
        <v>7</v>
      </c>
      <c r="F52" s="14">
        <v>7</v>
      </c>
      <c r="G52" s="14">
        <v>7</v>
      </c>
      <c r="H52" s="14">
        <v>7</v>
      </c>
      <c r="I52" s="14">
        <v>7</v>
      </c>
      <c r="J52" s="14">
        <v>7</v>
      </c>
      <c r="K52" s="14">
        <v>7</v>
      </c>
      <c r="L52" s="14">
        <v>8</v>
      </c>
      <c r="M52" s="14">
        <v>8</v>
      </c>
      <c r="N52" s="14">
        <v>8</v>
      </c>
      <c r="O52" s="14">
        <v>8</v>
      </c>
      <c r="P52" s="14">
        <v>8</v>
      </c>
      <c r="Q52" s="14">
        <v>8</v>
      </c>
      <c r="R52" s="14">
        <v>8</v>
      </c>
      <c r="S52" s="14">
        <v>9</v>
      </c>
      <c r="T52" s="14">
        <v>9</v>
      </c>
      <c r="U52" s="14">
        <v>9</v>
      </c>
      <c r="V52" s="14">
        <v>9</v>
      </c>
      <c r="W52" s="14">
        <v>11</v>
      </c>
      <c r="X52" s="14">
        <v>11</v>
      </c>
      <c r="Y52" s="15">
        <v>11</v>
      </c>
    </row>
  </sheetData>
  <sortState ref="L49:AJ49">
    <sortCondition ref="AJ49"/>
  </sortState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Лист1!C16:C16</xm:f>
              <xm:sqref>B16</xm:sqref>
            </x14:sparkline>
            <x14:sparkline>
              <xm:f>Лист1!C17:C17</xm:f>
              <xm:sqref>B17</xm:sqref>
            </x14:sparkline>
            <x14:sparkline>
              <xm:f>Лист1!C18:C18</xm:f>
              <xm:sqref>B18</xm:sqref>
            </x14:sparkline>
            <x14:sparkline>
              <xm:f>Лист1!C19:C19</xm:f>
              <xm:sqref>B19</xm:sqref>
            </x14:sparkline>
            <x14:sparkline>
              <xm:f>Лист1!C20:C20</xm:f>
              <xm:sqref>B20</xm:sqref>
            </x14:sparkline>
            <x14:sparkline>
              <xm:f>Лист1!C21:C21</xm:f>
              <xm:sqref>B21</xm:sqref>
            </x14:sparkline>
            <x14:sparkline>
              <xm:f>Лист1!C22:C22</xm:f>
              <xm:sqref>B22</xm:sqref>
            </x14:sparkline>
            <x14:sparkline>
              <xm:f>Лист1!C23:C23</xm:f>
              <xm:sqref>B23</xm:sqref>
            </x14:sparkline>
            <x14:sparkline>
              <xm:f>Лист1!C24:C24</xm:f>
              <xm:sqref>B24</xm:sqref>
            </x14:sparkline>
            <x14:sparkline>
              <xm:f>Лист1!C25:C25</xm:f>
              <xm:sqref>B25</xm:sqref>
            </x14:sparkline>
            <x14:sparkline>
              <xm:f>Лист1!C26:C26</xm:f>
              <xm:sqref>B26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I3" sqref="I3:J3"/>
    </sheetView>
  </sheetViews>
  <sheetFormatPr defaultRowHeight="15" x14ac:dyDescent="0.25"/>
  <sheetData>
    <row r="1" spans="1:8" x14ac:dyDescent="0.25">
      <c r="A1">
        <v>0.45090000000000002</v>
      </c>
      <c r="B1">
        <f>1-A1</f>
        <v>0.54909999999999992</v>
      </c>
      <c r="D1">
        <v>11</v>
      </c>
      <c r="E1">
        <v>55</v>
      </c>
      <c r="F1">
        <v>165</v>
      </c>
      <c r="G1">
        <v>330</v>
      </c>
      <c r="H1">
        <v>462</v>
      </c>
    </row>
    <row r="3" spans="1:8" x14ac:dyDescent="0.25">
      <c r="A3">
        <f>B1^11</f>
        <v>1.3682513357818518E-3</v>
      </c>
      <c r="B3">
        <f>A3*100</f>
        <v>0.13682513357818518</v>
      </c>
      <c r="F3">
        <f>A4+A5</f>
        <v>6.3103284569616544E-2</v>
      </c>
      <c r="G3">
        <f>F3*100</f>
        <v>6.3103284569616545</v>
      </c>
    </row>
    <row r="4" spans="1:8" x14ac:dyDescent="0.25">
      <c r="A4">
        <f>11*A1*B1^10</f>
        <v>1.2359114551710815E-2</v>
      </c>
      <c r="B4">
        <f t="shared" ref="B4:B14" si="0">A4*100</f>
        <v>1.2359114551710815</v>
      </c>
      <c r="F4">
        <f>A14+A12+A11</f>
        <v>5.9606972665353808E-2</v>
      </c>
      <c r="G4">
        <f>F4*100</f>
        <v>5.960697266535381</v>
      </c>
    </row>
    <row r="5" spans="1:8" x14ac:dyDescent="0.25">
      <c r="A5">
        <f>E1*A1^2*B1^9</f>
        <v>5.0744170017905724E-2</v>
      </c>
      <c r="B5">
        <f t="shared" si="0"/>
        <v>5.0744170017905725</v>
      </c>
    </row>
    <row r="6" spans="1:8" x14ac:dyDescent="0.25">
      <c r="A6">
        <f>F1*A1^3*B1^8</f>
        <v>0.12500753739431997</v>
      </c>
      <c r="B6">
        <f t="shared" si="0"/>
        <v>12.500753739431996</v>
      </c>
    </row>
    <row r="7" spans="1:8" x14ac:dyDescent="0.25">
      <c r="A7">
        <f>G1*A1^4*B1^7</f>
        <v>0.2053028541653574</v>
      </c>
      <c r="B7">
        <f t="shared" si="0"/>
        <v>20.53028541653574</v>
      </c>
    </row>
    <row r="8" spans="1:8" x14ac:dyDescent="0.25">
      <c r="A8">
        <f>H1*A1^5*B1^6</f>
        <v>0.23602163489423336</v>
      </c>
      <c r="B8">
        <f t="shared" si="0"/>
        <v>23.602163489423337</v>
      </c>
    </row>
    <row r="9" spans="1:8" x14ac:dyDescent="0.25">
      <c r="A9">
        <f>H1*A1^6*B1^5</f>
        <v>0.19381197445603687</v>
      </c>
      <c r="B9">
        <f t="shared" si="0"/>
        <v>19.381197445603686</v>
      </c>
    </row>
    <row r="10" spans="1:8" x14ac:dyDescent="0.25">
      <c r="A10">
        <f>G1*A1^7*B1^4</f>
        <v>0.11367929245548174</v>
      </c>
      <c r="B10">
        <f t="shared" si="0"/>
        <v>11.367929245548174</v>
      </c>
    </row>
    <row r="11" spans="1:8" x14ac:dyDescent="0.25">
      <c r="A11">
        <f>F1*A1^8*B1^3</f>
        <v>4.6674551965194606E-2</v>
      </c>
      <c r="B11">
        <f t="shared" si="0"/>
        <v>4.6674551965194606</v>
      </c>
    </row>
    <row r="12" spans="1:8" x14ac:dyDescent="0.25">
      <c r="A12">
        <f>E1*A1^9*B1^2</f>
        <v>1.2775787944579771E-2</v>
      </c>
      <c r="B12">
        <f t="shared" si="0"/>
        <v>1.2775787944579771</v>
      </c>
    </row>
    <row r="13" spans="1:8" x14ac:dyDescent="0.25">
      <c r="A13">
        <f>D1*A1^10*B1</f>
        <v>2.0981980638175267E-3</v>
      </c>
      <c r="B13">
        <f t="shared" si="0"/>
        <v>0.20981980638175268</v>
      </c>
    </row>
    <row r="14" spans="1:8" x14ac:dyDescent="0.25">
      <c r="A14">
        <f>A1^11</f>
        <v>1.5663275557943127E-4</v>
      </c>
      <c r="B14">
        <f t="shared" si="0"/>
        <v>1.5663275557943127E-2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</dc:creator>
  <cp:lastModifiedBy>Олег</cp:lastModifiedBy>
  <dcterms:created xsi:type="dcterms:W3CDTF">2017-06-05T10:49:53Z</dcterms:created>
  <dcterms:modified xsi:type="dcterms:W3CDTF">2017-06-26T18:24:36Z</dcterms:modified>
</cp:coreProperties>
</file>