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<sst xmlns="http://schemas.openxmlformats.org/spreadsheetml/2006/main" count="613" uniqueCount="415">
  <si>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</si>
  <si>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</si>
  <si>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</si>
  <si>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</si>
  <si>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</si>
  <si>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</si>
  <si>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</si>
  <si>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</si>
  <si>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</si>
  <si>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</si>
  <si>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</si>
  <si>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</si>
  <si>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</si>
  <si>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</si>
  <si>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</si>
  <si>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</si>
  <si>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</si>
  <si>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</si>
  <si>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</si>
  <si>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</si>
  <si>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</si>
  <si>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</si>
  <si>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</si>
  <si>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</si>
  <si>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</si>
  <si>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К-750А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</si>
  <si>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</si>
  <si>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</si>
  <si>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</si>
  <si>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</si>
  <si>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</si>
  <si>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</si>
  <si>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</si>
  <si>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</si>
  <si>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</si>
  <si>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</si>
  <si>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</si>
  <si>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</si>
  <si>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</si>
  <si>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</si>
  <si>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</si>
  <si>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</si>
  <si>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</si>
  <si>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</si>
  <si>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</si>
  <si>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</si>
  <si>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0000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</si>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</sst>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200</v>
      </c>
      <c r="AT39" t="s">
        <v>201</v>
      </c>
      <c r="AV39" t="s">
        <v>106</v>
      </c>
      <c r="AW39" s="36" t="s">
        <v>202</v>
      </c>
      <c r="AX39" t="s">
        <v>203</v>
      </c>
      <c r="AY39" s="37" t="s">
        <v>201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204</v>
      </c>
      <c r="AM40" s="238" t="s">
        <v>205</v>
      </c>
      <c r="AN40" s="194">
        <v>0.068</v>
      </c>
      <c r="AO40" s="194">
        <v>0.225</v>
      </c>
      <c r="AP40" s="239">
        <v>0.225</v>
      </c>
      <c r="AQ40" s="36" t="s">
        <v>206</v>
      </c>
      <c r="AR40" s="37" t="s">
        <v>130</v>
      </c>
      <c r="AS40" t="s">
        <v>203</v>
      </c>
      <c r="AV40" t="s">
        <v>207</v>
      </c>
      <c r="AW40" s="36" t="s">
        <v>208</v>
      </c>
      <c r="AY40" s="37" t="s">
        <v>209</v>
      </c>
      <c r="AZ40" s="36" t="s">
        <v>210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211</v>
      </c>
      <c r="AM41" s="238" t="s">
        <v>212</v>
      </c>
      <c r="AN41" s="194">
        <v>0.12</v>
      </c>
      <c r="AO41" s="194">
        <v>0.31</v>
      </c>
      <c r="AP41" s="239">
        <v>0.31</v>
      </c>
      <c r="AQ41" s="36" t="s">
        <v>213</v>
      </c>
      <c r="AR41" s="37" t="s">
        <v>135</v>
      </c>
      <c r="AV41" t="s">
        <v>214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215</v>
      </c>
      <c r="C42" s="241"/>
      <c r="D42" s="241"/>
      <c r="E42" s="241"/>
      <c r="F42" s="241"/>
      <c r="G42" s="242"/>
      <c r="H42" s="61"/>
      <c r="I42" s="243" t="s">
        <v>216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217</v>
      </c>
      <c r="AN42" s="194">
        <v>0.19</v>
      </c>
      <c r="AO42" s="194">
        <v>0.402</v>
      </c>
      <c r="AP42" s="239">
        <v>0.402</v>
      </c>
      <c r="AQ42" s="36" t="s">
        <v>218</v>
      </c>
      <c r="AR42" s="37" t="s">
        <v>138</v>
      </c>
      <c r="AV42" t="s">
        <v>219</v>
      </c>
      <c r="AW42" s="36" t="s">
        <v>220</v>
      </c>
      <c r="AY42" s="37"/>
      <c r="AZ42" s="56"/>
      <c r="BA42" s="58"/>
    </row>
    <row r="43" ht="16.5" customHeight="1" spans="1:51" x14ac:dyDescent="0.25">
      <c r="A43" s="61"/>
      <c r="B43" s="246" t="s">
        <v>221</v>
      </c>
      <c r="C43" s="247"/>
      <c r="D43" s="248">
        <v>3300</v>
      </c>
      <c r="E43" s="249" t="s">
        <v>222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223</v>
      </c>
      <c r="AN43" s="194">
        <v>0.28</v>
      </c>
      <c r="AO43" s="194">
        <v>0.495</v>
      </c>
      <c r="AP43" s="239">
        <v>0.495</v>
      </c>
      <c r="AQ43" s="36" t="s">
        <v>224</v>
      </c>
      <c r="AR43" s="37" t="s">
        <v>225</v>
      </c>
      <c r="AS43" s="57"/>
      <c r="AT43" s="57"/>
      <c r="AU43" s="57"/>
      <c r="AV43" s="57" t="s">
        <v>226</v>
      </c>
      <c r="AW43" s="36" t="s">
        <v>193</v>
      </c>
      <c r="AY43" s="37"/>
    </row>
    <row r="44" ht="16.5" customHeight="1" spans="1:51" x14ac:dyDescent="0.25">
      <c r="A44" s="61"/>
      <c r="B44" s="258" t="s">
        <v>227</v>
      </c>
      <c r="C44" s="259"/>
      <c r="D44" s="260">
        <v>1750</v>
      </c>
      <c r="E44" s="261" t="s">
        <v>228</v>
      </c>
      <c r="F44" s="262"/>
      <c r="G44" s="263">
        <v>1800</v>
      </c>
      <c r="H44" s="61"/>
      <c r="I44" s="264" t="s">
        <v>229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230</v>
      </c>
      <c r="AN44" s="268">
        <v>0.27</v>
      </c>
      <c r="AO44" s="268">
        <v>0.61</v>
      </c>
      <c r="AP44" s="269">
        <v>0.385</v>
      </c>
      <c r="AQ44" s="36" t="s">
        <v>231</v>
      </c>
      <c r="AR44" s="37" t="s">
        <v>232</v>
      </c>
      <c r="AW44" s="36" t="s">
        <v>207</v>
      </c>
      <c r="AY44" s="37"/>
    </row>
    <row r="45" ht="16.5" customHeight="1" spans="1:51" x14ac:dyDescent="0.25">
      <c r="A45" s="61"/>
      <c r="B45" s="258" t="s">
        <v>233</v>
      </c>
      <c r="C45" s="259"/>
      <c r="D45" s="260">
        <v>2800</v>
      </c>
      <c r="E45" s="261" t="s">
        <v>234</v>
      </c>
      <c r="F45" s="262"/>
      <c r="G45" s="263">
        <v>2200</v>
      </c>
      <c r="H45" s="61"/>
      <c r="I45" s="264" t="s">
        <v>235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236</v>
      </c>
      <c r="AN45" s="194">
        <v>0.4624</v>
      </c>
      <c r="AO45" s="194">
        <v>0.616</v>
      </c>
      <c r="AP45" s="239">
        <v>0.616</v>
      </c>
      <c r="AQ45" s="36" t="s">
        <v>237</v>
      </c>
      <c r="AR45" s="37"/>
      <c r="AW45" s="56" t="s">
        <v>219</v>
      </c>
      <c r="AX45" s="57"/>
      <c r="AY45" s="58"/>
    </row>
    <row r="46" ht="16.5" customHeight="1" spans="1:48" x14ac:dyDescent="0.25">
      <c r="A46" s="61"/>
      <c r="B46" s="273" t="s">
        <v>238</v>
      </c>
      <c r="C46" s="274"/>
      <c r="D46" s="275">
        <v>1200</v>
      </c>
      <c r="E46" s="170"/>
      <c r="F46" s="207"/>
      <c r="G46" s="276"/>
      <c r="H46" s="61"/>
      <c r="I46" s="277" t="s">
        <v>235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239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240</v>
      </c>
      <c r="AR46" s="37"/>
      <c r="AS46" s="209" t="s">
        <v>60</v>
      </c>
      <c r="AT46" s="281" t="s">
        <v>86</v>
      </c>
      <c r="AU46" s="208" t="s">
        <v>241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242</v>
      </c>
      <c r="AN47" s="194">
        <v>0.6</v>
      </c>
      <c r="AO47" s="194">
        <v>0.735</v>
      </c>
      <c r="AP47" s="239">
        <v>0.735</v>
      </c>
      <c r="AQ47" s="36" t="s">
        <v>243</v>
      </c>
      <c r="AR47" s="37"/>
      <c r="AS47" t="s">
        <v>29</v>
      </c>
      <c r="AT47">
        <f>7880/10^6</f>
      </c>
      <c r="AU47" s="36" t="s">
        <v>244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245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246</v>
      </c>
      <c r="AT48">
        <f>8080/10^6</f>
      </c>
      <c r="AU48" s="36" t="s">
        <v>247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248</v>
      </c>
      <c r="K49" s="287"/>
      <c r="L49" s="287"/>
      <c r="M49" s="288" t="s">
        <v>101</v>
      </c>
      <c r="N49" s="289" t="s">
        <v>87</v>
      </c>
      <c r="O49" s="290" t="s">
        <v>248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249</v>
      </c>
      <c r="AN49" s="194">
        <v>1.63</v>
      </c>
      <c r="AO49" s="194">
        <v>1.24</v>
      </c>
      <c r="AP49" s="239">
        <v>1.24</v>
      </c>
      <c r="AQ49" s="291" t="s">
        <v>250</v>
      </c>
      <c r="AR49" s="37"/>
      <c r="AS49" t="s">
        <v>251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252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253</v>
      </c>
      <c r="AN50" s="268">
        <v>1.01</v>
      </c>
      <c r="AO50" s="268">
        <v>1.24</v>
      </c>
      <c r="AP50" s="269">
        <v>0.75</v>
      </c>
      <c r="AQ50" s="36" t="s">
        <v>254</v>
      </c>
      <c r="AR50" s="37"/>
      <c r="AS50" t="s">
        <v>255</v>
      </c>
      <c r="AT50">
        <v>0.0045</v>
      </c>
      <c r="AU50" s="36" t="s">
        <v>256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257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258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259</v>
      </c>
      <c r="AT51">
        <v>0.0074</v>
      </c>
      <c r="AU51" s="36" t="s">
        <v>259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260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261</v>
      </c>
      <c r="AN52" s="319">
        <v>1.53</v>
      </c>
      <c r="AO52" s="319">
        <v>1.514</v>
      </c>
      <c r="AP52" s="320">
        <v>0.94</v>
      </c>
      <c r="AQ52" s="36" t="s">
        <v>262</v>
      </c>
      <c r="AR52" s="37"/>
      <c r="AS52" t="s">
        <v>263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264</v>
      </c>
      <c r="AT53">
        <v>0.00806</v>
      </c>
      <c r="AU53" s="36" t="s">
        <v>265</v>
      </c>
      <c r="AV53" s="37">
        <v>0.0074</v>
      </c>
    </row>
    <row r="54" ht="19.5" customHeight="1" spans="1:48" x14ac:dyDescent="0.25">
      <c r="A54" s="314"/>
      <c r="B54" s="118" t="s">
        <v>266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267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268</v>
      </c>
      <c r="AR54" s="37"/>
      <c r="AS54" s="57"/>
      <c r="AT54" s="58"/>
      <c r="AU54" s="56" t="s">
        <v>269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270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271</v>
      </c>
      <c r="BF63" s="34"/>
      <c r="BG63" s="35"/>
    </row>
    <row r="64" spans="57:59" x14ac:dyDescent="0.25">
      <c r="BE64" s="36" t="s">
        <v>259</v>
      </c>
      <c r="BF64">
        <v>0.0074</v>
      </c>
      <c r="BG64" s="37" t="s">
        <v>272</v>
      </c>
    </row>
    <row r="65" spans="57:59" x14ac:dyDescent="0.25">
      <c r="BE65" s="36" t="s">
        <v>29</v>
      </c>
      <c r="BF65">
        <f>7880/10^6</f>
      </c>
      <c r="BG65" s="37" t="s">
        <v>272</v>
      </c>
    </row>
    <row r="66" spans="57:59" x14ac:dyDescent="0.25">
      <c r="BE66" s="36" t="s">
        <v>269</v>
      </c>
      <c r="BF66">
        <v>0.00786</v>
      </c>
      <c r="BG66" s="37" t="s">
        <v>272</v>
      </c>
    </row>
    <row r="67" spans="57:59" x14ac:dyDescent="0.25">
      <c r="BE67" s="36" t="s">
        <v>256</v>
      </c>
      <c r="BF67">
        <v>0.0079</v>
      </c>
      <c r="BG67" s="37" t="s">
        <v>272</v>
      </c>
    </row>
    <row r="68" spans="57:59" x14ac:dyDescent="0.25">
      <c r="BE68" s="36" t="s">
        <v>264</v>
      </c>
      <c r="BF68">
        <v>0.00806</v>
      </c>
      <c r="BG68" s="37" t="s">
        <v>272</v>
      </c>
    </row>
    <row r="69" spans="57:59" x14ac:dyDescent="0.25">
      <c r="BE69" s="36" t="s">
        <v>246</v>
      </c>
      <c r="BF69">
        <f>8080/10^6</f>
      </c>
      <c r="BG69" s="37" t="s">
        <v>272</v>
      </c>
    </row>
    <row r="70" spans="57:59" x14ac:dyDescent="0.25">
      <c r="BE70" s="36" t="s">
        <v>273</v>
      </c>
      <c r="BF70">
        <v>0.00796</v>
      </c>
      <c r="BG70" s="37" t="s">
        <v>272</v>
      </c>
    </row>
    <row r="71" spans="57:59" x14ac:dyDescent="0.25">
      <c r="BE71" s="36" t="s">
        <v>274</v>
      </c>
      <c r="BF71">
        <v>0.0045</v>
      </c>
      <c r="BG71" s="37" t="s">
        <v>272</v>
      </c>
    </row>
    <row r="72" spans="57:59" x14ac:dyDescent="0.25">
      <c r="BE72" s="36" t="s">
        <v>251</v>
      </c>
      <c r="BF72">
        <v>0.00889</v>
      </c>
      <c r="BG72" s="37" t="s">
        <v>272</v>
      </c>
    </row>
    <row r="73" ht="15.75" customHeight="1" spans="57:59" x14ac:dyDescent="0.25">
      <c r="BE73" s="56" t="s">
        <v>275</v>
      </c>
      <c r="BF73" s="57">
        <v>0.0083</v>
      </c>
      <c r="BG73" s="58" t="s">
        <v>272</v>
      </c>
    </row>
    <row r="74" ht="15.75" customHeight="1" x14ac:dyDescent="0.25"/>
    <row r="75" ht="15" customHeight="1" spans="3:16" x14ac:dyDescent="0.25">
      <c r="C75" s="350" t="s">
        <v>276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277</v>
      </c>
      <c r="L75" s="357"/>
      <c r="M75" s="358" t="s">
        <v>278</v>
      </c>
      <c r="N75" s="359"/>
      <c r="O75" s="360" t="s">
        <v>279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280</v>
      </c>
      <c r="D77" s="375" t="s">
        <v>281</v>
      </c>
      <c r="E77" s="376" t="s">
        <v>282</v>
      </c>
      <c r="F77" s="377" t="s">
        <v>283</v>
      </c>
      <c r="G77" s="377" t="s">
        <v>284</v>
      </c>
      <c r="H77" s="374" t="s">
        <v>285</v>
      </c>
      <c r="I77" s="378" t="s">
        <v>286</v>
      </c>
      <c r="J77" s="379" t="s">
        <v>287</v>
      </c>
      <c r="K77" s="118" t="s">
        <v>288</v>
      </c>
      <c r="L77" s="380" t="s">
        <v>287</v>
      </c>
      <c r="M77" s="381" t="s">
        <v>289</v>
      </c>
      <c r="N77" s="382" t="s">
        <v>290</v>
      </c>
      <c r="O77" s="118" t="s">
        <v>291</v>
      </c>
      <c r="P77" s="383" t="s">
        <v>292</v>
      </c>
      <c r="Q77" t="s">
        <v>293</v>
      </c>
      <c r="R77" t="s">
        <v>294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295</v>
      </c>
      <c r="E92" s="392" t="s">
        <v>296</v>
      </c>
      <c r="G92" t="s">
        <v>297</v>
      </c>
    </row>
    <row r="93" ht="15.75" customHeight="1" spans="4:7" x14ac:dyDescent="0.25">
      <c r="D93" s="391" t="s">
        <v>298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299</v>
      </c>
      <c r="E94" s="393">
        <f>VLOOKUP(D104,B110:O122,14,0)</f>
      </c>
    </row>
    <row r="95" ht="15.75" customHeight="1" spans="4:7" x14ac:dyDescent="0.25">
      <c r="D95" s="391" t="s">
        <v>300</v>
      </c>
      <c r="E95" s="393">
        <f>VLOOKUP(D104,B110:R122,17,0)</f>
      </c>
      <c r="G95" t="s">
        <v>301</v>
      </c>
    </row>
    <row r="96" ht="15.75" customHeight="1" spans="4:7" x14ac:dyDescent="0.25">
      <c r="D96" s="391" t="s">
        <v>302</v>
      </c>
      <c r="E96" s="393"/>
      <c r="G96" s="394">
        <f>VLOOKUP(технолог!Q27,AS47:AT53,2,)</f>
      </c>
    </row>
    <row r="97" ht="15.75" customHeight="1" spans="4:45" x14ac:dyDescent="0.25">
      <c r="D97" s="391" t="s">
        <v>303</v>
      </c>
      <c r="E97" s="393">
        <f>VLOOKUP(D104,B110:AB122,27,0)</f>
      </c>
    </row>
    <row r="98" ht="15.75" customHeight="1" spans="4:45" x14ac:dyDescent="0.25">
      <c r="D98" s="391" t="s">
        <v>304</v>
      </c>
      <c r="E98" s="393">
        <f>VLOOKUP(D104,B110:AE122,30,0)</f>
      </c>
      <c r="G98" s="391" t="s">
        <v>305</v>
      </c>
      <c r="H98" s="391" t="s">
        <v>306</v>
      </c>
      <c r="I98" s="391"/>
    </row>
    <row r="99" ht="15.75" customHeight="1" spans="4:45" x14ac:dyDescent="0.25">
      <c r="D99" s="391" t="s">
        <v>307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308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309</v>
      </c>
    </row>
    <row r="102" ht="15.75" customHeight="1" spans="38:45" x14ac:dyDescent="0.25"/>
    <row r="103" ht="15.75" customHeight="1" spans="4:43" x14ac:dyDescent="0.25">
      <c r="D103" s="391" t="s">
        <v>310</v>
      </c>
      <c r="E103" s="391"/>
      <c r="AM103" t="s">
        <v>311</v>
      </c>
      <c r="AQ103" t="s">
        <v>312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313</v>
      </c>
      <c r="AM104" s="34"/>
      <c r="AN104" s="35"/>
      <c r="AO104" s="399" t="s">
        <v>314</v>
      </c>
      <c r="AP104" s="33" t="s">
        <v>313</v>
      </c>
      <c r="AQ104" s="34"/>
      <c r="AR104" s="35"/>
      <c r="AS104" s="399" t="s">
        <v>314</v>
      </c>
    </row>
    <row r="105" ht="15.75" customHeight="1" spans="4:45" x14ac:dyDescent="0.25">
      <c r="D105" s="391" t="s">
        <v>74</v>
      </c>
      <c r="E105" s="398" t="s">
        <v>315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316</v>
      </c>
      <c r="W107" s="400"/>
      <c r="X107" s="400"/>
      <c r="Y107" s="400"/>
    </row>
    <row r="108" ht="15.75" customHeight="1" spans="2:41" x14ac:dyDescent="0.25">
      <c r="B108" s="401" t="s">
        <v>317</v>
      </c>
      <c r="C108" s="402"/>
      <c r="D108" s="402"/>
      <c r="E108" s="402"/>
      <c r="F108" s="402"/>
      <c r="G108" s="402"/>
      <c r="H108" s="392"/>
      <c r="I108" s="391"/>
      <c r="J108" s="391" t="s">
        <v>318</v>
      </c>
      <c r="K108" s="391" t="s">
        <v>319</v>
      </c>
      <c r="L108" s="391" t="s">
        <v>320</v>
      </c>
      <c r="M108" s="391" t="s">
        <v>318</v>
      </c>
      <c r="N108" s="391" t="s">
        <v>319</v>
      </c>
      <c r="O108" s="391" t="s">
        <v>320</v>
      </c>
      <c r="P108" s="391" t="s">
        <v>319</v>
      </c>
      <c r="Q108" s="391" t="s">
        <v>318</v>
      </c>
      <c r="R108" s="391" t="s">
        <v>321</v>
      </c>
      <c r="S108" s="391" t="s">
        <v>318</v>
      </c>
      <c r="T108" s="403" t="s">
        <v>318</v>
      </c>
      <c r="U108" s="403" t="s">
        <v>319</v>
      </c>
      <c r="V108" s="403" t="s">
        <v>322</v>
      </c>
      <c r="W108" s="403" t="s">
        <v>318</v>
      </c>
      <c r="X108" s="403" t="s">
        <v>323</v>
      </c>
      <c r="Y108" s="403" t="s">
        <v>324</v>
      </c>
      <c r="Z108" s="391" t="s">
        <v>318</v>
      </c>
      <c r="AA108" s="391" t="s">
        <v>325</v>
      </c>
      <c r="AB108" s="391" t="s">
        <v>322</v>
      </c>
      <c r="AC108" s="391" t="s">
        <v>318</v>
      </c>
      <c r="AD108" s="391" t="s">
        <v>325</v>
      </c>
      <c r="AE108" s="391" t="s">
        <v>322</v>
      </c>
      <c r="AF108" s="401" t="s">
        <v>319</v>
      </c>
      <c r="AG108" s="402" t="s">
        <v>318</v>
      </c>
      <c r="AH108" s="402" t="s">
        <v>322</v>
      </c>
      <c r="AI108" s="402" t="s">
        <v>319</v>
      </c>
      <c r="AJ108" s="402" t="s">
        <v>318</v>
      </c>
      <c r="AK108" s="392" t="s">
        <v>322</v>
      </c>
      <c r="AO108" s="400" t="s">
        <v>326</v>
      </c>
    </row>
    <row r="109" ht="75.75" customHeight="1" spans="2:61" x14ac:dyDescent="0.25">
      <c r="B109" s="33" t="s">
        <v>327</v>
      </c>
      <c r="C109" s="34" t="s">
        <v>319</v>
      </c>
      <c r="D109" s="34" t="s">
        <v>318</v>
      </c>
      <c r="E109" s="404" t="s">
        <v>328</v>
      </c>
      <c r="F109" s="404" t="s">
        <v>329</v>
      </c>
      <c r="G109" s="35" t="s">
        <v>330</v>
      </c>
      <c r="H109" s="391" t="s">
        <v>331</v>
      </c>
      <c r="I109" s="391" t="s">
        <v>332</v>
      </c>
      <c r="J109" s="405" t="s">
        <v>333</v>
      </c>
      <c r="K109" s="406"/>
      <c r="L109" s="407"/>
      <c r="M109" s="405" t="s">
        <v>334</v>
      </c>
      <c r="N109" s="406"/>
      <c r="O109" s="407"/>
      <c r="P109" s="396" t="s">
        <v>335</v>
      </c>
      <c r="Q109" s="408"/>
      <c r="R109" s="397"/>
      <c r="S109" s="409" t="s">
        <v>336</v>
      </c>
      <c r="T109" s="410" t="s">
        <v>337</v>
      </c>
      <c r="U109" s="411"/>
      <c r="V109" s="412"/>
      <c r="W109" s="410" t="s">
        <v>338</v>
      </c>
      <c r="X109" s="411"/>
      <c r="Y109" s="412"/>
      <c r="Z109" s="405" t="s">
        <v>339</v>
      </c>
      <c r="AA109" s="406"/>
      <c r="AB109" s="407"/>
      <c r="AC109" s="405" t="s">
        <v>340</v>
      </c>
      <c r="AD109" s="406"/>
      <c r="AE109" s="407"/>
      <c r="AF109" s="405" t="s">
        <v>341</v>
      </c>
      <c r="AG109" s="406"/>
      <c r="AH109" s="407"/>
      <c r="AI109" s="405" t="s">
        <v>342</v>
      </c>
      <c r="AJ109" s="406"/>
      <c r="AK109" s="407"/>
      <c r="AL109" s="33" t="s">
        <v>343</v>
      </c>
      <c r="AM109" s="34" t="s">
        <v>344</v>
      </c>
      <c r="AN109" s="34" t="s">
        <v>345</v>
      </c>
      <c r="AO109" s="413" t="s">
        <v>337</v>
      </c>
      <c r="AP109" s="34" t="s">
        <v>346</v>
      </c>
      <c r="AQ109" s="34" t="s">
        <v>347</v>
      </c>
      <c r="AR109" s="34" t="s">
        <v>348</v>
      </c>
      <c r="AS109" s="35" t="s">
        <v>349</v>
      </c>
      <c r="AT109" s="414" t="s">
        <v>350</v>
      </c>
      <c r="AU109" s="415" t="s">
        <v>351</v>
      </c>
      <c r="AV109" s="416" t="s">
        <v>352</v>
      </c>
      <c r="AW109" s="414" t="s">
        <v>341</v>
      </c>
      <c r="AX109" s="416" t="s">
        <v>353</v>
      </c>
      <c r="AY109" s="414" t="s">
        <v>354</v>
      </c>
      <c r="AZ109" s="416" t="s">
        <v>355</v>
      </c>
      <c r="BA109" s="417" t="s">
        <v>356</v>
      </c>
      <c r="BB109" s="404" t="s">
        <v>357</v>
      </c>
      <c r="BC109" s="418" t="s">
        <v>358</v>
      </c>
      <c r="BD109" s="419" t="s">
        <v>359</v>
      </c>
      <c r="BE109" s="417" t="s">
        <v>360</v>
      </c>
      <c r="BF109" s="418" t="s">
        <v>361</v>
      </c>
      <c r="BG109" s="401" t="s">
        <v>362</v>
      </c>
      <c r="BH109" s="392" t="s">
        <v>363</v>
      </c>
      <c r="BI109" s="399" t="s">
        <v>364</v>
      </c>
    </row>
    <row r="110" ht="15.75" customHeight="1" spans="2:61" x14ac:dyDescent="0.25">
      <c r="B110" s="36" t="s">
        <v>205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212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217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223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236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230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242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245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253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249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258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261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365</v>
      </c>
      <c r="BA128" s="420"/>
      <c r="BB128" s="420"/>
      <c r="BF128" t="s">
        <v>366</v>
      </c>
    </row>
    <row r="129" spans="4:58" x14ac:dyDescent="0.25">
      <c r="D129" s="456"/>
      <c r="AW129" s="33"/>
      <c r="AX129" s="34"/>
      <c r="AY129" s="34"/>
      <c r="AZ129" s="34" t="s">
        <v>367</v>
      </c>
      <c r="BA129" s="34" t="s">
        <v>368</v>
      </c>
      <c r="BB129" s="34"/>
      <c r="BC129" s="34" t="s">
        <v>369</v>
      </c>
      <c r="BD129" s="35" t="s">
        <v>370</v>
      </c>
      <c r="BF129">
        <v>280</v>
      </c>
    </row>
    <row r="130" ht="15.75" customHeight="1" spans="4:56" x14ac:dyDescent="0.25">
      <c r="D130" s="456"/>
      <c r="AW130" s="36" t="s">
        <v>371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372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373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374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375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376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377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378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379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380</v>
      </c>
      <c r="AY145" s="392"/>
      <c r="BE145" t="s">
        <v>381</v>
      </c>
      <c r="BH145" t="s">
        <v>382</v>
      </c>
    </row>
    <row r="146" ht="30.75" customHeight="1" spans="49:60" x14ac:dyDescent="0.25">
      <c r="AW146" s="458"/>
      <c r="AX146" s="459" t="s">
        <v>383</v>
      </c>
      <c r="AY146" s="460" t="s">
        <v>384</v>
      </c>
      <c r="BA146" s="461" t="s">
        <v>385</v>
      </c>
      <c r="BB146" s="462"/>
      <c r="BC146" s="463" t="s">
        <v>386</v>
      </c>
      <c r="BD146" s="463" t="s">
        <v>387</v>
      </c>
      <c r="BE146" s="464" t="s">
        <v>386</v>
      </c>
      <c r="BG146" s="465" t="s">
        <v>388</v>
      </c>
      <c r="BH146" s="465" t="s">
        <v>386</v>
      </c>
    </row>
    <row r="147" ht="30.75" customHeight="1" spans="49:60" x14ac:dyDescent="0.25">
      <c r="AW147" s="466" t="s">
        <v>389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390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391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392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393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394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395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396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397</v>
      </c>
      <c r="G23" s="495" t="s">
        <v>398</v>
      </c>
      <c r="H23" s="496"/>
      <c r="I23" s="496"/>
      <c r="J23" s="497"/>
      <c r="K23" s="498" t="s">
        <v>399</v>
      </c>
      <c r="L23" s="499"/>
      <c r="M23" s="500"/>
      <c r="N23" s="501" t="s">
        <v>400</v>
      </c>
      <c r="O23" s="502" t="s">
        <v>401</v>
      </c>
      <c r="P23" s="502" t="s">
        <v>402</v>
      </c>
      <c r="Q23" s="503" t="s">
        <v>403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404</v>
      </c>
      <c r="H24" s="510" t="s">
        <v>405</v>
      </c>
      <c r="I24" s="511" t="s">
        <v>406</v>
      </c>
      <c r="J24" s="512" t="s">
        <v>407</v>
      </c>
      <c r="K24" s="513" t="s">
        <v>408</v>
      </c>
      <c r="L24" s="514" t="s">
        <v>409</v>
      </c>
      <c r="M24" s="515" t="s">
        <v>410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204</v>
      </c>
      <c r="V24" s="522" t="s">
        <v>411</v>
      </c>
      <c r="W24" s="523" t="s">
        <v>165</v>
      </c>
      <c r="X24" s="524"/>
    </row>
    <row r="25" ht="43.5" customHeight="1" spans="5:24" x14ac:dyDescent="0.25">
      <c r="E25" s="525" t="s">
        <v>412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413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397</v>
      </c>
      <c r="J30" s="561">
        <f>F26</f>
      </c>
    </row>
    <row r="31" ht="15.75" customHeight="1" spans="9:10" x14ac:dyDescent="0.25">
      <c r="I31" s="562" t="s">
        <v>398</v>
      </c>
      <c r="J31" s="563">
        <f>G26+H26+I26+J26</f>
      </c>
    </row>
    <row r="32" spans="9:24" x14ac:dyDescent="0.25">
      <c r="I32" s="562" t="s">
        <v>414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399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403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