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<sst xmlns="http://schemas.openxmlformats.org/spreadsheetml/2006/main" count="613" uniqueCount="414">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</sst>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30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700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30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 t="s">
        <v>65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 t="s">
        <v>67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68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69</v>
      </c>
      <c r="B13" s="113"/>
      <c r="C13" s="114"/>
      <c r="D13" s="115"/>
      <c r="E13" s="116"/>
      <c r="F13" s="117"/>
      <c r="G13" s="117"/>
      <c r="H13" s="61"/>
      <c r="I13" s="61"/>
      <c r="J13" s="118" t="s">
        <v>70</v>
      </c>
      <c r="K13" s="119">
        <v>1</v>
      </c>
      <c r="L13" s="120"/>
      <c r="M13" s="121"/>
      <c r="N13" s="121"/>
      <c r="O13" s="122" t="s">
        <v>71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72</v>
      </c>
      <c r="B14" s="124"/>
      <c r="C14" s="124"/>
      <c r="D14" s="125"/>
      <c r="E14" s="61"/>
      <c r="F14" s="61"/>
      <c r="G14" s="61"/>
      <c r="H14" s="61"/>
      <c r="I14" s="61"/>
      <c r="J14" s="126" t="s">
        <v>73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74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75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76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77</v>
      </c>
      <c r="B17" s="132"/>
      <c r="C17" s="132"/>
      <c r="D17" s="135" t="s">
        <v>78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79</v>
      </c>
      <c r="C18" s="137"/>
      <c r="D18" s="137"/>
      <c r="E18" s="137"/>
      <c r="F18" s="137"/>
      <c r="G18" s="138"/>
      <c r="H18" s="136" t="s">
        <v>80</v>
      </c>
      <c r="I18" s="137"/>
      <c r="J18" s="137"/>
      <c r="K18" s="137"/>
      <c r="L18" s="137"/>
      <c r="M18" s="138"/>
      <c r="N18" s="61"/>
      <c r="O18" s="139" t="s">
        <v>81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82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83</v>
      </c>
      <c r="C19" s="146" t="s">
        <v>84</v>
      </c>
      <c r="D19" s="146"/>
      <c r="E19" s="147"/>
      <c r="F19" s="146" t="s">
        <v>85</v>
      </c>
      <c r="G19" s="148">
        <v>7850</v>
      </c>
      <c r="H19" s="145" t="s">
        <v>83</v>
      </c>
      <c r="I19" s="146" t="s">
        <v>84</v>
      </c>
      <c r="J19" s="146"/>
      <c r="K19" s="147"/>
      <c r="L19" s="146" t="s">
        <v>85</v>
      </c>
      <c r="M19" s="148">
        <v>7850</v>
      </c>
      <c r="N19" s="61"/>
      <c r="O19" s="149" t="s">
        <v>86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87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88</v>
      </c>
      <c r="D20" s="156"/>
      <c r="E20" s="157" t="s">
        <v>89</v>
      </c>
      <c r="F20" s="156" t="s">
        <v>90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88</v>
      </c>
      <c r="J20" s="156"/>
      <c r="K20" s="157"/>
      <c r="L20" s="156" t="s">
        <v>90</v>
      </c>
      <c r="M20" s="158">
        <f>M21*K19*K19*M19</f>
      </c>
      <c r="N20" s="61"/>
      <c r="O20" s="149" t="s">
        <v>91</v>
      </c>
      <c r="P20" s="159" t="s">
        <v>92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84</v>
      </c>
      <c r="D25" s="171"/>
      <c r="E25" s="172"/>
      <c r="F25" s="171" t="s">
        <v>85</v>
      </c>
      <c r="G25" s="173">
        <v>7850</v>
      </c>
      <c r="H25" s="118" t="s">
        <v>114</v>
      </c>
      <c r="I25" s="171" t="s">
        <v>84</v>
      </c>
      <c r="J25" s="171"/>
      <c r="K25" s="172"/>
      <c r="L25" s="171" t="s">
        <v>85</v>
      </c>
      <c r="M25" s="173">
        <v>7850</v>
      </c>
      <c r="N25" s="61"/>
      <c r="O25" s="61"/>
      <c r="P25" s="174" t="s">
        <v>73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88</v>
      </c>
      <c r="D26" s="156"/>
      <c r="E26" s="157" t="s">
        <v>116</v>
      </c>
      <c r="F26" s="156" t="s">
        <v>90</v>
      </c>
      <c r="G26" s="158">
        <f>E25*G27*M21*G25</f>
      </c>
      <c r="H26" s="176"/>
      <c r="I26" s="156" t="s">
        <v>88</v>
      </c>
      <c r="J26" s="156"/>
      <c r="K26" s="157"/>
      <c r="L26" s="156" t="s">
        <v>90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129</v>
      </c>
      <c r="J28" s="183" t="s">
        <v>130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131</v>
      </c>
      <c r="T28" s="189">
        <f>F28</f>
      </c>
      <c r="U28" s="62"/>
      <c r="V28" s="152">
        <f>'результат '!P26</f>
      </c>
      <c r="W28" s="153" t="s">
        <v>132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133</v>
      </c>
      <c r="C29" s="191" t="s">
        <v>134</v>
      </c>
      <c r="D29" s="191" t="s">
        <v>125</v>
      </c>
      <c r="E29" s="192" t="s">
        <v>126</v>
      </c>
      <c r="F29" s="157" t="s">
        <v>135</v>
      </c>
      <c r="G29" s="151"/>
      <c r="H29" s="190" t="s">
        <v>136</v>
      </c>
      <c r="I29" s="191" t="s">
        <v>137</v>
      </c>
      <c r="J29" s="191" t="s">
        <v>138</v>
      </c>
      <c r="K29" s="192" t="s">
        <v>126</v>
      </c>
      <c r="L29" s="157"/>
      <c r="M29" s="151"/>
      <c r="N29" s="61"/>
      <c r="O29" s="193" t="s">
        <v>139</v>
      </c>
      <c r="P29" s="159" t="s">
        <v>140</v>
      </c>
      <c r="Q29" s="159" t="s">
        <v>141</v>
      </c>
      <c r="R29" s="159" t="s">
        <v>99</v>
      </c>
      <c r="S29" s="194" t="s">
        <v>142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143</v>
      </c>
      <c r="F30" s="157" t="s">
        <v>144</v>
      </c>
      <c r="G30" s="151"/>
      <c r="H30" s="190"/>
      <c r="I30" s="169"/>
      <c r="J30" s="169"/>
      <c r="K30" s="192" t="s">
        <v>145</v>
      </c>
      <c r="L30" s="157"/>
      <c r="M30" s="151"/>
      <c r="N30" s="61"/>
      <c r="O30" s="195"/>
      <c r="R30" s="194" t="s">
        <v>146</v>
      </c>
      <c r="S30" s="194" t="s">
        <v>147</v>
      </c>
      <c r="T30" s="168"/>
      <c r="U30" s="62"/>
      <c r="V30" s="152">
        <f>'результат '!R26</f>
      </c>
      <c r="W30" s="153" t="s">
        <v>148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149</v>
      </c>
      <c r="F31" s="157" t="s">
        <v>150</v>
      </c>
      <c r="G31" s="151"/>
      <c r="H31" s="190"/>
      <c r="I31" s="169"/>
      <c r="J31" s="169"/>
      <c r="K31" s="192" t="s">
        <v>151</v>
      </c>
      <c r="L31" s="157"/>
      <c r="M31" s="151"/>
      <c r="N31" s="61"/>
      <c r="O31" s="196"/>
      <c r="P31" s="197"/>
      <c r="Q31" s="197"/>
      <c r="R31" s="197"/>
      <c r="S31" s="198" t="s">
        <v>152</v>
      </c>
      <c r="T31" s="168"/>
      <c r="U31" s="62"/>
      <c r="V31" s="152">
        <f>'результат '!S26</f>
      </c>
      <c r="W31" s="153" t="s">
        <v>153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154</v>
      </c>
      <c r="F32" s="157" t="s">
        <v>155</v>
      </c>
      <c r="G32" s="151"/>
      <c r="H32" s="190"/>
      <c r="I32" s="169"/>
      <c r="J32" s="169"/>
      <c r="K32" s="192" t="s">
        <v>154</v>
      </c>
      <c r="L32" s="157"/>
      <c r="M32" s="151"/>
      <c r="N32" s="61"/>
      <c r="O32" s="187" t="s">
        <v>133</v>
      </c>
      <c r="P32" s="188">
        <f>D29</f>
      </c>
      <c r="Q32" s="188">
        <f>C29</f>
      </c>
      <c r="R32" s="188"/>
      <c r="S32" s="188" t="s">
        <v>131</v>
      </c>
      <c r="T32" s="189">
        <f>F29</f>
      </c>
      <c r="U32" s="62"/>
      <c r="V32" s="152">
        <f>'результат '!T26</f>
      </c>
      <c r="W32" s="153" t="s">
        <v>156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157</v>
      </c>
      <c r="F33" s="157" t="s">
        <v>158</v>
      </c>
      <c r="G33" s="151"/>
      <c r="H33" s="190"/>
      <c r="I33" s="169"/>
      <c r="J33" s="169"/>
      <c r="K33" s="192" t="s">
        <v>157</v>
      </c>
      <c r="L33" s="157"/>
      <c r="M33" s="151"/>
      <c r="N33" s="61"/>
      <c r="O33" s="193" t="s">
        <v>139</v>
      </c>
      <c r="P33" s="159" t="s">
        <v>140</v>
      </c>
      <c r="Q33" s="159" t="s">
        <v>141</v>
      </c>
      <c r="R33" s="159" t="s">
        <v>99</v>
      </c>
      <c r="S33" s="194" t="s">
        <v>142</v>
      </c>
      <c r="T33" s="168"/>
      <c r="U33" s="62"/>
      <c r="V33" s="152">
        <f>'результат '!U26</f>
      </c>
      <c r="W33" s="153" t="s">
        <v>159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160</v>
      </c>
      <c r="D34" s="201">
        <f>G26*D17*D11</f>
      </c>
      <c r="E34" s="202" t="s">
        <v>161</v>
      </c>
      <c r="F34" s="201">
        <f>F28+F29+F30+F31+F32+F33</f>
      </c>
      <c r="G34" s="203"/>
      <c r="H34" s="199"/>
      <c r="I34" s="200" t="s">
        <v>160</v>
      </c>
      <c r="J34" s="201">
        <f>M26*D17*D11</f>
      </c>
      <c r="K34" s="202" t="s">
        <v>161</v>
      </c>
      <c r="L34" s="201">
        <f>L28+L29+L30+L31+L32+L33</f>
      </c>
      <c r="M34" s="151"/>
      <c r="N34" s="61"/>
      <c r="O34" s="195"/>
      <c r="R34" s="194" t="s">
        <v>146</v>
      </c>
      <c r="S34" s="194" t="s">
        <v>147</v>
      </c>
      <c r="T34" s="168"/>
      <c r="U34" s="62"/>
      <c r="V34" s="152">
        <f>'результат '!V26</f>
      </c>
      <c r="W34" s="153" t="s">
        <v>162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163</v>
      </c>
      <c r="G35" s="175">
        <f>D34*2+F34</f>
      </c>
      <c r="H35" s="61"/>
      <c r="I35" s="61"/>
      <c r="J35" s="199"/>
      <c r="K35" s="205"/>
      <c r="L35" s="207" t="s">
        <v>163</v>
      </c>
      <c r="M35" s="175">
        <f>J34*2+L34</f>
      </c>
      <c r="N35" s="61"/>
      <c r="O35" s="196"/>
      <c r="P35" s="197"/>
      <c r="Q35" s="197"/>
      <c r="R35" s="197"/>
      <c r="S35" s="198" t="s">
        <v>152</v>
      </c>
      <c r="T35" s="168"/>
      <c r="U35" s="62"/>
      <c r="V35" s="152">
        <f>'результат '!W26</f>
      </c>
      <c r="W35" s="153" t="s">
        <v>164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165</v>
      </c>
      <c r="AR35" s="35"/>
      <c r="AS35" s="209" t="s">
        <v>166</v>
      </c>
      <c r="AT35" s="34"/>
      <c r="AU35" s="34"/>
      <c r="AV35" s="34"/>
      <c r="AW35" s="208" t="s">
        <v>167</v>
      </c>
      <c r="AX35" s="34"/>
      <c r="AY35" s="35"/>
      <c r="AZ35" s="208" t="s">
        <v>168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131</v>
      </c>
      <c r="T36" s="189">
        <f>L28</f>
      </c>
      <c r="U36" s="62"/>
      <c r="V36" s="210">
        <f>'результат '!X26</f>
      </c>
      <c r="W36" s="211" t="s">
        <v>169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170</v>
      </c>
      <c r="AR36" s="37" t="s">
        <v>171</v>
      </c>
      <c r="AS36" t="s">
        <v>91</v>
      </c>
      <c r="AT36" t="s">
        <v>98</v>
      </c>
      <c r="AV36" t="s">
        <v>170</v>
      </c>
      <c r="AW36" s="36" t="s">
        <v>170</v>
      </c>
      <c r="AX36" t="s">
        <v>91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172</v>
      </c>
      <c r="C37" s="214"/>
      <c r="D37" s="214"/>
      <c r="E37" s="214"/>
      <c r="F37" s="215"/>
      <c r="G37" s="61"/>
      <c r="H37" s="216" t="s">
        <v>173</v>
      </c>
      <c r="I37" s="217"/>
      <c r="J37" s="136" t="s">
        <v>174</v>
      </c>
      <c r="K37" s="138"/>
      <c r="L37" s="136" t="s">
        <v>175</v>
      </c>
      <c r="M37" s="138"/>
      <c r="N37" s="61"/>
      <c r="O37" s="193" t="s">
        <v>139</v>
      </c>
      <c r="P37" s="159" t="s">
        <v>140</v>
      </c>
      <c r="Q37" s="159" t="s">
        <v>141</v>
      </c>
      <c r="R37" s="159" t="s">
        <v>99</v>
      </c>
      <c r="S37" s="194" t="s">
        <v>142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176</v>
      </c>
      <c r="AR37" s="37" t="s">
        <v>177</v>
      </c>
      <c r="AS37" t="s">
        <v>92</v>
      </c>
      <c r="AT37" t="s">
        <v>99</v>
      </c>
      <c r="AV37" t="s">
        <v>178</v>
      </c>
      <c r="AW37" s="36" t="s">
        <v>179</v>
      </c>
      <c r="AX37" t="s">
        <v>180</v>
      </c>
      <c r="AY37" s="37" t="s">
        <v>99</v>
      </c>
      <c r="AZ37" s="36" t="s">
        <v>181</v>
      </c>
      <c r="BA37" s="37"/>
    </row>
    <row r="38" ht="15" customHeight="1" spans="1:54" x14ac:dyDescent="0.25">
      <c r="A38" s="61"/>
      <c r="B38" s="190"/>
      <c r="C38" s="192" t="s">
        <v>182</v>
      </c>
      <c r="D38" s="218" t="s">
        <v>183</v>
      </c>
      <c r="E38" s="192" t="s">
        <v>184</v>
      </c>
      <c r="F38" s="219">
        <f>D38*4</f>
      </c>
      <c r="G38" s="61"/>
      <c r="H38" s="182" t="s">
        <v>185</v>
      </c>
      <c r="I38" s="220">
        <v>1000</v>
      </c>
      <c r="J38" s="221" t="s">
        <v>185</v>
      </c>
      <c r="K38" s="222">
        <v>1500</v>
      </c>
      <c r="L38" s="221" t="s">
        <v>185</v>
      </c>
      <c r="M38" s="222">
        <v>0</v>
      </c>
      <c r="N38" s="61"/>
      <c r="O38" s="195"/>
      <c r="R38" s="194" t="s">
        <v>146</v>
      </c>
      <c r="S38" s="194" t="s">
        <v>147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186</v>
      </c>
      <c r="AO38" s="225" t="s">
        <v>187</v>
      </c>
      <c r="AP38" s="226" t="s">
        <v>188</v>
      </c>
      <c r="AQ38" s="36" t="s">
        <v>189</v>
      </c>
      <c r="AR38" s="37" t="s">
        <v>124</v>
      </c>
      <c r="AS38" t="s">
        <v>190</v>
      </c>
      <c r="AT38" t="s">
        <v>191</v>
      </c>
      <c r="AV38" t="s">
        <v>192</v>
      </c>
      <c r="AW38" s="36" t="s">
        <v>140</v>
      </c>
      <c r="AX38" t="s">
        <v>141</v>
      </c>
      <c r="AY38" s="37" t="s">
        <v>191</v>
      </c>
      <c r="AZ38" s="36" t="s">
        <v>193</v>
      </c>
      <c r="BA38" s="37"/>
    </row>
    <row r="39" ht="15.75" customHeight="1" spans="1:54" x14ac:dyDescent="0.25">
      <c r="A39" s="61"/>
      <c r="B39" s="227" t="s">
        <v>194</v>
      </c>
      <c r="C39" s="228"/>
      <c r="D39" s="228"/>
      <c r="E39" s="229"/>
      <c r="F39" s="230">
        <v>2</v>
      </c>
      <c r="G39" s="61"/>
      <c r="H39" s="190" t="s">
        <v>195</v>
      </c>
      <c r="I39" s="231">
        <v>1000</v>
      </c>
      <c r="J39" s="190" t="s">
        <v>195</v>
      </c>
      <c r="K39" s="231">
        <v>1200</v>
      </c>
      <c r="L39" s="190" t="s">
        <v>195</v>
      </c>
      <c r="M39" s="231">
        <v>0</v>
      </c>
      <c r="N39" s="61"/>
      <c r="O39" s="196"/>
      <c r="P39" s="197"/>
      <c r="Q39" s="197"/>
      <c r="R39" s="197"/>
      <c r="S39" s="198" t="s">
        <v>152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196</v>
      </c>
      <c r="AO39" s="233"/>
      <c r="AP39" s="234"/>
      <c r="AQ39" s="36" t="s">
        <v>197</v>
      </c>
      <c r="AR39" s="37" t="s">
        <v>198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73</v>
      </c>
      <c r="F40" s="235">
        <f>F38+F39*F38</f>
      </c>
      <c r="G40" s="61"/>
      <c r="H40" s="174" t="s">
        <v>73</v>
      </c>
      <c r="I40" s="236">
        <f>I38+I39</f>
      </c>
      <c r="J40" s="174" t="s">
        <v>73</v>
      </c>
      <c r="K40" s="236">
        <f>K38+K39</f>
      </c>
      <c r="L40" s="174" t="s">
        <v>73</v>
      </c>
      <c r="M40" s="236">
        <f>M38+M39</f>
      </c>
      <c r="N40" s="61"/>
      <c r="O40" s="193" t="s">
        <v>136</v>
      </c>
      <c r="P40">
        <f>J29</f>
      </c>
      <c r="Q40">
        <f>I29</f>
      </c>
      <c r="S40" t="s">
        <v>131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129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139</v>
      </c>
      <c r="P41" s="159" t="s">
        <v>140</v>
      </c>
      <c r="Q41" s="159" t="s">
        <v>141</v>
      </c>
      <c r="R41" s="159" t="s">
        <v>99</v>
      </c>
      <c r="S41" s="194" t="s">
        <v>142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134</v>
      </c>
      <c r="AV41" t="s">
        <v>213</v>
      </c>
      <c r="AW41" s="36" t="s">
        <v>178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146</v>
      </c>
      <c r="S42" s="194" t="s">
        <v>147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137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152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192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73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162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59</v>
      </c>
      <c r="AT46" s="281" t="s">
        <v>85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164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138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86</v>
      </c>
      <c r="J49" s="290" t="s">
        <v>247</v>
      </c>
      <c r="K49" s="287"/>
      <c r="L49" s="287"/>
      <c r="M49" s="288" t="s">
        <v>100</v>
      </c>
      <c r="N49" s="289" t="s">
        <v>86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130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73</v>
      </c>
      <c r="J53" s="175">
        <f>J50+J51+J52</f>
      </c>
      <c r="K53" s="322"/>
      <c r="L53" s="323"/>
      <c r="M53" s="324"/>
      <c r="N53" s="174" t="s">
        <v>73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73</v>
      </c>
      <c r="J58" s="175">
        <f>J54+J55+J56+J57</f>
      </c>
      <c r="K58" s="349"/>
      <c r="L58" s="349"/>
      <c r="M58" s="349"/>
      <c r="N58" s="174" t="s">
        <v>73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73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73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400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5e-324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169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148</v>
      </c>
      <c r="S24" s="520" t="s">
        <v>153</v>
      </c>
      <c r="T24" s="520" t="s">
        <v>156</v>
      </c>
      <c r="U24" s="521" t="s">
        <v>203</v>
      </c>
      <c r="V24" s="522" t="s">
        <v>410</v>
      </c>
      <c r="W24" s="523" t="s">
        <v>164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73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164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