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45"/>
  </bookViews>
  <sheets>
    <sheet name="Аркуш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K7"/>
  <c r="K5"/>
  <c r="H8"/>
  <c r="C2"/>
  <c r="K2"/>
  <c r="H6" s="1"/>
  <c r="H5"/>
  <c r="H2"/>
  <c r="C34" l="1"/>
  <c r="D34" s="1"/>
  <c r="B34"/>
  <c r="C33"/>
  <c r="D33" s="1"/>
  <c r="B33"/>
  <c r="D32"/>
  <c r="C32"/>
  <c r="B32"/>
  <c r="C31"/>
  <c r="D31" s="1"/>
  <c r="B31"/>
  <c r="C30"/>
  <c r="D30" s="1"/>
  <c r="B30"/>
  <c r="C29"/>
  <c r="D29" s="1"/>
  <c r="B29"/>
  <c r="D28"/>
  <c r="C28"/>
  <c r="B28"/>
  <c r="C27"/>
  <c r="D27" s="1"/>
  <c r="B27"/>
  <c r="D23"/>
  <c r="D22"/>
  <c r="D21"/>
  <c r="D20"/>
  <c r="D19"/>
  <c r="D18"/>
  <c r="D17"/>
  <c r="D16"/>
  <c r="C1"/>
  <c r="C3" s="1"/>
</calcChain>
</file>

<file path=xl/sharedStrings.xml><?xml version="1.0" encoding="utf-8"?>
<sst xmlns="http://schemas.openxmlformats.org/spreadsheetml/2006/main" count="29" uniqueCount="26">
  <si>
    <t>І колектора</t>
  </si>
  <si>
    <t>mA</t>
  </si>
  <si>
    <t>І база</t>
  </si>
  <si>
    <t>mkA</t>
  </si>
  <si>
    <t>β підсилення</t>
  </si>
  <si>
    <t>Uбаза/емітер</t>
  </si>
  <si>
    <t>V</t>
  </si>
  <si>
    <t>Uколектор/емітер</t>
  </si>
  <si>
    <t>Rвх</t>
  </si>
  <si>
    <t>ОМ</t>
  </si>
  <si>
    <t>Rвих</t>
  </si>
  <si>
    <t>Uin</t>
  </si>
  <si>
    <t>Uout</t>
  </si>
  <si>
    <t>Ku</t>
  </si>
  <si>
    <t>mV</t>
  </si>
  <si>
    <t>Iin</t>
  </si>
  <si>
    <t>Iout</t>
  </si>
  <si>
    <t>Ki</t>
  </si>
  <si>
    <t>fi0</t>
  </si>
  <si>
    <t>gm</t>
  </si>
  <si>
    <t>Rk||Rn</t>
  </si>
  <si>
    <t>ku</t>
  </si>
  <si>
    <t>ri</t>
  </si>
  <si>
    <t>1/Rvh</t>
  </si>
  <si>
    <t>Rvh</t>
  </si>
  <si>
    <t>ki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</si>
</sst>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plotArea>
      <c:layout/>
      <c:lineChart>
        <c:grouping val="standard"/>
        <c:ser>
          <c:idx val="0"/>
          <c:order val="0"/>
          <c:tx>
            <c:strRef>
              <c:f>Аркуш1!$C$14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</c:trendline>
          <c:cat>
            <c:numRef>
              <c:f>Аркуш1!$A$16:$A$23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Аркуш1!$C$16:$C$23</c:f>
              <c:numCache>
                <c:formatCode>General</c:formatCode>
                <c:ptCount val="8"/>
                <c:pt idx="0">
                  <c:v>183.6</c:v>
                </c:pt>
                <c:pt idx="1">
                  <c:v>231</c:v>
                </c:pt>
                <c:pt idx="2">
                  <c:v>310</c:v>
                </c:pt>
                <c:pt idx="3">
                  <c:v>370</c:v>
                </c:pt>
                <c:pt idx="4">
                  <c:v>440</c:v>
                </c:pt>
                <c:pt idx="5">
                  <c:v>500</c:v>
                </c:pt>
                <c:pt idx="6">
                  <c:v>565</c:v>
                </c:pt>
                <c:pt idx="7">
                  <c:v>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F4-4B96-83E4-698D66163D24}"/>
            </c:ext>
          </c:extLst>
        </c:ser>
        <c:dLbls/>
        <c:marker val="1"/>
        <c:axId val="98953088"/>
        <c:axId val="99016704"/>
      </c:lineChart>
      <c:catAx>
        <c:axId val="989530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016704"/>
        <c:crosses val="autoZero"/>
        <c:auto val="1"/>
        <c:lblAlgn val="ctr"/>
        <c:lblOffset val="100"/>
      </c:catAx>
      <c:valAx>
        <c:axId val="99016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89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plotArea>
      <c:layout/>
      <c:lineChart>
        <c:grouping val="standard"/>
        <c:ser>
          <c:idx val="0"/>
          <c:order val="0"/>
          <c:tx>
            <c:strRef>
              <c:f>Аркуш1!$C$26</c:f>
              <c:strCache>
                <c:ptCount val="1"/>
                <c:pt idx="0">
                  <c:v>Iout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</c:trendline>
          <c:cat>
            <c:numRef>
              <c:f>Аркуш1!$A$16:$A$23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Аркуш1!$C$27:$C$34</c:f>
              <c:numCache>
                <c:formatCode>General</c:formatCode>
                <c:ptCount val="8"/>
                <c:pt idx="0">
                  <c:v>0.27402985074626862</c:v>
                </c:pt>
                <c:pt idx="1">
                  <c:v>0.34477611940298508</c:v>
                </c:pt>
                <c:pt idx="2">
                  <c:v>0.46268656716417911</c:v>
                </c:pt>
                <c:pt idx="3">
                  <c:v>0.55223880597014929</c:v>
                </c:pt>
                <c:pt idx="4">
                  <c:v>0.65671641791044777</c:v>
                </c:pt>
                <c:pt idx="5">
                  <c:v>0.74626865671641796</c:v>
                </c:pt>
                <c:pt idx="6">
                  <c:v>0.84328358208955223</c:v>
                </c:pt>
                <c:pt idx="7">
                  <c:v>0.88507462686567162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84-402A-A08A-0A5577B7C5FA}"/>
            </c:ext>
          </c:extLst>
        </c:ser>
        <c:dLbls/>
        <c:marker val="1"/>
        <c:axId val="91624960"/>
        <c:axId val="91626496"/>
      </c:lineChart>
      <c:catAx>
        <c:axId val="91624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1626496"/>
        <c:crosses val="autoZero"/>
        <c:auto val="1"/>
        <c:lblAlgn val="ctr"/>
        <c:lblOffset val="100"/>
      </c:catAx>
      <c:valAx>
        <c:axId val="91626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16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450574</xdr:colOff>
      <xdr:row>17</xdr:row>
      <xdr:rowOff>27333</xdr:rowOff>
    </xdr:from>
    <xdr:to>
      <xdr:col>15</xdr:col>
      <xdr:colOff>317224</xdr:colOff>
      <xdr:row>34</xdr:row>
      <xdr:rowOff>65433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xmlns="" id="{47853AD6-53FB-4652-940B-AA716D9C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36</xdr:row>
      <xdr:rowOff>5715</xdr:rowOff>
    </xdr:from>
    <xdr:to>
      <xdr:col>16</xdr:col>
      <xdr:colOff>76200</xdr:colOff>
      <xdr:row>51</xdr:row>
      <xdr:rowOff>57150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xmlns="" id="{146DFC7A-3075-4DCE-9054-F312B1EB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0" zoomScale="115" zoomScaleNormal="115" workbookViewId="0">
      <selection activeCell="H8" sqref="H8"/>
    </sheetView>
  </sheetViews>
  <sheetFormatPr defaultRowHeight="15"/>
  <cols>
    <col min="3" max="3" width="11.140625" bestFit="1" customWidth="1"/>
  </cols>
  <sheetData>
    <row r="1" spans="1:11">
      <c r="A1" s="4">
        <v>1.1000000000000001</v>
      </c>
      <c r="B1" s="1" t="s">
        <v>0</v>
      </c>
      <c r="C1" s="1">
        <f>1.82*10^(-3)</f>
        <v>1.82E-3</v>
      </c>
      <c r="D1" s="1" t="s">
        <v>1</v>
      </c>
    </row>
    <row r="2" spans="1:11">
      <c r="A2" s="4"/>
      <c r="B2" s="1" t="s">
        <v>2</v>
      </c>
      <c r="C2" s="1">
        <f>15.8*10^(-6)</f>
        <v>1.5800000000000001E-5</v>
      </c>
      <c r="D2" s="1" t="s">
        <v>3</v>
      </c>
      <c r="G2" t="s">
        <v>18</v>
      </c>
      <c r="H2">
        <f>25*10^(-3)</f>
        <v>2.5000000000000001E-2</v>
      </c>
      <c r="J2" t="s">
        <v>20</v>
      </c>
      <c r="K2">
        <f>(680*10000)/(680+10000)</f>
        <v>636.70411985018723</v>
      </c>
    </row>
    <row r="3" spans="1:11">
      <c r="A3" s="4"/>
      <c r="B3" s="2" t="s">
        <v>4</v>
      </c>
      <c r="C3" s="2">
        <f>C1/C2</f>
        <v>115.18987341772151</v>
      </c>
      <c r="D3" s="2"/>
    </row>
    <row r="5" spans="1:11">
      <c r="G5" t="s">
        <v>19</v>
      </c>
      <c r="H5">
        <f>C1/H2</f>
        <v>7.279999999999999E-2</v>
      </c>
      <c r="J5" t="s">
        <v>23</v>
      </c>
      <c r="K5">
        <f>1/12000+1/2000+1/H8</f>
        <v>1.2153333333333335E-3</v>
      </c>
    </row>
    <row r="6" spans="1:11">
      <c r="A6" s="5">
        <v>1.2</v>
      </c>
      <c r="B6" s="3" t="s">
        <v>5</v>
      </c>
      <c r="C6" s="3">
        <v>0.67300000000000004</v>
      </c>
      <c r="D6" s="3" t="s">
        <v>6</v>
      </c>
      <c r="G6" t="s">
        <v>21</v>
      </c>
      <c r="H6">
        <f>H5*K2</f>
        <v>46.35205992509362</v>
      </c>
    </row>
    <row r="7" spans="1:11">
      <c r="A7" s="5"/>
      <c r="B7" s="3" t="s">
        <v>7</v>
      </c>
      <c r="C7" s="3">
        <v>3.67</v>
      </c>
      <c r="D7" s="3" t="s">
        <v>6</v>
      </c>
      <c r="G7" t="s">
        <v>25</v>
      </c>
      <c r="H7">
        <f>H6*(K7/10000)</f>
        <v>3.8139380080987615</v>
      </c>
      <c r="J7" t="s">
        <v>24</v>
      </c>
      <c r="K7">
        <f>1/K5</f>
        <v>822.81952825013707</v>
      </c>
    </row>
    <row r="8" spans="1:11">
      <c r="A8" s="5"/>
      <c r="G8" t="s">
        <v>22</v>
      </c>
      <c r="H8">
        <f>C3/H5</f>
        <v>1582.2784810126584</v>
      </c>
    </row>
    <row r="11" spans="1:11">
      <c r="C11" s="1" t="s">
        <v>8</v>
      </c>
      <c r="D11" s="1">
        <v>1200</v>
      </c>
      <c r="E11" s="1" t="s">
        <v>9</v>
      </c>
    </row>
    <row r="12" spans="1:11">
      <c r="C12" s="1" t="s">
        <v>10</v>
      </c>
      <c r="D12" s="1">
        <v>670</v>
      </c>
      <c r="E12" s="1" t="s">
        <v>9</v>
      </c>
    </row>
    <row r="14" spans="1:11">
      <c r="B14" s="1" t="s">
        <v>11</v>
      </c>
      <c r="C14" s="1" t="s">
        <v>12</v>
      </c>
      <c r="D14" s="1" t="s">
        <v>13</v>
      </c>
    </row>
    <row r="15" spans="1:11">
      <c r="B15" s="1" t="s">
        <v>14</v>
      </c>
      <c r="C15" s="1" t="s">
        <v>14</v>
      </c>
      <c r="D15" s="1"/>
    </row>
    <row r="16" spans="1:11">
      <c r="A16" s="1">
        <v>1</v>
      </c>
      <c r="B16" s="1">
        <v>4</v>
      </c>
      <c r="C16" s="1">
        <v>183.6</v>
      </c>
      <c r="D16" s="1">
        <f>C16/B16</f>
        <v>45.9</v>
      </c>
    </row>
    <row r="17" spans="1:4">
      <c r="A17" s="1">
        <v>2</v>
      </c>
      <c r="B17" s="1">
        <v>6</v>
      </c>
      <c r="C17" s="1">
        <v>231</v>
      </c>
      <c r="D17" s="1">
        <f t="shared" ref="D17:D23" si="0">C17/B17</f>
        <v>38.5</v>
      </c>
    </row>
    <row r="18" spans="1:4">
      <c r="A18" s="1">
        <v>3</v>
      </c>
      <c r="B18" s="1">
        <v>8</v>
      </c>
      <c r="C18" s="1">
        <v>310</v>
      </c>
      <c r="D18" s="1">
        <f t="shared" si="0"/>
        <v>38.75</v>
      </c>
    </row>
    <row r="19" spans="1:4">
      <c r="A19" s="1">
        <v>4</v>
      </c>
      <c r="B19" s="1">
        <v>10</v>
      </c>
      <c r="C19" s="1">
        <v>370</v>
      </c>
      <c r="D19" s="1">
        <f t="shared" si="0"/>
        <v>37</v>
      </c>
    </row>
    <row r="20" spans="1:4">
      <c r="A20" s="1">
        <v>5</v>
      </c>
      <c r="B20" s="1">
        <v>12</v>
      </c>
      <c r="C20" s="1">
        <v>440</v>
      </c>
      <c r="D20" s="1">
        <f t="shared" si="0"/>
        <v>36.666666666666664</v>
      </c>
    </row>
    <row r="21" spans="1:4">
      <c r="A21" s="1">
        <v>6</v>
      </c>
      <c r="B21" s="1">
        <v>14</v>
      </c>
      <c r="C21" s="1">
        <v>500</v>
      </c>
      <c r="D21" s="1">
        <f t="shared" si="0"/>
        <v>35.714285714285715</v>
      </c>
    </row>
    <row r="22" spans="1:4">
      <c r="A22" s="1">
        <v>7</v>
      </c>
      <c r="B22" s="1">
        <v>16</v>
      </c>
      <c r="C22" s="1">
        <v>565</v>
      </c>
      <c r="D22" s="1">
        <f t="shared" si="0"/>
        <v>35.3125</v>
      </c>
    </row>
    <row r="23" spans="1:4">
      <c r="A23" s="1">
        <v>8</v>
      </c>
      <c r="B23" s="1">
        <v>17</v>
      </c>
      <c r="C23" s="1">
        <v>593</v>
      </c>
      <c r="D23" s="1">
        <f t="shared" si="0"/>
        <v>34.882352941176471</v>
      </c>
    </row>
    <row r="26" spans="1:4">
      <c r="B26" s="1" t="s">
        <v>15</v>
      </c>
      <c r="C26" s="1" t="s">
        <v>16</v>
      </c>
      <c r="D26" s="1" t="s">
        <v>17</v>
      </c>
    </row>
    <row r="27" spans="1:4">
      <c r="A27" s="1">
        <v>1</v>
      </c>
      <c r="B27" s="1">
        <f>B16/$D$11</f>
        <v>3.3333333333333335E-3</v>
      </c>
      <c r="C27" s="1">
        <f>C16/$D$12</f>
        <v>0.27402985074626862</v>
      </c>
      <c r="D27" s="1">
        <f>C27/B27</f>
        <v>82.208955223880579</v>
      </c>
    </row>
    <row r="28" spans="1:4">
      <c r="A28" s="1">
        <v>2</v>
      </c>
      <c r="B28" s="1">
        <f t="shared" ref="B28:B34" si="1">B17/$D$11</f>
        <v>5.0000000000000001E-3</v>
      </c>
      <c r="C28" s="1">
        <f t="shared" ref="C28:C34" si="2">C17/$D$12</f>
        <v>0.34477611940298508</v>
      </c>
      <c r="D28" s="1">
        <f t="shared" ref="D28:D34" si="3">C28/B28</f>
        <v>68.955223880597018</v>
      </c>
    </row>
    <row r="29" spans="1:4">
      <c r="A29" s="1">
        <v>3</v>
      </c>
      <c r="B29" s="1">
        <f t="shared" si="1"/>
        <v>6.6666666666666671E-3</v>
      </c>
      <c r="C29" s="1">
        <f t="shared" si="2"/>
        <v>0.46268656716417911</v>
      </c>
      <c r="D29" s="1">
        <f t="shared" si="3"/>
        <v>69.402985074626855</v>
      </c>
    </row>
    <row r="30" spans="1:4">
      <c r="A30" s="1">
        <v>4</v>
      </c>
      <c r="B30" s="1">
        <f t="shared" si="1"/>
        <v>8.3333333333333332E-3</v>
      </c>
      <c r="C30" s="1">
        <f t="shared" si="2"/>
        <v>0.55223880597014929</v>
      </c>
      <c r="D30" s="1">
        <f t="shared" si="3"/>
        <v>66.268656716417922</v>
      </c>
    </row>
    <row r="31" spans="1:4">
      <c r="A31" s="1">
        <v>5</v>
      </c>
      <c r="B31" s="1">
        <f t="shared" si="1"/>
        <v>0.01</v>
      </c>
      <c r="C31" s="1">
        <f t="shared" si="2"/>
        <v>0.65671641791044777</v>
      </c>
      <c r="D31" s="1">
        <f t="shared" si="3"/>
        <v>65.671641791044777</v>
      </c>
    </row>
    <row r="32" spans="1:4">
      <c r="A32" s="1">
        <v>6</v>
      </c>
      <c r="B32" s="1">
        <f t="shared" si="1"/>
        <v>1.1666666666666667E-2</v>
      </c>
      <c r="C32" s="1">
        <f t="shared" si="2"/>
        <v>0.74626865671641796</v>
      </c>
      <c r="D32" s="1">
        <f t="shared" si="3"/>
        <v>63.965884861407254</v>
      </c>
    </row>
    <row r="33" spans="1:4">
      <c r="A33" s="1">
        <v>7</v>
      </c>
      <c r="B33" s="1">
        <f>B22/$D$11</f>
        <v>1.3333333333333334E-2</v>
      </c>
      <c r="C33" s="1">
        <f t="shared" si="2"/>
        <v>0.84328358208955223</v>
      </c>
      <c r="D33" s="1">
        <f t="shared" si="3"/>
        <v>63.24626865671641</v>
      </c>
    </row>
    <row r="34" spans="1:4">
      <c r="A34" s="1">
        <v>8</v>
      </c>
      <c r="B34" s="1">
        <f t="shared" si="1"/>
        <v>1.4166666666666666E-2</v>
      </c>
      <c r="C34" s="1">
        <f t="shared" si="2"/>
        <v>0.88507462686567162</v>
      </c>
      <c r="D34" s="1">
        <f t="shared" si="3"/>
        <v>62.475856014047409</v>
      </c>
    </row>
  </sheetData>
  <mergeCells count="2">
    <mergeCell ref="A1:A3"/>
    <mergeCell ref="A6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aldokhin maksim</dc:creator>
  <cp:lastModifiedBy>Oleg</cp:lastModifiedBy>
  <dcterms:created xsi:type="dcterms:W3CDTF">2018-03-22T20:03:38Z</dcterms:created>
  <dcterms:modified xsi:type="dcterms:W3CDTF">2018-03-22T23:43:18Z</dcterms:modified>
</cp:coreProperties>
</file>