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<sst xmlns="http://schemas.openxmlformats.org/spreadsheetml/2006/main" count="108" uniqueCount="73">
  <si>
    <t xml:space="preserve">Продукт</t>
  </si>
  <si>
    <t xml:space="preserve">Ккал</t>
  </si>
  <si>
    <t xml:space="preserve">Белки</t>
  </si>
  <si>
    <t xml:space="preserve">Жиры</t>
  </si>
  <si>
    <t xml:space="preserve">Углеводы</t>
  </si>
  <si>
    <t xml:space="preserve">Фрукты</t>
  </si>
  <si>
    <t xml:space="preserve">Овощи</t>
  </si>
  <si>
    <t xml:space="preserve">Мясо</t>
  </si>
  <si>
    <t xml:space="preserve">Рыба</t>
  </si>
  <si>
    <t xml:space="preserve">Крупы</t>
  </si>
  <si>
    <t xml:space="preserve">Молочные продукты</t>
  </si>
  <si>
    <t xml:space="preserve">Яйца</t>
  </si>
  <si>
    <t xml:space="preserve">Всего в продуктах:</t>
  </si>
  <si>
    <t xml:space="preserve">Входные данные:</t>
  </si>
  <si>
    <t xml:space="preserve">https://www.depo.ua/ukr/life/kak-rasschitat-dnevnuyu-normu-belkov-zhirov-i-uglevodov-10112014092000</t>
  </si>
  <si>
    <t xml:space="preserve">Куриное филе</t>
  </si>
  <si>
    <t xml:space="preserve">+</t>
  </si>
  <si>
    <t xml:space="preserve">Вес</t>
  </si>
  <si>
    <t xml:space="preserve">`белки:жиры:углеводы=1:1:4</t>
  </si>
  <si>
    <t xml:space="preserve">Лосось</t>
  </si>
  <si>
    <t xml:space="preserve">Белков</t>
  </si>
  <si>
    <t xml:space="preserve">Рост</t>
  </si>
  <si>
    <t xml:space="preserve">1г белка - 4 ккал, 
1г углеводов - 4 ккал 
1г жиру - 9 ккал.</t>
  </si>
  <si>
    <t xml:space="preserve">Телятина отварная</t>
  </si>
  <si>
    <t xml:space="preserve">Жиров</t>
  </si>
  <si>
    <t xml:space="preserve">Возраст</t>
  </si>
  <si>
    <t xml:space="preserve">R=pow(WEIGHT,0.425) * pow(HEIGHT, 0.725) * 71.84</t>
  </si>
  <si>
    <t xml:space="preserve">Куриное яйцо, 1 шт</t>
  </si>
  <si>
    <t xml:space="preserve">Углеводов</t>
  </si>
  <si>
    <t xml:space="preserve">Режим активности</t>
  </si>
  <si>
    <t xml:space="preserve">Сыр, Королевский</t>
  </si>
  <si>
    <t xml:space="preserve">низька активність</t>
  </si>
  <si>
    <t xml:space="preserve">Творог, 5%</t>
  </si>
  <si>
    <t xml:space="preserve">средняя активность</t>
  </si>
  <si>
    <t xml:space="preserve">Овсяные хлопья</t>
  </si>
  <si>
    <t xml:space="preserve">высокая активность</t>
  </si>
  <si>
    <t xml:space="preserve">Особоый</t>
  </si>
  <si>
    <t xml:space="preserve">Макароны из твердых сортов</t>
  </si>
  <si>
    <t xml:space="preserve">Всего необходимо в сутки:</t>
  </si>
  <si>
    <t xml:space="preserve">Гречневая крупа</t>
  </si>
  <si>
    <t xml:space="preserve">грамм</t>
  </si>
  <si>
    <t xml:space="preserve">Минтай филе</t>
  </si>
  <si>
    <t xml:space="preserve">Пекинская капуста</t>
  </si>
  <si>
    <t xml:space="preserve">Свекла</t>
  </si>
  <si>
    <t xml:space="preserve">Капуста белокачанная</t>
  </si>
  <si>
    <t xml:space="preserve">Яблоки</t>
  </si>
  <si>
    <t xml:space="preserve">Апельсины</t>
  </si>
  <si>
    <t xml:space="preserve">Грейпфрукт</t>
  </si>
  <si>
    <t xml:space="preserve">1,1 - низька активність (ти пасивна).</t>
  </si>
  <si>
    <t xml:space="preserve">1,3 - помірна активність (робота сидяча, але по офісу доводиться бігати, а крім того, два-три рази на тиждень ти знаходиш час на спорт).</t>
  </si>
  <si>
    <t xml:space="preserve">1,5 - висока активність (твоя робота - постійний рух).</t>
  </si>
  <si>
    <r>
      <rPr>
        <sz val="10"/>
        <rFont val="Arial"/>
        <family val="2"/>
        <charset val="1"/>
      </rPr>
      <t xml:space="preserve">(0.063*</t>
    </r>
    <r>
      <rPr>
        <sz val="10"/>
        <color rgb="FF0000FF"/>
        <rFont val="Arial"/>
        <family val="2"/>
        <charset val="1"/>
      </rPr>
      <t xml:space="preserve">R2</t>
    </r>
    <r>
      <rPr>
        <sz val="10"/>
        <rFont val="Arial"/>
        <family val="2"/>
        <charset val="1"/>
      </rPr>
      <t xml:space="preserve">+2.8957)*240</t>
    </r>
  </si>
  <si>
    <t xml:space="preserve">18-30</t>
  </si>
  <si>
    <t xml:space="preserve">(0.0491*R2+2.4587)*240</t>
  </si>
  <si>
    <t xml:space="preserve">31-60</t>
  </si>
  <si>
    <t xml:space="preserve">Сидячий образ жизни – 1,2;</t>
  </si>
  <si>
    <t xml:space="preserve">Умеренная активность (легкие физические нагрузки либо занятия 1-3 раз в неделю) – 1,375;</t>
  </si>
  <si>
    <t xml:space="preserve">https://dietalegko.com/dnevnaya-norma-kaloriy/formula-rascheta-osnovnogo-obmena-veshchestv.html#var1</t>
  </si>
  <si>
    <t xml:space="preserve">Средняя активность (занятия 3-5 раз в неделю) – 1,55;</t>
  </si>
  <si>
    <t xml:space="preserve">Активные люди (интенсивные нагрузки, занятия 6-7 раз в неделю) – 1,725;</t>
  </si>
  <si>
    <t xml:space="preserve">https://www.calc.ru/Formula-Kharrisabenedikta.html</t>
  </si>
  <si>
    <t xml:space="preserve">Спортсмены и люди, выполняющие сходные нагрузки (6-7 раз в неделю) – 1,9.</t>
  </si>
  <si>
    <t xml:space="preserve">10-17</t>
  </si>
  <si>
    <t xml:space="preserve">(17,5 × масса тела) + 651</t>
  </si>
  <si>
    <t xml:space="preserve">18-29</t>
  </si>
  <si>
    <t xml:space="preserve">(15,3 × масса тела) + 679</t>
  </si>
  <si>
    <t xml:space="preserve">30-60</t>
  </si>
  <si>
    <t xml:space="preserve">(11,6 × масса тела) + 879</t>
  </si>
  <si>
    <t xml:space="preserve">более 60</t>
  </si>
  <si>
    <t xml:space="preserve">(13,5 × масса тела) + 487</t>
  </si>
  <si>
    <t xml:space="preserve">(15,4 × вес (в кг)) - (27 × рост (в метрах)) +717</t>
  </si>
  <si>
    <t xml:space="preserve">66 + (13,8 × вес (в кг)) + (5 × рост (в см)) - (6,8 × возраст)</t>
  </si>
  <si>
    <t xml:space="preserve">
Формула Харриса-Бенедикта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</si>
</sst>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5"/>
  <sheetViews>
    <sheetView showFormulas="false" showGridLines="true" showRowColHeaders="true" showZeros="true" rightToLeft="false" tabSelected="true" showOutlineSymbols="true" defaultGridColor="true" view="normal" topLeftCell="M37" colorId="64" zoomScale="100" zoomScaleNormal="100" zoomScalePageLayoutView="100" workbookViewId="0">
      <selection pane="topLeft" activeCell="T45" activeCellId="0" sqref="T45"/>
    </sheetView>
  </sheetViews>
  <sheetFormatPr defaultRowHeight="12.8" zeroHeight="false" outlineLevelRow="0" outlineLevelCol="0"/>
  <cols>
    <col collapsed="false" customWidth="true" hidden="false" outlineLevel="0" max="1" min="1" style="0" width="26.85"/>
    <col collapsed="false" customWidth="false" hidden="false" outlineLevel="0" max="10" min="2" style="0" width="11.52"/>
    <col collapsed="false" customWidth="true" hidden="false" outlineLevel="0" max="11" min="11" style="0" width="20.51"/>
    <col collapsed="false" customWidth="false" hidden="false" outlineLevel="0" max="13" min="12" style="0" width="11.52"/>
    <col collapsed="false" customWidth="true" hidden="false" outlineLevel="0" max="14" min="14" style="0" width="17.47"/>
    <col collapsed="false" customWidth="false" hidden="false" outlineLevel="0" max="16" min="15" style="0" width="11.52"/>
    <col collapsed="false" customWidth="true" hidden="false" outlineLevel="0" max="17" min="17" style="0" width="23.96"/>
    <col collapsed="false" customWidth="false" hidden="false" outlineLevel="0" max="19" min="18" style="0" width="11.52"/>
    <col collapsed="false" customWidth="true" hidden="false" outlineLevel="0" max="20" min="20" style="0" width="12.12"/>
    <col collapsed="false" customWidth="true" hidden="false" outlineLevel="0" max="21" min="21" style="0" width="18.08"/>
    <col collapsed="false" customWidth="false" hidden="false" outlineLevel="0" max="1025" min="22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3"/>
      <c r="N1" s="0" t="s">
        <v>12</v>
      </c>
      <c r="Q1" s="0" t="s">
        <v>13</v>
      </c>
      <c r="Z1" s="0" t="s">
        <v>14</v>
      </c>
    </row>
    <row r="2" customFormat="false" ht="12.8" hidden="false" customHeight="false" outlineLevel="0" collapsed="false">
      <c r="A2" s="4" t="s">
        <v>15</v>
      </c>
      <c r="B2" s="4" t="n">
        <v>113</v>
      </c>
      <c r="C2" s="4" t="n">
        <v>23.6</v>
      </c>
      <c r="D2" s="4" t="n">
        <v>1.9</v>
      </c>
      <c r="E2" s="4" t="n">
        <v>0.4</v>
      </c>
      <c r="F2" s="4"/>
      <c r="G2" s="4"/>
      <c r="H2" s="4" t="s">
        <v>16</v>
      </c>
      <c r="I2" s="4"/>
      <c r="J2" s="4"/>
      <c r="K2" s="5"/>
      <c r="L2" s="5"/>
      <c r="M2" s="6"/>
      <c r="N2" s="0" t="s">
        <v>1</v>
      </c>
      <c r="O2" s="0" t="n">
        <f aca="false">SUM(B:B)</f>
        <v>2078</v>
      </c>
      <c r="Q2" s="0" t="s">
        <v>17</v>
      </c>
      <c r="R2" s="7" t="n">
        <v>97</v>
      </c>
      <c r="S2" s="8" t="s">
        <v>18</v>
      </c>
      <c r="T2" s="8"/>
      <c r="U2" s="8"/>
    </row>
    <row r="3" customFormat="false" ht="12.8" hidden="false" customHeight="true" outlineLevel="0" collapsed="false">
      <c r="A3" s="4" t="s">
        <v>19</v>
      </c>
      <c r="B3" s="4" t="n">
        <v>142</v>
      </c>
      <c r="C3" s="4" t="n">
        <v>19.8</v>
      </c>
      <c r="D3" s="4" t="n">
        <v>6.3</v>
      </c>
      <c r="E3" s="4" t="n">
        <v>0</v>
      </c>
      <c r="F3" s="4"/>
      <c r="G3" s="4"/>
      <c r="H3" s="4"/>
      <c r="I3" s="4" t="s">
        <v>16</v>
      </c>
      <c r="J3" s="4"/>
      <c r="K3" s="5"/>
      <c r="L3" s="5"/>
      <c r="M3" s="6"/>
      <c r="N3" s="0" t="s">
        <v>20</v>
      </c>
      <c r="O3" s="0" t="n">
        <f aca="false">SUM(C:C)</f>
        <v>182.17</v>
      </c>
      <c r="Q3" s="0" t="s">
        <v>21</v>
      </c>
      <c r="R3" s="7" t="n">
        <v>1.94</v>
      </c>
      <c r="S3" s="9" t="s">
        <v>22</v>
      </c>
      <c r="T3" s="9"/>
      <c r="U3" s="9"/>
    </row>
    <row r="4" customFormat="false" ht="12.8" hidden="false" customHeight="false" outlineLevel="0" collapsed="false">
      <c r="A4" s="4" t="s">
        <v>23</v>
      </c>
      <c r="B4" s="4" t="n">
        <v>131</v>
      </c>
      <c r="C4" s="4" t="n">
        <v>30</v>
      </c>
      <c r="D4" s="4" t="n">
        <v>0.9</v>
      </c>
      <c r="E4" s="4" t="n">
        <v>0</v>
      </c>
      <c r="F4" s="4"/>
      <c r="G4" s="4"/>
      <c r="H4" s="4" t="s">
        <v>16</v>
      </c>
      <c r="I4" s="4"/>
      <c r="J4" s="4"/>
      <c r="K4" s="5"/>
      <c r="L4" s="5"/>
      <c r="M4" s="6"/>
      <c r="N4" s="0" t="s">
        <v>24</v>
      </c>
      <c r="O4" s="0" t="n">
        <f aca="false">SUM(D:D)</f>
        <v>53.91</v>
      </c>
      <c r="Q4" s="0" t="s">
        <v>25</v>
      </c>
      <c r="R4" s="7" t="n">
        <v>30</v>
      </c>
      <c r="S4" s="9"/>
      <c r="T4" s="9"/>
      <c r="U4" s="9"/>
      <c r="W4" s="0" t="s">
        <v>26</v>
      </c>
    </row>
    <row r="5" customFormat="false" ht="12.8" hidden="false" customHeight="false" outlineLevel="0" collapsed="false">
      <c r="A5" s="4" t="s">
        <v>27</v>
      </c>
      <c r="B5" s="4" t="n">
        <v>70</v>
      </c>
      <c r="C5" s="4" t="n">
        <v>6</v>
      </c>
      <c r="D5" s="4" t="n">
        <v>6</v>
      </c>
      <c r="E5" s="4" t="n">
        <v>0.3</v>
      </c>
      <c r="F5" s="4"/>
      <c r="G5" s="4"/>
      <c r="H5" s="4"/>
      <c r="I5" s="4"/>
      <c r="J5" s="4"/>
      <c r="K5" s="5"/>
      <c r="L5" s="5" t="s">
        <v>16</v>
      </c>
      <c r="M5" s="6"/>
      <c r="N5" s="0" t="s">
        <v>28</v>
      </c>
      <c r="O5" s="0" t="n">
        <f aca="false">SUM(E:E)</f>
        <v>232.67</v>
      </c>
      <c r="Q5" s="0" t="s">
        <v>29</v>
      </c>
      <c r="S5" s="9"/>
      <c r="T5" s="9"/>
      <c r="U5" s="9"/>
    </row>
    <row r="6" customFormat="false" ht="12.8" hidden="false" customHeight="false" outlineLevel="0" collapsed="false">
      <c r="A6" s="4" t="s">
        <v>30</v>
      </c>
      <c r="B6" s="4" t="n">
        <v>282</v>
      </c>
      <c r="C6" s="4" t="n">
        <v>23.8</v>
      </c>
      <c r="D6" s="4" t="n">
        <v>20.8</v>
      </c>
      <c r="E6" s="4" t="n">
        <v>0</v>
      </c>
      <c r="F6" s="4"/>
      <c r="G6" s="4"/>
      <c r="H6" s="4"/>
      <c r="I6" s="4"/>
      <c r="J6" s="4"/>
      <c r="K6" s="5" t="s">
        <v>16</v>
      </c>
      <c r="L6" s="5"/>
      <c r="M6" s="6"/>
      <c r="Q6" s="0" t="s">
        <v>31</v>
      </c>
      <c r="R6" s="0" t="n">
        <v>1.1</v>
      </c>
      <c r="S6" s="7"/>
      <c r="T6" s="7" t="n">
        <v>10</v>
      </c>
      <c r="W6" s="10" t="n">
        <f aca="false">(97^0.425) * (194^0.725) * 71.84</f>
        <v>22877.0786321133</v>
      </c>
      <c r="X6" s="10"/>
      <c r="Y6" s="10"/>
      <c r="Z6" s="10"/>
    </row>
    <row r="7" customFormat="false" ht="12.8" hidden="false" customHeight="false" outlineLevel="0" collapsed="false">
      <c r="A7" s="4" t="s">
        <v>32</v>
      </c>
      <c r="B7" s="4" t="n">
        <v>145</v>
      </c>
      <c r="C7" s="4" t="n">
        <v>21</v>
      </c>
      <c r="D7" s="4" t="n">
        <v>5</v>
      </c>
      <c r="E7" s="4" t="n">
        <v>3</v>
      </c>
      <c r="F7" s="4"/>
      <c r="G7" s="4"/>
      <c r="H7" s="4"/>
      <c r="I7" s="4"/>
      <c r="J7" s="4"/>
      <c r="K7" s="5" t="s">
        <v>16</v>
      </c>
      <c r="L7" s="5"/>
      <c r="M7" s="6"/>
      <c r="Q7" s="0" t="s">
        <v>33</v>
      </c>
      <c r="R7" s="0" t="n">
        <v>1.3</v>
      </c>
      <c r="S7" s="7" t="s">
        <v>16</v>
      </c>
      <c r="T7" s="7"/>
    </row>
    <row r="8" customFormat="false" ht="12.8" hidden="false" customHeight="false" outlineLevel="0" collapsed="false">
      <c r="A8" s="4" t="s">
        <v>34</v>
      </c>
      <c r="B8" s="4" t="n">
        <v>352</v>
      </c>
      <c r="C8" s="4" t="n">
        <v>12.3</v>
      </c>
      <c r="D8" s="4" t="n">
        <v>6.2</v>
      </c>
      <c r="E8" s="4" t="n">
        <v>61.8</v>
      </c>
      <c r="F8" s="4"/>
      <c r="G8" s="4"/>
      <c r="H8" s="4"/>
      <c r="I8" s="4"/>
      <c r="J8" s="4" t="s">
        <v>16</v>
      </c>
      <c r="K8" s="5"/>
      <c r="L8" s="5"/>
      <c r="M8" s="6"/>
      <c r="Q8" s="0" t="s">
        <v>35</v>
      </c>
      <c r="R8" s="0" t="n">
        <v>1.5</v>
      </c>
      <c r="X8" s="7"/>
      <c r="Y8" s="7"/>
    </row>
    <row r="9" customFormat="false" ht="12.8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5"/>
      <c r="L9" s="5"/>
      <c r="M9" s="6"/>
      <c r="Q9" s="0" t="s">
        <v>36</v>
      </c>
      <c r="R9" s="0" t="n">
        <v>1.6</v>
      </c>
      <c r="X9" s="7"/>
      <c r="Y9" s="7"/>
    </row>
    <row r="10" customFormat="false" ht="12.8" hidden="false" customHeight="false" outlineLevel="0" collapsed="false">
      <c r="A10" s="4" t="s">
        <v>37</v>
      </c>
      <c r="B10" s="4" t="n">
        <v>260</v>
      </c>
      <c r="C10" s="4" t="n">
        <v>10.27</v>
      </c>
      <c r="D10" s="4" t="n">
        <v>1.31</v>
      </c>
      <c r="E10" s="4" t="n">
        <v>65.17</v>
      </c>
      <c r="F10" s="4"/>
      <c r="G10" s="4"/>
      <c r="H10" s="4"/>
      <c r="I10" s="4"/>
      <c r="J10" s="4" t="s">
        <v>16</v>
      </c>
      <c r="K10" s="5"/>
      <c r="L10" s="5"/>
      <c r="M10" s="6"/>
      <c r="Q10" s="11" t="s">
        <v>38</v>
      </c>
      <c r="R10" s="12" t="n">
        <v>1</v>
      </c>
      <c r="S10" s="12"/>
      <c r="T10" s="12" t="n">
        <f aca="false">R6</f>
        <v>1.1</v>
      </c>
      <c r="U10" s="12"/>
      <c r="V10" s="12" t="n">
        <f aca="false">R7</f>
        <v>1.3</v>
      </c>
      <c r="W10" s="12"/>
      <c r="X10" s="12" t="n">
        <f aca="false">R8</f>
        <v>1.5</v>
      </c>
      <c r="Y10" s="12"/>
      <c r="Z10" s="12" t="n">
        <f aca="false">R9</f>
        <v>1.6</v>
      </c>
      <c r="AA10" s="12"/>
    </row>
    <row r="11" customFormat="false" ht="12.8" hidden="false" customHeight="false" outlineLevel="0" collapsed="false">
      <c r="A11" s="4" t="s">
        <v>39</v>
      </c>
      <c r="B11" s="4" t="n">
        <v>313</v>
      </c>
      <c r="C11" s="4" t="n">
        <v>12.6</v>
      </c>
      <c r="D11" s="4" t="n">
        <v>3.3</v>
      </c>
      <c r="E11" s="4" t="n">
        <v>62.1</v>
      </c>
      <c r="F11" s="4"/>
      <c r="G11" s="4"/>
      <c r="H11" s="4"/>
      <c r="I11" s="4"/>
      <c r="J11" s="4" t="s">
        <v>16</v>
      </c>
      <c r="K11" s="5"/>
      <c r="L11" s="5"/>
      <c r="M11" s="6"/>
      <c r="Q11" s="11" t="s">
        <v>1</v>
      </c>
      <c r="R11" s="13" t="n">
        <f aca="false">(0.063*R2+2.8957)*240</f>
        <v>2161.608</v>
      </c>
      <c r="S11" s="13" t="s">
        <v>40</v>
      </c>
      <c r="T11" s="13" t="n">
        <f aca="false">R11*1.1</f>
        <v>2377.7688</v>
      </c>
      <c r="U11" s="13" t="s">
        <v>40</v>
      </c>
      <c r="V11" s="13" t="n">
        <f aca="false">R11*V10</f>
        <v>2810.0904</v>
      </c>
      <c r="W11" s="13" t="s">
        <v>40</v>
      </c>
      <c r="X11" s="13" t="n">
        <f aca="false">R11*X10</f>
        <v>3242.412</v>
      </c>
      <c r="Y11" s="13" t="s">
        <v>40</v>
      </c>
      <c r="Z11" s="13" t="n">
        <f aca="false">R11*Z10</f>
        <v>3458.5728</v>
      </c>
      <c r="AA11" s="13" t="s">
        <v>40</v>
      </c>
    </row>
    <row r="12" customFormat="false" ht="12.8" hidden="false" customHeight="false" outlineLevel="0" collapsed="false">
      <c r="A12" s="4" t="s">
        <v>41</v>
      </c>
      <c r="B12" s="4" t="n">
        <v>72</v>
      </c>
      <c r="C12" s="4" t="n">
        <v>16</v>
      </c>
      <c r="D12" s="4" t="n">
        <v>1</v>
      </c>
      <c r="E12" s="4" t="n">
        <v>0</v>
      </c>
      <c r="F12" s="4"/>
      <c r="G12" s="4"/>
      <c r="H12" s="4"/>
      <c r="I12" s="4" t="s">
        <v>16</v>
      </c>
      <c r="J12" s="4"/>
      <c r="K12" s="5"/>
      <c r="L12" s="5"/>
      <c r="M12" s="6"/>
      <c r="Q12" s="11" t="s">
        <v>20</v>
      </c>
      <c r="R12" s="13" t="n">
        <f aca="false">R11/6</f>
        <v>360.268</v>
      </c>
      <c r="S12" s="13" t="n">
        <f aca="false">R12/4</f>
        <v>90.067</v>
      </c>
      <c r="T12" s="13" t="n">
        <f aca="false">T11/6</f>
        <v>396.2948</v>
      </c>
      <c r="U12" s="13" t="n">
        <f aca="false">T12/4</f>
        <v>99.0737</v>
      </c>
      <c r="V12" s="13" t="n">
        <f aca="false">V11/6</f>
        <v>468.3484</v>
      </c>
      <c r="W12" s="13" t="n">
        <f aca="false">V12/4</f>
        <v>117.0871</v>
      </c>
      <c r="X12" s="13" t="n">
        <f aca="false">X11/6</f>
        <v>540.402</v>
      </c>
      <c r="Y12" s="13" t="n">
        <f aca="false">X12/4</f>
        <v>135.1005</v>
      </c>
      <c r="Z12" s="13" t="n">
        <f aca="false">Z11/6</f>
        <v>576.4288</v>
      </c>
      <c r="AA12" s="13" t="n">
        <f aca="false">Z12/4</f>
        <v>144.1072</v>
      </c>
    </row>
    <row r="13" customFormat="false" ht="12.8" hidden="false" customHeight="false" outlineLevel="0" collapsed="false">
      <c r="A13" s="5" t="s">
        <v>42</v>
      </c>
      <c r="B13" s="5" t="n">
        <v>16</v>
      </c>
      <c r="C13" s="5" t="n">
        <v>1.2</v>
      </c>
      <c r="D13" s="5" t="n">
        <v>0.2</v>
      </c>
      <c r="E13" s="5" t="n">
        <v>2</v>
      </c>
      <c r="F13" s="5"/>
      <c r="G13" s="5" t="s">
        <v>16</v>
      </c>
      <c r="H13" s="5"/>
      <c r="I13" s="5"/>
      <c r="J13" s="5"/>
      <c r="K13" s="5"/>
      <c r="L13" s="5"/>
      <c r="Q13" s="11" t="s">
        <v>24</v>
      </c>
      <c r="R13" s="13" t="n">
        <f aca="false">R11/6</f>
        <v>360.268</v>
      </c>
      <c r="S13" s="13" t="n">
        <f aca="false">R13/9</f>
        <v>40.0297777777778</v>
      </c>
      <c r="T13" s="13" t="n">
        <f aca="false">T11/6</f>
        <v>396.2948</v>
      </c>
      <c r="U13" s="13" t="n">
        <f aca="false">T13/9</f>
        <v>44.0327555555556</v>
      </c>
      <c r="V13" s="13" t="n">
        <f aca="false">V11/6</f>
        <v>468.3484</v>
      </c>
      <c r="W13" s="13" t="n">
        <f aca="false">V13/9</f>
        <v>52.0387111111111</v>
      </c>
      <c r="X13" s="13" t="n">
        <f aca="false">X11/6</f>
        <v>540.402</v>
      </c>
      <c r="Y13" s="13" t="n">
        <f aca="false">X13/9</f>
        <v>60.0446666666667</v>
      </c>
      <c r="Z13" s="13" t="n">
        <f aca="false">Z11/6</f>
        <v>576.4288</v>
      </c>
      <c r="AA13" s="13" t="n">
        <f aca="false">Z13/9</f>
        <v>64.0476444444444</v>
      </c>
    </row>
    <row r="14" customFormat="false" ht="12.8" hidden="false" customHeight="false" outlineLevel="0" collapsed="false">
      <c r="A14" s="5" t="s">
        <v>43</v>
      </c>
      <c r="B14" s="5" t="n">
        <v>43</v>
      </c>
      <c r="C14" s="5" t="n">
        <v>1.5</v>
      </c>
      <c r="D14" s="5" t="n">
        <v>0.1</v>
      </c>
      <c r="E14" s="5" t="n">
        <v>8.8</v>
      </c>
      <c r="F14" s="5"/>
      <c r="G14" s="5" t="s">
        <v>16</v>
      </c>
      <c r="H14" s="5"/>
      <c r="I14" s="5"/>
      <c r="J14" s="5"/>
      <c r="K14" s="5"/>
      <c r="L14" s="5"/>
      <c r="Q14" s="11" t="s">
        <v>28</v>
      </c>
      <c r="R14" s="13" t="n">
        <f aca="false">R11/6*4</f>
        <v>1441.072</v>
      </c>
      <c r="S14" s="13" t="n">
        <f aca="false">R14/4</f>
        <v>360.268</v>
      </c>
      <c r="T14" s="13" t="n">
        <f aca="false">T11/6*4</f>
        <v>1585.1792</v>
      </c>
      <c r="U14" s="13" t="n">
        <f aca="false">T14/4</f>
        <v>396.2948</v>
      </c>
      <c r="V14" s="13" t="n">
        <f aca="false">V11/6*4</f>
        <v>1873.3936</v>
      </c>
      <c r="W14" s="13" t="n">
        <f aca="false">V14/4</f>
        <v>468.3484</v>
      </c>
      <c r="X14" s="13" t="n">
        <f aca="false">X11/6*4</f>
        <v>2161.608</v>
      </c>
      <c r="Y14" s="13" t="n">
        <f aca="false">X14/4</f>
        <v>540.402</v>
      </c>
      <c r="Z14" s="13" t="n">
        <f aca="false">Z11/6*4</f>
        <v>2305.7152</v>
      </c>
      <c r="AA14" s="13" t="n">
        <f aca="false">Z14/4</f>
        <v>576.4288</v>
      </c>
    </row>
    <row r="15" customFormat="false" ht="12.8" hidden="false" customHeight="false" outlineLevel="0" collapsed="false">
      <c r="A15" s="5" t="s">
        <v>44</v>
      </c>
      <c r="B15" s="5" t="n">
        <v>27</v>
      </c>
      <c r="C15" s="5" t="n">
        <v>1.8</v>
      </c>
      <c r="D15" s="5" t="n">
        <v>0.1</v>
      </c>
      <c r="E15" s="5" t="n">
        <v>4.7</v>
      </c>
      <c r="F15" s="5"/>
      <c r="G15" s="5" t="s">
        <v>16</v>
      </c>
      <c r="H15" s="5"/>
      <c r="I15" s="5"/>
      <c r="J15" s="5"/>
      <c r="K15" s="5"/>
      <c r="L15" s="5"/>
    </row>
    <row r="16" customFormat="false" ht="12.8" hidden="false" customHeight="false" outlineLevel="0" collapsed="false">
      <c r="A16" s="5" t="s">
        <v>45</v>
      </c>
      <c r="B16" s="5" t="n">
        <v>47</v>
      </c>
      <c r="C16" s="5" t="n">
        <v>0.7</v>
      </c>
      <c r="D16" s="5" t="n">
        <v>0.4</v>
      </c>
      <c r="E16" s="5" t="n">
        <v>9.8</v>
      </c>
      <c r="F16" s="5" t="s">
        <v>16</v>
      </c>
      <c r="G16" s="5"/>
      <c r="H16" s="5"/>
      <c r="I16" s="5"/>
      <c r="J16" s="5"/>
      <c r="K16" s="5"/>
      <c r="L16" s="5"/>
    </row>
    <row r="17" customFormat="false" ht="12.8" hidden="false" customHeight="false" outlineLevel="0" collapsed="false">
      <c r="A17" s="5" t="s">
        <v>46</v>
      </c>
      <c r="B17" s="5" t="n">
        <v>36</v>
      </c>
      <c r="C17" s="5" t="n">
        <v>0.9</v>
      </c>
      <c r="D17" s="5" t="n">
        <v>0.2</v>
      </c>
      <c r="E17" s="5" t="n">
        <v>8.1</v>
      </c>
      <c r="F17" s="5" t="s">
        <v>16</v>
      </c>
      <c r="G17" s="5"/>
      <c r="H17" s="5"/>
      <c r="I17" s="5"/>
      <c r="J17" s="5"/>
      <c r="K17" s="5"/>
      <c r="L17" s="5"/>
      <c r="Q17" s="7"/>
    </row>
    <row r="18" customFormat="false" ht="12.8" hidden="false" customHeight="false" outlineLevel="0" collapsed="false">
      <c r="A18" s="5" t="s">
        <v>47</v>
      </c>
      <c r="B18" s="5" t="n">
        <v>29</v>
      </c>
      <c r="C18" s="5" t="n">
        <v>0.7</v>
      </c>
      <c r="D18" s="5" t="n">
        <v>0.2</v>
      </c>
      <c r="E18" s="5" t="n">
        <v>6.5</v>
      </c>
      <c r="F18" s="5" t="s">
        <v>16</v>
      </c>
      <c r="G18" s="5"/>
      <c r="H18" s="5"/>
      <c r="I18" s="5"/>
      <c r="J18" s="5"/>
      <c r="K18" s="5"/>
      <c r="L18" s="5"/>
      <c r="Q18" s="14" t="s">
        <v>48</v>
      </c>
      <c r="R18" s="14"/>
      <c r="S18" s="14"/>
      <c r="T18" s="14"/>
      <c r="U18" s="14"/>
      <c r="V18" s="14"/>
      <c r="W18" s="14"/>
      <c r="X18" s="14"/>
      <c r="Y18" s="14"/>
    </row>
    <row r="19" customFormat="false" ht="12.8" hidden="false" customHeight="false" outlineLevel="0" collapsed="false">
      <c r="N19" s="15"/>
      <c r="Q19" s="14" t="s">
        <v>49</v>
      </c>
      <c r="R19" s="14"/>
      <c r="S19" s="14"/>
      <c r="T19" s="14"/>
      <c r="U19" s="14"/>
      <c r="V19" s="14"/>
      <c r="W19" s="14"/>
      <c r="X19" s="14"/>
      <c r="Y19" s="14"/>
    </row>
    <row r="20" customFormat="false" ht="12.8" hidden="false" customHeight="false" outlineLevel="0" collapsed="false">
      <c r="Q20" s="14" t="s">
        <v>50</v>
      </c>
      <c r="R20" s="14"/>
      <c r="S20" s="14"/>
      <c r="T20" s="14"/>
      <c r="U20" s="14"/>
      <c r="V20" s="14"/>
      <c r="W20" s="14"/>
      <c r="X20" s="14"/>
      <c r="Y20" s="14"/>
    </row>
    <row r="21" customFormat="false" ht="12.8" hidden="false" customHeight="false" outlineLevel="0" collapsed="false">
      <c r="X21" s="16"/>
      <c r="Y21" s="16"/>
    </row>
    <row r="22" customFormat="false" ht="12.8" hidden="false" customHeight="false" outlineLevel="0" collapsed="false">
      <c r="X22" s="17"/>
      <c r="Y22" s="17"/>
    </row>
    <row r="23" customFormat="false" ht="12.8" hidden="false" customHeight="false" outlineLevel="0" collapsed="false">
      <c r="Q23" s="18" t="s">
        <v>51</v>
      </c>
      <c r="R23" s="0" t="s">
        <v>52</v>
      </c>
    </row>
    <row r="24" customFormat="false" ht="12.8" hidden="false" customHeight="false" outlineLevel="0" collapsed="false">
      <c r="Q24" s="17" t="s">
        <v>53</v>
      </c>
      <c r="R24" s="0" t="s">
        <v>54</v>
      </c>
    </row>
    <row r="26" customFormat="false" ht="12.8" hidden="false" customHeight="false" outlineLevel="0" collapsed="false">
      <c r="Q26" s="11" t="s">
        <v>38</v>
      </c>
      <c r="R26" s="12" t="n">
        <v>1</v>
      </c>
      <c r="S26" s="12"/>
      <c r="T26" s="12" t="n">
        <f aca="false">R6</f>
        <v>1.1</v>
      </c>
      <c r="U26" s="12"/>
      <c r="V26" s="12" t="n">
        <f aca="false">R7</f>
        <v>1.3</v>
      </c>
      <c r="W26" s="12"/>
      <c r="X26" s="12" t="n">
        <f aca="false">R8</f>
        <v>1.5</v>
      </c>
      <c r="Y26" s="12"/>
      <c r="Z26" s="12" t="n">
        <f aca="false">R9</f>
        <v>1.6</v>
      </c>
      <c r="AA26" s="12"/>
    </row>
    <row r="27" customFormat="false" ht="12.8" hidden="false" customHeight="false" outlineLevel="0" collapsed="false">
      <c r="Q27" s="11" t="s">
        <v>1</v>
      </c>
      <c r="R27" s="19" t="n">
        <f aca="false">(0.0491*R2+2.4587)*240</f>
        <v>1733.136</v>
      </c>
      <c r="S27" s="13" t="s">
        <v>40</v>
      </c>
      <c r="T27" s="13" t="n">
        <f aca="false">R27*1.1</f>
        <v>1906.4496</v>
      </c>
      <c r="U27" s="13" t="s">
        <v>40</v>
      </c>
      <c r="V27" s="13" t="n">
        <f aca="false">R27*V26</f>
        <v>2253.0768</v>
      </c>
      <c r="W27" s="13" t="s">
        <v>40</v>
      </c>
      <c r="X27" s="13" t="n">
        <f aca="false">R27*X26</f>
        <v>2599.704</v>
      </c>
      <c r="Y27" s="13" t="s">
        <v>40</v>
      </c>
      <c r="Z27" s="13" t="n">
        <f aca="false">R27*Z26</f>
        <v>2773.0176</v>
      </c>
      <c r="AA27" s="13" t="s">
        <v>40</v>
      </c>
    </row>
    <row r="28" customFormat="false" ht="12.8" hidden="false" customHeight="false" outlineLevel="0" collapsed="false">
      <c r="Q28" s="11" t="s">
        <v>20</v>
      </c>
      <c r="R28" s="13" t="n">
        <f aca="false">R27/6</f>
        <v>288.856</v>
      </c>
      <c r="S28" s="13" t="n">
        <f aca="false">R28/4</f>
        <v>72.214</v>
      </c>
      <c r="T28" s="13" t="n">
        <f aca="false">T27/6</f>
        <v>317.7416</v>
      </c>
      <c r="U28" s="13" t="n">
        <f aca="false">T28/4</f>
        <v>79.4354</v>
      </c>
      <c r="V28" s="13" t="n">
        <f aca="false">V27/6</f>
        <v>375.5128</v>
      </c>
      <c r="W28" s="13" t="n">
        <f aca="false">V28/4</f>
        <v>93.8782</v>
      </c>
      <c r="X28" s="13" t="n">
        <f aca="false">X27/6</f>
        <v>433.284</v>
      </c>
      <c r="Y28" s="13" t="n">
        <f aca="false">X28/4</f>
        <v>108.321</v>
      </c>
      <c r="Z28" s="13" t="n">
        <f aca="false">Z27/6</f>
        <v>462.1696</v>
      </c>
      <c r="AA28" s="13" t="n">
        <f aca="false">Z28/4</f>
        <v>115.5424</v>
      </c>
    </row>
    <row r="29" customFormat="false" ht="12.8" hidden="false" customHeight="false" outlineLevel="0" collapsed="false">
      <c r="Q29" s="11" t="s">
        <v>24</v>
      </c>
      <c r="R29" s="13" t="n">
        <f aca="false">R27/6</f>
        <v>288.856</v>
      </c>
      <c r="S29" s="13" t="n">
        <f aca="false">R29/9</f>
        <v>32.0951111111111</v>
      </c>
      <c r="T29" s="13" t="n">
        <f aca="false">T27/6</f>
        <v>317.7416</v>
      </c>
      <c r="U29" s="13" t="n">
        <f aca="false">T29/9</f>
        <v>35.3046222222222</v>
      </c>
      <c r="V29" s="13" t="n">
        <f aca="false">V27/6</f>
        <v>375.5128</v>
      </c>
      <c r="W29" s="13" t="n">
        <f aca="false">V29/9</f>
        <v>41.7236444444445</v>
      </c>
      <c r="X29" s="13" t="n">
        <f aca="false">X27/6</f>
        <v>433.284</v>
      </c>
      <c r="Y29" s="13" t="n">
        <f aca="false">X29/9</f>
        <v>48.1426666666667</v>
      </c>
      <c r="Z29" s="13" t="n">
        <f aca="false">Z27/6</f>
        <v>462.1696</v>
      </c>
      <c r="AA29" s="13" t="n">
        <f aca="false">Z29/9</f>
        <v>51.3521777777778</v>
      </c>
    </row>
    <row r="30" customFormat="false" ht="12.8" hidden="false" customHeight="false" outlineLevel="0" collapsed="false">
      <c r="Q30" s="11" t="s">
        <v>28</v>
      </c>
      <c r="R30" s="13" t="n">
        <f aca="false">R27/6*4</f>
        <v>1155.424</v>
      </c>
      <c r="S30" s="13" t="n">
        <f aca="false">R30/4</f>
        <v>288.856</v>
      </c>
      <c r="T30" s="13" t="n">
        <f aca="false">T27/6*4</f>
        <v>1270.9664</v>
      </c>
      <c r="U30" s="13" t="n">
        <f aca="false">T30/4</f>
        <v>317.7416</v>
      </c>
      <c r="V30" s="13" t="n">
        <f aca="false">V27/6*4</f>
        <v>1502.0512</v>
      </c>
      <c r="W30" s="13" t="n">
        <f aca="false">V30/4</f>
        <v>375.5128</v>
      </c>
      <c r="X30" s="13" t="n">
        <f aca="false">X27/6*4</f>
        <v>1733.136</v>
      </c>
      <c r="Y30" s="13" t="n">
        <f aca="false">X30/4</f>
        <v>433.284</v>
      </c>
      <c r="Z30" s="13" t="n">
        <f aca="false">Z27/6*4</f>
        <v>1848.6784</v>
      </c>
      <c r="AA30" s="13" t="n">
        <f aca="false">Z30/4</f>
        <v>462.1696</v>
      </c>
    </row>
    <row r="32" customFormat="false" ht="12.8" hidden="false" customHeight="false" outlineLevel="0" collapsed="false">
      <c r="Q32" s="17" t="s">
        <v>55</v>
      </c>
    </row>
    <row r="33" customFormat="false" ht="45.3" hidden="false" customHeight="false" outlineLevel="0" collapsed="false">
      <c r="Q33" s="17" t="s">
        <v>56</v>
      </c>
      <c r="X33" s="0" t="s">
        <v>57</v>
      </c>
    </row>
    <row r="34" customFormat="false" ht="34.3" hidden="false" customHeight="false" outlineLevel="0" collapsed="false">
      <c r="Q34" s="17" t="s">
        <v>58</v>
      </c>
    </row>
    <row r="35" customFormat="false" ht="45.3" hidden="false" customHeight="false" outlineLevel="0" collapsed="false">
      <c r="Q35" s="17" t="s">
        <v>59</v>
      </c>
      <c r="X35" s="0" t="s">
        <v>60</v>
      </c>
    </row>
    <row r="36" customFormat="false" ht="45.3" hidden="false" customHeight="false" outlineLevel="0" collapsed="false">
      <c r="Q36" s="17" t="s">
        <v>61</v>
      </c>
    </row>
    <row r="37" customFormat="false" ht="34.3" hidden="false" customHeight="false" outlineLevel="0" collapsed="false">
      <c r="R37" s="17" t="s">
        <v>62</v>
      </c>
      <c r="S37" s="17" t="s">
        <v>63</v>
      </c>
    </row>
    <row r="38" customFormat="false" ht="34.3" hidden="false" customHeight="false" outlineLevel="0" collapsed="false">
      <c r="R38" s="17" t="s">
        <v>64</v>
      </c>
      <c r="S38" s="17" t="s">
        <v>65</v>
      </c>
    </row>
    <row r="39" customFormat="false" ht="34.3" hidden="false" customHeight="false" outlineLevel="0" collapsed="false">
      <c r="R39" s="17" t="s">
        <v>66</v>
      </c>
      <c r="S39" s="17" t="s">
        <v>67</v>
      </c>
      <c r="T39" s="0" t="n">
        <f aca="false">(11.6*97)+879</f>
        <v>2004.2</v>
      </c>
    </row>
    <row r="40" customFormat="false" ht="34.3" hidden="false" customHeight="false" outlineLevel="0" collapsed="false">
      <c r="R40" s="17" t="s">
        <v>68</v>
      </c>
      <c r="S40" s="17" t="s">
        <v>69</v>
      </c>
    </row>
    <row r="43" customFormat="false" ht="56.35" hidden="false" customHeight="false" outlineLevel="0" collapsed="false">
      <c r="R43" s="18"/>
      <c r="S43" s="17" t="s">
        <v>70</v>
      </c>
      <c r="T43" s="0" t="n">
        <f aca="false">(15.4*97)-(27*1.94)+717</f>
        <v>2158.42</v>
      </c>
    </row>
    <row r="45" customFormat="false" ht="56.3" hidden="false" customHeight="false" outlineLevel="0" collapsed="false">
      <c r="S45" s="17" t="s">
        <v>71</v>
      </c>
      <c r="T45" s="0" t="n">
        <f aca="false">66+(13.8*97)+(5*194)-(6.8*30)</f>
        <v>2170.6</v>
      </c>
      <c r="U45" s="17" t="s">
        <v>72</v>
      </c>
    </row>
  </sheetData>
  <mergeCells count="15">
    <mergeCell ref="S2:U2"/>
    <mergeCell ref="S3:U5"/>
    <mergeCell ref="R10:S10"/>
    <mergeCell ref="T10:U10"/>
    <mergeCell ref="V10:W10"/>
    <mergeCell ref="X10:Y10"/>
    <mergeCell ref="Z10:AA10"/>
    <mergeCell ref="Q18:Y18"/>
    <mergeCell ref="Q19:Y19"/>
    <mergeCell ref="Q20:Y20"/>
    <mergeCell ref="R26:S26"/>
    <mergeCell ref="T26:U26"/>
    <mergeCell ref="V26:W26"/>
    <mergeCell ref="X26:Y26"/>
    <mergeCell ref="Z26:AA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2019-06-11T08:50:34Z</dcterms:created>
  <dc:creator/>
  <dc:description/>
  <dc:language>en-GB</dc:language>
  <cp:lastModifiedBy/>
  <dcterms:modified xsi:type="dcterms:W3CDTF">2019-06-13T11:01:51Z</dcterms:modified>
  <cp:revision>15</cp:revision>
  <dc:subject/>
  <dc:title/>
</cp:coreProperties>
</file>