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<sst xmlns="http://schemas.openxmlformats.org/spreadsheetml/2006/main" count="150" uniqueCount="150">
  <si>
    <t>en</t>
  </si>
  <si>
    <t>fr</t>
  </si>
  <si>
    <t>pt</t>
  </si>
  <si>
    <t>es</t>
  </si>
  <si>
    <t>de</t>
  </si>
  <si>
    <t>battery_alarm</t>
  </si>
  <si>
    <t>You can increase the1001working time of the phone</t>
  </si>
  <si>
    <t>subscription_title</t>
  </si>
  <si>
    <t>Try a premium subscription1001for free</t>
  </si>
  <si>
    <t>optimization_required_for_garbage_cleaner</t>
  </si>
  <si>
    <t>Garbage in the phone 10033 Mb1001Remove garbage regularly so as not to clog your memory</t>
  </si>
  <si>
    <t>menu_garbage</t>
  </si>
  <si>
    <t>Garbage cleaner</t>
  </si>
  <si>
    <t>used</t>
  </si>
  <si>
    <t>Used</t>
  </si>
  <si>
    <t>terms_of_use</t>
  </si>
  <si>
    <t>Terms of Use</t>
  </si>
  <si>
    <t>temperature_cpu</t>
  </si>
  <si>
    <t>Temperature CPU</t>
  </si>
  <si>
    <t>optimization_not_required_for_garbage_cleaner</t>
  </si>
  <si>
    <t>Garbage in the phone 10033 Mb</t>
  </si>
  <si>
    <t>optimize</t>
  </si>
  <si>
    <t>Optimize</t>
  </si>
  <si>
    <t>normal_mode</t>
  </si>
  <si>
    <t>normal1001mode</t>
  </si>
  <si>
    <t>free_ram</t>
  </si>
  <si>
    <t>Free RAM</t>
  </si>
  <si>
    <t>d_h_d_min</t>
  </si>
  <si>
    <t>10033 h. 10033 min.</t>
  </si>
  <si>
    <t>residual_files</t>
  </si>
  <si>
    <t>Residual files</t>
  </si>
  <si>
    <t>_percent</t>
  </si>
  <si>
    <t>10033 %%</t>
  </si>
  <si>
    <t>productivity_has_increased</t>
  </si>
  <si>
    <t>Productivity has increased!</t>
  </si>
  <si>
    <t>cache</t>
  </si>
  <si>
    <t>Cache</t>
  </si>
  <si>
    <t>system_junk</t>
  </si>
  <si>
    <t>System junk</t>
  </si>
  <si>
    <t>cpu_alarm</t>
  </si>
  <si>
    <t>Do not forget to stop background applications1001so as not to overheat the processor</t>
  </si>
  <si>
    <t>ultra_mode</t>
  </si>
  <si>
    <t>ultra1001mode</t>
  </si>
  <si>
    <t>charging_time_remanig</t>
  </si>
  <si>
    <t>Charging time remaining</t>
  </si>
  <si>
    <t>done</t>
  </si>
  <si>
    <t>Done!</t>
  </si>
  <si>
    <t>optimization_not_required_for_optimize</t>
  </si>
  <si>
    <t>RAM usage 100218 Gb/ 100218 Gb</t>
  </si>
  <si>
    <t>medium_saving</t>
  </si>
  <si>
    <t>MEDIUM1001SAVING</t>
  </si>
  <si>
    <t>temporary_files</t>
  </si>
  <si>
    <t>Temporary files</t>
  </si>
  <si>
    <t>optimization_not_required_for_battery_saver</t>
  </si>
  <si>
    <t>Charging time remaining 10033 h. 10033 min.</t>
  </si>
  <si>
    <t>_mb</t>
  </si>
  <si>
    <t>10013 Mb</t>
  </si>
  <si>
    <t>garbage_alarm</t>
  </si>
  <si>
    <t>Remove garbage regularly so1001as not to clog your memory</t>
  </si>
  <si>
    <t>cleaned</t>
  </si>
  <si>
    <t>Cleaned</t>
  </si>
  <si>
    <t>phone_cleaning_without_advertising</t>
  </si>
  <si>
    <t>Phone cleaning without advertising</t>
  </si>
  <si>
    <t>restore_purchases</t>
  </si>
  <si>
    <t>Restore purchases</t>
  </si>
  <si>
    <t>apps_causing_cooling_problems</t>
  </si>
  <si>
    <t>Apps causing cooling problems:</t>
  </si>
  <si>
    <t>optimization_required_for_optimize</t>
  </si>
  <si>
    <t>Need optimization1001RAM usage 100218 Gb/100218 Gb</t>
  </si>
  <si>
    <t>scanning</t>
  </si>
  <si>
    <t>Scanning...</t>
  </si>
  <si>
    <t>optimized</t>
  </si>
  <si>
    <t>Optimized!</t>
  </si>
  <si>
    <t>menu_optimizer</t>
  </si>
  <si>
    <t>Optimizer</t>
  </si>
  <si>
    <t>low_saving</t>
  </si>
  <si>
    <t>LOW1001SAVING</t>
  </si>
  <si>
    <t>priority_user_support</t>
  </si>
  <si>
    <t>Priority user support</t>
  </si>
  <si>
    <t>no_ads</t>
  </si>
  <si>
    <t>No ads</t>
  </si>
  <si>
    <t>menu_cpu</t>
  </si>
  <si>
    <t>CPU cooler</t>
  </si>
  <si>
    <t>vip_support</t>
  </si>
  <si>
    <t>VIP support</t>
  </si>
  <si>
    <t>garbage_in_the_phone</t>
  </si>
  <si>
    <t>Garbage in the phone</t>
  </si>
  <si>
    <t>ram_usage</t>
  </si>
  <si>
    <t>RAM usage</t>
  </si>
  <si>
    <t>after_the_free_trial_s_per_month</t>
  </si>
  <si>
    <t>After the free trial 10013 per month</t>
  </si>
  <si>
    <t>the_normal_cpu_temperature_is_25_30</t>
  </si>
  <si>
    <t>The normal CPU temperature is 25-30℃</t>
  </si>
  <si>
    <t>junk_description</t>
  </si>
  <si>
    <t>Deleting junk files is safe and will not affect important files</t>
  </si>
  <si>
    <t>hard</t>
  </si>
  <si>
    <t>Hard</t>
  </si>
  <si>
    <t>optimization_required_for_battery_saver</t>
  </si>
  <si>
    <t>Battery charger 10033%%1001You can increase the working time1001of the phone</t>
  </si>
  <si>
    <t>optimization_required_for_cpu_cooler</t>
  </si>
  <si>
    <t>Temperature CPU 10033 ℃1001Reduce device temperature1001to save battery</t>
  </si>
  <si>
    <t>extra_mode</t>
  </si>
  <si>
    <t>extra1001mode</t>
  </si>
  <si>
    <t>_c</t>
  </si>
  <si>
    <t>10033 ℃</t>
  </si>
  <si>
    <t>d</t>
  </si>
  <si>
    <t>early_access_to_all_new_features_and_improvements</t>
  </si>
  <si>
    <t>Early access to all new features and improvements</t>
  </si>
  <si>
    <t>cooled</t>
  </si>
  <si>
    <t>Cooled</t>
  </si>
  <si>
    <t>total_amount_of_ram</t>
  </si>
  <si>
    <t>Total amount of RAM</t>
  </si>
  <si>
    <t>clean</t>
  </si>
  <si>
    <t>Clean</t>
  </si>
  <si>
    <t>btn_continue</t>
  </si>
  <si>
    <t>Continue</t>
  </si>
  <si>
    <t>continuous_improvement</t>
  </si>
  <si>
    <t>Continuous improvement</t>
  </si>
  <si>
    <t>start_3_days_free_trial</t>
  </si>
  <si>
    <t>Start 3 days free trial</t>
  </si>
  <si>
    <t>high_saving</t>
  </si>
  <si>
    <t>HIGH1001SAVING</t>
  </si>
  <si>
    <t>menu_paywall</t>
  </si>
  <si>
    <t>Premium</t>
  </si>
  <si>
    <t>battery_charge</t>
  </si>
  <si>
    <t>Battery charge</t>
  </si>
  <si>
    <t>battery_saver</t>
  </si>
  <si>
    <t>Battery saver</t>
  </si>
  <si>
    <t>may_be_overloaded</t>
  </si>
  <si>
    <t>May be overloaded1001Need optimization</t>
  </si>
  <si>
    <t>first_optimization</t>
  </si>
  <si>
    <t>First Optimization</t>
  </si>
  <si>
    <t>optimization_not_required_for_cpu_cooler</t>
  </si>
  <si>
    <t>Temperature CPU 10033 ℃</t>
  </si>
  <si>
    <t>cool_cpu_cooler</t>
  </si>
  <si>
    <t>Cool</t>
  </si>
  <si>
    <t>start_first_optimization</t>
  </si>
  <si>
    <t>Start first optimization</t>
  </si>
  <si>
    <t>privacy_policy</t>
  </si>
  <si>
    <t>Privacy Policy</t>
  </si>
  <si>
    <t>cool_down</t>
  </si>
  <si>
    <t>Cool down</t>
  </si>
  <si>
    <t>_gb</t>
  </si>
  <si>
    <t>100218 Gb</t>
  </si>
  <si>
    <t>we_will_help_you</t>
  </si>
  <si>
    <t>We will help you with the first optimization</t>
  </si>
  <si>
    <t>the_first_optimization_is_completed</t>
  </si>
  <si>
    <t>The first optimization is completed!</t>
  </si>
  <si>
    <t>save_battery_life</t>
  </si>
  <si>
    <t>Save battery 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</si>
</sst>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8.0"/>
      <color rgb="FF000000"/>
      <name val="Calibri"/>
    </font>
    <font>
      <color rgb="FF000000"/>
      <name val="Arial"/>
    </font>
    <font>
      <color theme="1"/>
      <name val="Arial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E5E5"/>
        <bgColor rgb="FFE5E5E5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3" fontId="5" numFmtId="0" xfId="0" applyFill="1" applyFont="1"/>
    <xf borderId="0" fillId="2" fontId="5" numFmtId="0" xfId="0" applyFont="1"/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36.25"/>
    <col customWidth="1" min="4" max="4" width="31.63"/>
    <col customWidth="1" min="5" max="5" width="24.38"/>
    <col customWidth="1" min="7" max="7" width="124.0"/>
    <col customWidth="1" min="8" max="8" width="72.25"/>
  </cols>
  <sheetData>
    <row r="1">
      <c r="A1" s="1"/>
      <c r="B1" s="2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6"/>
      <c r="H1" s="6"/>
      <c r="I1" s="6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2" t="s">
        <v>5</v>
      </c>
      <c r="B2" s="2" t="s">
        <v>6</v>
      </c>
      <c r="C2" s="2" t="str">
        <f>IFERROR(__xludf.DUMMYFUNCTION("GOOGLETRANSLATE(B2, ""en"", ""fr"")"),"Vous pouvez augmenter le temps de travail1001 du téléphone")</f>
        <v>Vous pouvez augmenter le temps de travail1001 du téléphone</v>
      </c>
      <c r="D2" s="8" t="str">
        <f>IFERROR(__xludf.DUMMYFUNCTION("GOOGLETRANSLATE(B2, ""en"", ""pt"")"),"Você pode aumentar o tempo de trabalho do telefone")</f>
        <v>Você pode aumentar o tempo de trabalho do telefone</v>
      </c>
      <c r="E2" s="8" t="str">
        <f>IFERROR(__xludf.DUMMYFUNCTION("GOOGLETRANSLATE(B2, ""en"", ""es"")"),"Puedes aumentar el tiempo de trabajo de THE1001.")</f>
        <v>Puedes aumentar el tiempo de trabajo de THE1001.</v>
      </c>
      <c r="F2" s="8" t="str">
        <f>IFERROR(__xludf.DUMMYFUNCTION("GOOGLETRANSLATE(B2, ""en"", ""de"")"),"Sie können die 151-Bearbeitungszeit des Telefons erhöhen")</f>
        <v>Sie können die 151-Bearbeitungszeit des Telefons erhöhen</v>
      </c>
      <c r="G2" s="9"/>
      <c r="H2" s="9"/>
      <c r="I2" s="9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2" t="s">
        <v>7</v>
      </c>
      <c r="B3" s="2" t="s">
        <v>8</v>
      </c>
      <c r="C3" s="2" t="str">
        <f>IFERROR(__xludf.DUMMYFUNCTION("GOOGLETRANSLATE(B3, ""en"", ""fr"")"),"Essayez un abonnement Premium1001for gratuitement")</f>
        <v>Essayez un abonnement Premium1001for gratuitement</v>
      </c>
      <c r="D3" s="8" t="str">
        <f>IFERROR(__xludf.DUMMYFUNCTION("GOOGLETRANSLATE(B3, ""en"", ""pt"")"),"Experimente uma assinatura premium1001 para livre")</f>
        <v>Experimente uma assinatura premium1001 para livre</v>
      </c>
      <c r="E3" s="8" t="str">
        <f>IFERROR(__xludf.DUMMYFUNCTION("GOOGLETRANSLATE(B3, ""en"", ""es"")"),"Probar una suscripción premium1001 para libre")</f>
        <v>Probar una suscripción premium1001 para libre</v>
      </c>
      <c r="F3" s="8" t="str">
        <f>IFERROR(__xludf.DUMMYFUNCTION("GOOGLETRANSLATE(B3, ""en"", ""de"")"),"Versuchen Sie es mit einem Premium-Abonnement1001Für")</f>
        <v>Versuchen Sie es mit einem Premium-Abonnement1001Für</v>
      </c>
      <c r="G3" s="9"/>
      <c r="H3" s="9"/>
      <c r="I3" s="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" t="s">
        <v>9</v>
      </c>
      <c r="B4" s="2" t="s">
        <v>10</v>
      </c>
      <c r="C4" s="2" t="str">
        <f>IFERROR(__xludf.DUMMYFUNCTION("GOOGLETRANSLATE(B4, ""en"", ""fr"")"),"Ordures dans le téléphone 10033 mb1001Retir des ordures régulièrement afin de ne pas obstruer votre mémoire")</f>
        <v>Ordures dans le téléphone 10033 mb1001Retir des ordures régulièrement afin de ne pas obstruer votre mémoire</v>
      </c>
      <c r="D4" s="8" t="str">
        <f>IFERROR(__xludf.DUMMYFUNCTION("GOOGLETRANSLATE(B4, ""en"", ""pt"")"),"Lixo no telefone 10033 mb1001remove lixo regularmente para não entupir sua memória")</f>
        <v>Lixo no telefone 10033 mb1001remove lixo regularmente para não entupir sua memória</v>
      </c>
      <c r="E4" s="8" t="str">
        <f>IFERROR(__xludf.DUMMYFUNCTION("GOOGLETRANSLATE(B4, ""en"", ""es"")"),"Basura en el teléfono 10033 MB1001Rementar la basura regularmente para no obstruir su memoria")</f>
        <v>Basura en el teléfono 10033 MB1001Rementar la basura regularmente para no obstruir su memoria</v>
      </c>
      <c r="F4" s="8" t="str">
        <f>IFERROR(__xludf.DUMMYFUNCTION("GOOGLETRANSLATE(B4, ""en"", ""de"")"),"Müll im Telefon 10033 MB1001Remove Müll regelmäßig, um Ihr Gedächtnis nicht zu verstopfen")</f>
        <v>Müll im Telefon 10033 MB1001Remove Müll regelmäßig, um Ihr Gedächtnis nicht zu verstopfen</v>
      </c>
      <c r="G4" s="9"/>
      <c r="H4" s="9"/>
      <c r="I4" s="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" t="s">
        <v>11</v>
      </c>
      <c r="B5" s="2" t="s">
        <v>12</v>
      </c>
      <c r="C5" s="2" t="str">
        <f>IFERROR(__xludf.DUMMYFUNCTION("GOOGLETRANSLATE(B5, ""en"", ""fr"")"),"Nutrice")</f>
        <v>Nutrice</v>
      </c>
      <c r="D5" s="8" t="str">
        <f>IFERROR(__xludf.DUMMYFUNCTION("GOOGLETRANSLATE(B5, ""en"", ""pt"")"),"Limpador de lixo")</f>
        <v>Limpador de lixo</v>
      </c>
      <c r="E5" s="8" t="str">
        <f>IFERROR(__xludf.DUMMYFUNCTION("GOOGLETRANSLATE(B5, ""en"", ""es"")"),"Limpiador de basura")</f>
        <v>Limpiador de basura</v>
      </c>
      <c r="F5" s="8" t="str">
        <f>IFERROR(__xludf.DUMMYFUNCTION("GOOGLETRANSLATE(B5, ""en"", ""de"")"),"Müllreiniger")</f>
        <v>Müllreiniger</v>
      </c>
      <c r="G5" s="9"/>
      <c r="H5" s="9"/>
      <c r="I5" s="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" t="s">
        <v>13</v>
      </c>
      <c r="B6" s="2" t="s">
        <v>14</v>
      </c>
      <c r="C6" s="2" t="str">
        <f>IFERROR(__xludf.DUMMYFUNCTION("GOOGLETRANSLATE(B6, ""en"", ""fr"")"),"Utilisé")</f>
        <v>Utilisé</v>
      </c>
      <c r="D6" s="8" t="str">
        <f>IFERROR(__xludf.DUMMYFUNCTION("GOOGLETRANSLATE(B6, ""en"", ""pt"")"),"Usado")</f>
        <v>Usado</v>
      </c>
      <c r="E6" s="8" t="str">
        <f>IFERROR(__xludf.DUMMYFUNCTION("GOOGLETRANSLATE(B6, ""en"", ""es"")"),"Usado")</f>
        <v>Usado</v>
      </c>
      <c r="F6" s="8" t="str">
        <f>IFERROR(__xludf.DUMMYFUNCTION("GOOGLETRANSLATE(B6, ""en"", ""de"")"),"Benutzt")</f>
        <v>Benutzt</v>
      </c>
      <c r="G6" s="9"/>
      <c r="H6" s="9"/>
      <c r="I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74.25" customHeight="1">
      <c r="A7" s="2" t="s">
        <v>15</v>
      </c>
      <c r="B7" s="2" t="s">
        <v>16</v>
      </c>
      <c r="C7" s="2" t="str">
        <f>IFERROR(__xludf.DUMMYFUNCTION("GOOGLETRANSLATE(B7, ""en"", ""fr"")"),"Conditions d'utilisation")</f>
        <v>Conditions d'utilisation</v>
      </c>
      <c r="D7" s="8" t="str">
        <f>IFERROR(__xludf.DUMMYFUNCTION("GOOGLETRANSLATE(B7, ""en"", ""pt"")"),"Termos de uso")</f>
        <v>Termos de uso</v>
      </c>
      <c r="E7" s="8" t="str">
        <f>IFERROR(__xludf.DUMMYFUNCTION("GOOGLETRANSLATE(B7, ""en"", ""es"")"),"Condiciones de uso")</f>
        <v>Condiciones de uso</v>
      </c>
      <c r="F7" s="8" t="str">
        <f>IFERROR(__xludf.DUMMYFUNCTION("GOOGLETRANSLATE(B7, ""en"", ""de"")"),"Nutzungsbedingungen")</f>
        <v>Nutzungsbedingungen</v>
      </c>
      <c r="G7" s="9"/>
      <c r="H7" s="9"/>
      <c r="I7" s="9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" t="s">
        <v>17</v>
      </c>
      <c r="B8" s="2" t="s">
        <v>18</v>
      </c>
      <c r="C8" s="2" t="str">
        <f>IFERROR(__xludf.DUMMYFUNCTION("GOOGLETRANSLATE(B8, ""en"", ""fr"")"),"CPU de température")</f>
        <v>CPU de température</v>
      </c>
      <c r="D8" s="8" t="str">
        <f>IFERROR(__xludf.DUMMYFUNCTION("GOOGLETRANSLATE(B8, ""en"", ""pt"")"),"CPU de temperatura")</f>
        <v>CPU de temperatura</v>
      </c>
      <c r="E8" s="8" t="str">
        <f>IFERROR(__xludf.DUMMYFUNCTION("GOOGLETRANSLATE(B8, ""en"", ""es"")"),"CPU de temperatura")</f>
        <v>CPU de temperatura</v>
      </c>
      <c r="F8" s="8" t="str">
        <f>IFERROR(__xludf.DUMMYFUNCTION("GOOGLETRANSLATE(B8, ""en"", ""de"")"),"Temperatur-CPU.")</f>
        <v>Temperatur-CPU.</v>
      </c>
      <c r="G8" s="9"/>
      <c r="H8" s="9"/>
      <c r="I8" s="9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" t="s">
        <v>19</v>
      </c>
      <c r="B9" s="2" t="s">
        <v>20</v>
      </c>
      <c r="C9" s="2" t="str">
        <f>IFERROR(__xludf.DUMMYFUNCTION("GOOGLETRANSLATE(B9, ""en"", ""fr"")"),"Ordures dans le téléphone 10033 MB")</f>
        <v>Ordures dans le téléphone 10033 MB</v>
      </c>
      <c r="D9" s="8" t="str">
        <f>IFERROR(__xludf.DUMMYFUNCTION("GOOGLETRANSLATE(B9, ""en"", ""pt"")"),"Lixo no telefone 10033 MB")</f>
        <v>Lixo no telefone 10033 MB</v>
      </c>
      <c r="E9" s="8" t="str">
        <f>IFERROR(__xludf.DUMMYFUNCTION("GOOGLETRANSLATE(B9, ""en"", ""es"")"),"Basura en el teléfono 10033 MB.")</f>
        <v>Basura en el teléfono 10033 MB.</v>
      </c>
      <c r="F9" s="8" t="str">
        <f>IFERROR(__xludf.DUMMYFUNCTION("GOOGLETRANSLATE(B9, ""en"", ""de"")"),"Müll im Telefon 10033 MB")</f>
        <v>Müll im Telefon 10033 MB</v>
      </c>
      <c r="G9" s="9"/>
      <c r="H9" s="9"/>
      <c r="I9" s="9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" t="s">
        <v>21</v>
      </c>
      <c r="B10" s="2" t="s">
        <v>22</v>
      </c>
      <c r="C10" s="2" t="str">
        <f>IFERROR(__xludf.DUMMYFUNCTION("GOOGLETRANSLATE(B10, ""en"", ""fr"")"),"Optimiser")</f>
        <v>Optimiser</v>
      </c>
      <c r="D10" s="8" t="str">
        <f>IFERROR(__xludf.DUMMYFUNCTION("GOOGLETRANSLATE(B10, ""en"", ""pt"")"),"Otimizar")</f>
        <v>Otimizar</v>
      </c>
      <c r="E10" s="8" t="str">
        <f>IFERROR(__xludf.DUMMYFUNCTION("GOOGLETRANSLATE(B10, ""en"", ""es"")"),"Optimizar")</f>
        <v>Optimizar</v>
      </c>
      <c r="F10" s="8" t="str">
        <f>IFERROR(__xludf.DUMMYFUNCTION("GOOGLETRANSLATE(B10, ""en"", ""de"")"),"Optimieren")</f>
        <v>Optimieren</v>
      </c>
      <c r="G10" s="9"/>
      <c r="H10" s="9"/>
      <c r="I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" t="s">
        <v>23</v>
      </c>
      <c r="B11" s="2" t="s">
        <v>24</v>
      </c>
      <c r="C11" s="2" t="str">
        <f>IFERROR(__xludf.DUMMYFUNCTION("GOOGLETRANSLATE(B11, ""en"", ""fr"")"),"Normal1001Mode")</f>
        <v>Normal1001Mode</v>
      </c>
      <c r="D11" s="8" t="str">
        <f>IFERROR(__xludf.DUMMYFUNCTION("GOOGLETRANSLATE(B11, ""en"", ""pt"")"),"normal1001mode.")</f>
        <v>normal1001mode.</v>
      </c>
      <c r="E11" s="8" t="str">
        <f>IFERROR(__xludf.DUMMYFUNCTION("GOOGLETRANSLATE(B11, ""en"", ""es"")"),"normal1001mode")</f>
        <v>normal1001mode</v>
      </c>
      <c r="F11" s="8" t="str">
        <f>IFERROR(__xludf.DUMMYFUNCTION("GOOGLETRANSLATE(B11, ""en"", ""de"")"),"normal1001mode.")</f>
        <v>normal1001mode.</v>
      </c>
      <c r="G11" s="9"/>
      <c r="H11" s="9"/>
      <c r="I11" s="9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" t="s">
        <v>25</v>
      </c>
      <c r="B12" s="2" t="s">
        <v>26</v>
      </c>
      <c r="C12" s="2" t="str">
        <f>IFERROR(__xludf.DUMMYFUNCTION("GOOGLETRANSLATE(B12, ""en"", ""fr"")"),"RAM GRATUIT")</f>
        <v>RAM GRATUIT</v>
      </c>
      <c r="D12" s="8" t="str">
        <f>IFERROR(__xludf.DUMMYFUNCTION("GOOGLETRANSLATE(B12, ""en"", ""pt"")"),"Ram grátis")</f>
        <v>Ram grátis</v>
      </c>
      <c r="E12" s="8" t="str">
        <f>IFERROR(__xludf.DUMMYFUNCTION("GOOGLETRANSLATE(B12, ""en"", ""es"")"),"Carnero libre")</f>
        <v>Carnero libre</v>
      </c>
      <c r="F12" s="8" t="str">
        <f>IFERROR(__xludf.DUMMYFUNCTION("GOOGLETRANSLATE(B12, ""en"", ""de"")"),"Freier RAM.")</f>
        <v>Freier RAM.</v>
      </c>
      <c r="G12" s="9"/>
      <c r="H12" s="9"/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" t="s">
        <v>27</v>
      </c>
      <c r="B13" s="2" t="s">
        <v>28</v>
      </c>
      <c r="C13" s="2" t="str">
        <f>IFERROR(__xludf.DUMMYFUNCTION("GOOGLETRANSLATE(B13, ""en"", ""fr"")"),"10033 h. 10033 min.")</f>
        <v>10033 h. 10033 min.</v>
      </c>
      <c r="D13" s="8" t="str">
        <f>IFERROR(__xludf.DUMMYFUNCTION("GOOGLETRANSLATE(B13, ""en"", ""pt"")"),"10033 h. 10033 min.")</f>
        <v>10033 h. 10033 min.</v>
      </c>
      <c r="E13" s="8" t="str">
        <f>IFERROR(__xludf.DUMMYFUNCTION("GOOGLETRANSLATE(B13, ""en"", ""es"")"),"10033 h. 10033 min.")</f>
        <v>10033 h. 10033 min.</v>
      </c>
      <c r="F13" s="8" t="str">
        <f>IFERROR(__xludf.DUMMYFUNCTION("GOOGLETRANSLATE(B13, ""en"", ""de"")"),"10033 h. 10033 min.")</f>
        <v>10033 h. 10033 min.</v>
      </c>
      <c r="G13" s="9"/>
      <c r="H13" s="9"/>
      <c r="I13" s="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2" t="s">
        <v>29</v>
      </c>
      <c r="B14" s="2" t="s">
        <v>30</v>
      </c>
      <c r="C14" s="2" t="str">
        <f>IFERROR(__xludf.DUMMYFUNCTION("GOOGLETRANSLATE(B14, ""en"", ""fr"")"),"Fichiers résiduels")</f>
        <v>Fichiers résiduels</v>
      </c>
      <c r="D14" s="8" t="str">
        <f>IFERROR(__xludf.DUMMYFUNCTION("GOOGLETRANSLATE(B14, ""en"", ""pt"")"),"Arquivos residuais")</f>
        <v>Arquivos residuais</v>
      </c>
      <c r="E14" s="8" t="str">
        <f>IFERROR(__xludf.DUMMYFUNCTION("GOOGLETRANSLATE(B14, ""en"", ""es"")"),"Archivos residuales")</f>
        <v>Archivos residuales</v>
      </c>
      <c r="F14" s="8" t="str">
        <f>IFERROR(__xludf.DUMMYFUNCTION("GOOGLETRANSLATE(B14, ""en"", ""de"")"),"Übrig gebliebene Dateien")</f>
        <v>Übrig gebliebene Dateien</v>
      </c>
      <c r="G14" s="9"/>
      <c r="H14" s="9"/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" t="s">
        <v>31</v>
      </c>
      <c r="B15" s="2" t="s">
        <v>32</v>
      </c>
      <c r="C15" s="2" t="str">
        <f>IFERROR(__xludf.DUMMYFUNCTION("GOOGLETRANSLATE(B15, ""en"", ""fr"")"),"10033 %%")</f>
        <v>10033 %%</v>
      </c>
      <c r="D15" s="8" t="str">
        <f>IFERROR(__xludf.DUMMYFUNCTION("GOOGLETRANSLATE(B15, ""en"", ""pt"")"),"10033 %%")</f>
        <v>10033 %%</v>
      </c>
      <c r="E15" s="8" t="str">
        <f>IFERROR(__xludf.DUMMYFUNCTION("GOOGLETRANSLATE(B15, ""en"", ""es"")"),"10033 %%")</f>
        <v>10033 %%</v>
      </c>
      <c r="F15" s="8" t="str">
        <f>IFERROR(__xludf.DUMMYFUNCTION("GOOGLETRANSLATE(B15, ""en"", ""de"")"),"10033 %%")</f>
        <v>10033 %%</v>
      </c>
      <c r="G15" s="9"/>
      <c r="H15" s="9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" t="s">
        <v>33</v>
      </c>
      <c r="B16" s="2" t="s">
        <v>34</v>
      </c>
      <c r="C16" s="2" t="str">
        <f>IFERROR(__xludf.DUMMYFUNCTION("GOOGLETRANSLATE(B16, ""en"", ""fr"")"),"La productivité a augmenté!")</f>
        <v>La productivité a augmenté!</v>
      </c>
      <c r="D16" s="8" t="str">
        <f>IFERROR(__xludf.DUMMYFUNCTION("GOOGLETRANSLATE(B16, ""en"", ""pt"")"),"A produtividade aumentou!")</f>
        <v>A produtividade aumentou!</v>
      </c>
      <c r="E16" s="8" t="str">
        <f>IFERROR(__xludf.DUMMYFUNCTION("GOOGLETRANSLATE(B16, ""en"", ""es"")"),"La productividad ha aumentado!")</f>
        <v>La productividad ha aumentado!</v>
      </c>
      <c r="F16" s="8" t="str">
        <f>IFERROR(__xludf.DUMMYFUNCTION("GOOGLETRANSLATE(B16, ""en"", ""de"")"),"Produktivität hat zugenommen!")</f>
        <v>Produktivität hat zugenommen!</v>
      </c>
      <c r="G16" s="9"/>
      <c r="H16" s="9"/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" t="s">
        <v>35</v>
      </c>
      <c r="B17" s="2" t="s">
        <v>36</v>
      </c>
      <c r="C17" s="2" t="str">
        <f>IFERROR(__xludf.DUMMYFUNCTION("GOOGLETRANSLATE(B17, ""en"", ""fr"")"),"Cache")</f>
        <v>Cache</v>
      </c>
      <c r="D17" s="8" t="str">
        <f>IFERROR(__xludf.DUMMYFUNCTION("GOOGLETRANSLATE(B17, ""en"", ""pt"")"),"Cache")</f>
        <v>Cache</v>
      </c>
      <c r="E17" s="8" t="str">
        <f>IFERROR(__xludf.DUMMYFUNCTION("GOOGLETRANSLATE(B17, ""en"", ""es"")"),"Cache")</f>
        <v>Cache</v>
      </c>
      <c r="F17" s="8" t="str">
        <f>IFERROR(__xludf.DUMMYFUNCTION("GOOGLETRANSLATE(B17, ""en"", ""de"")"),"Zwischenspeicher")</f>
        <v>Zwischenspeicher</v>
      </c>
      <c r="G17" s="9"/>
      <c r="H17" s="9"/>
      <c r="I17" s="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" t="s">
        <v>37</v>
      </c>
      <c r="B18" s="2" t="s">
        <v>38</v>
      </c>
      <c r="C18" s="2" t="str">
        <f>IFERROR(__xludf.DUMMYFUNCTION("GOOGLETRANSLATE(B18, ""en"", ""fr"")"),"Indésirabilité du système")</f>
        <v>Indésirabilité du système</v>
      </c>
      <c r="D18" s="8" t="str">
        <f>IFERROR(__xludf.DUMMYFUNCTION("GOOGLETRANSLATE(B18, ""en"", ""pt"")"),"Sistema Junk.")</f>
        <v>Sistema Junk.</v>
      </c>
      <c r="E18" s="8" t="str">
        <f>IFERROR(__xludf.DUMMYFUNCTION("GOOGLETRANSLATE(B18, ""en"", ""es"")"),"Basura del sistema")</f>
        <v>Basura del sistema</v>
      </c>
      <c r="F18" s="8" t="str">
        <f>IFERROR(__xludf.DUMMYFUNCTION("GOOGLETRANSLATE(B18, ""en"", ""de"")"),"Systemmüll")</f>
        <v>Systemmüll</v>
      </c>
      <c r="G18" s="9"/>
      <c r="H18" s="9"/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" t="s">
        <v>39</v>
      </c>
      <c r="B19" s="2" t="s">
        <v>40</v>
      </c>
      <c r="C19" s="2" t="str">
        <f>IFERROR(__xludf.DUMMYFUNCTION("GOOGLETRANSLATE(B19, ""en"", ""fr"")"),"N'oubliez pas d'arrêter les applications de fond1001SO comme pour ne pas surchauffer le processeur")</f>
        <v>N'oubliez pas d'arrêter les applications de fond1001SO comme pour ne pas surchauffer le processeur</v>
      </c>
      <c r="D19" s="8" t="str">
        <f>IFERROR(__xludf.DUMMYFUNCTION("GOOGLETRANSLATE(B19, ""en"", ""pt"")"),"Não se esqueça de parar as aplicações de fundo1001sso como não para superaquecer o processador")</f>
        <v>Não se esqueça de parar as aplicações de fundo1001sso como não para superaquecer o processador</v>
      </c>
      <c r="E19" s="8" t="str">
        <f>IFERROR(__xludf.DUMMYFUNCTION("GOOGLETRANSLATE(B19, ""en"", ""es"")"),"No olvides detener las aplicaciones de fondo1001SO como para no sobrecalentar el procesador")</f>
        <v>No olvides detener las aplicaciones de fondo1001SO como para no sobrecalentar el procesador</v>
      </c>
      <c r="F19" s="8" t="str">
        <f>IFERROR(__xludf.DUMMYFUNCTION("GOOGLETRANSLATE(B19, ""en"", ""de"")"),"Vergessen Sie nicht, die Hintergrundanwendungen aufzuhalten1001SO, um den Prozessor nicht zu überhitzen")</f>
        <v>Vergessen Sie nicht, die Hintergrundanwendungen aufzuhalten1001SO, um den Prozessor nicht zu überhitzen</v>
      </c>
      <c r="G19" s="9"/>
      <c r="H19" s="9"/>
      <c r="I19" s="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" t="s">
        <v>41</v>
      </c>
      <c r="B20" s="2" t="s">
        <v>42</v>
      </c>
      <c r="C20" s="2" t="str">
        <f>IFERROR(__xludf.DUMMYFUNCTION("GOOGLETRANSLATE(B20, ""en"", ""fr"")"),"Ultra1001Mode")</f>
        <v>Ultra1001Mode</v>
      </c>
      <c r="D20" s="8" t="str">
        <f>IFERROR(__xludf.DUMMYFUNCTION("GOOGLETRANSLATE(B20, ""en"", ""pt"")"),"Ultra1001mode.")</f>
        <v>Ultra1001mode.</v>
      </c>
      <c r="E20" s="8" t="str">
        <f>IFERROR(__xludf.DUMMYFUNCTION("GOOGLETRANSLATE(B20, ""en"", ""es"")"),"ultra1001mode")</f>
        <v>ultra1001mode</v>
      </c>
      <c r="F20" s="8" t="str">
        <f>IFERROR(__xludf.DUMMYFUNCTION("GOOGLETRANSLATE(B20, ""en"", ""de"")"),"Ultra1001Mode.")</f>
        <v>Ultra1001Mode.</v>
      </c>
      <c r="G20" s="9"/>
      <c r="H20" s="9"/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" t="s">
        <v>43</v>
      </c>
      <c r="B21" s="2" t="s">
        <v>44</v>
      </c>
      <c r="C21" s="2" t="str">
        <f>IFERROR(__xludf.DUMMYFUNCTION("GOOGLETRANSLATE(B21, ""en"", ""fr"")"),"Temps de charge restant")</f>
        <v>Temps de charge restant</v>
      </c>
      <c r="D21" s="8" t="str">
        <f>IFERROR(__xludf.DUMMYFUNCTION("GOOGLETRANSLATE(B21, ""en"", ""pt"")"),"Tempo de carregamento restante")</f>
        <v>Tempo de carregamento restante</v>
      </c>
      <c r="E21" s="8" t="str">
        <f>IFERROR(__xludf.DUMMYFUNCTION("GOOGLETRANSLATE(B21, ""en"", ""es"")"),"Tiempo de carga restante")</f>
        <v>Tiempo de carga restante</v>
      </c>
      <c r="F21" s="8" t="str">
        <f>IFERROR(__xludf.DUMMYFUNCTION("GOOGLETRANSLATE(B21, ""en"", ""de"")"),"Ladezeit verbleibend")</f>
        <v>Ladezeit verbleibend</v>
      </c>
      <c r="G21" s="9"/>
      <c r="H21" s="9"/>
      <c r="I21" s="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" t="s">
        <v>45</v>
      </c>
      <c r="B22" s="2" t="s">
        <v>46</v>
      </c>
      <c r="C22" s="2" t="str">
        <f>IFERROR(__xludf.DUMMYFUNCTION("GOOGLETRANSLATE(B22, ""en"", ""fr"")"),"Terminé!")</f>
        <v>Terminé!</v>
      </c>
      <c r="D22" s="8" t="str">
        <f>IFERROR(__xludf.DUMMYFUNCTION("GOOGLETRANSLATE(B22, ""en"", ""pt"")"),"Feito!")</f>
        <v>Feito!</v>
      </c>
      <c r="E22" s="8" t="str">
        <f>IFERROR(__xludf.DUMMYFUNCTION("GOOGLETRANSLATE(B22, ""en"", ""es"")"),"¡Hecho!")</f>
        <v>¡Hecho!</v>
      </c>
      <c r="F22" s="8" t="str">
        <f>IFERROR(__xludf.DUMMYFUNCTION("GOOGLETRANSLATE(B22, ""en"", ""de"")"),"Getan!")</f>
        <v>Getan!</v>
      </c>
      <c r="G22" s="9"/>
      <c r="H22" s="9"/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2" t="s">
        <v>47</v>
      </c>
      <c r="B23" s="2" t="s">
        <v>48</v>
      </c>
      <c r="C23" s="2" t="str">
        <f>IFERROR(__xludf.DUMMYFUNCTION("GOOGLETRANSLATE(B23, ""en"", ""fr"")"),"Usage RAM 100218 GB / 100218 Go")</f>
        <v>Usage RAM 100218 GB / 100218 Go</v>
      </c>
      <c r="D23" s="8" t="str">
        <f>IFERROR(__xludf.DUMMYFUNCTION("GOOGLETRANSLATE(B23, ""en"", ""pt"")"),"Uso de RAM 100218 GB / 100218 GB")</f>
        <v>Uso de RAM 100218 GB / 100218 GB</v>
      </c>
      <c r="E23" s="8" t="str">
        <f>IFERROR(__xludf.DUMMYFUNCTION("GOOGLETRANSLATE(B23, ""en"", ""es"")"),"RAM USO 100218 GB / 100218 GB")</f>
        <v>RAM USO 100218 GB / 100218 GB</v>
      </c>
      <c r="F23" s="8" t="str">
        <f>IFERROR(__xludf.DUMMYFUNCTION("GOOGLETRANSLATE(B23, ""en"", ""de"")"),"RAM-Nutzung 100218 GB / 100218 GB")</f>
        <v>RAM-Nutzung 100218 GB / 100218 GB</v>
      </c>
      <c r="G23" s="9"/>
      <c r="H23" s="9"/>
      <c r="I23" s="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" t="s">
        <v>49</v>
      </c>
      <c r="B24" s="2" t="s">
        <v>50</v>
      </c>
      <c r="C24" s="2" t="str">
        <f>IFERROR(__xludf.DUMMYFUNCTION("GOOGLETRANSLATE(B24, ""en"", ""fr"")"),"Moyenne1001Saving")</f>
        <v>Moyenne1001Saving</v>
      </c>
      <c r="D24" s="8" t="str">
        <f>IFERROR(__xludf.DUMMYFUNCTION("GOOGLETRANSLATE(B24, ""en"", ""pt"")"),"Médio1001saving.")</f>
        <v>Médio1001saving.</v>
      </c>
      <c r="E24" s="8" t="str">
        <f>IFERROR(__xludf.DUMMYFUNCTION("GOOGLETRANSLATE(B24, ""en"", ""es"")"),"Medium1001Saving")</f>
        <v>Medium1001Saving</v>
      </c>
      <c r="F24" s="8" t="str">
        <f>IFERROR(__xludf.DUMMYFUNCTION("GOOGLETRANSLATE(B24, ""en"", ""de"")"),"Medium1001Save.")</f>
        <v>Medium1001Save.</v>
      </c>
      <c r="G24" s="9"/>
      <c r="H24" s="9"/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" t="s">
        <v>51</v>
      </c>
      <c r="B25" s="2" t="s">
        <v>52</v>
      </c>
      <c r="C25" s="2" t="str">
        <f>IFERROR(__xludf.DUMMYFUNCTION("GOOGLETRANSLATE(B25, ""en"", ""fr"")"),"Fichiers temporaires")</f>
        <v>Fichiers temporaires</v>
      </c>
      <c r="D25" s="8" t="str">
        <f>IFERROR(__xludf.DUMMYFUNCTION("GOOGLETRANSLATE(B25, ""en"", ""pt"")"),"Arquivos temporários")</f>
        <v>Arquivos temporários</v>
      </c>
      <c r="E25" s="8" t="str">
        <f>IFERROR(__xludf.DUMMYFUNCTION("GOOGLETRANSLATE(B25, ""en"", ""es"")"),"Archivos temporales")</f>
        <v>Archivos temporales</v>
      </c>
      <c r="F25" s="8" t="str">
        <f>IFERROR(__xludf.DUMMYFUNCTION("GOOGLETRANSLATE(B25, ""en"", ""de"")"),"Temporäre Dateien")</f>
        <v>Temporäre Dateien</v>
      </c>
      <c r="G25" s="9"/>
      <c r="H25" s="9"/>
      <c r="I25" s="9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2" t="s">
        <v>53</v>
      </c>
      <c r="B26" s="2" t="s">
        <v>54</v>
      </c>
      <c r="C26" s="2" t="str">
        <f>IFERROR(__xludf.DUMMYFUNCTION("GOOGLETRANSLATE(B26, ""en"", ""fr"")"),"Temps de charge restant 10033 h. 10033 min.")</f>
        <v>Temps de charge restant 10033 h. 10033 min.</v>
      </c>
      <c r="D26" s="8" t="str">
        <f>IFERROR(__xludf.DUMMYFUNCTION("GOOGLETRANSLATE(B26, ""en"", ""pt"")"),"Tempo de carregamento restante 10033 h. 10033 min.")</f>
        <v>Tempo de carregamento restante 10033 h. 10033 min.</v>
      </c>
      <c r="E26" s="8" t="str">
        <f>IFERROR(__xludf.DUMMYFUNCTION("GOOGLETRANSLATE(B26, ""en"", ""es"")"),"Tiempo de carga restante 10033 h. 10033 min.")</f>
        <v>Tiempo de carga restante 10033 h. 10033 min.</v>
      </c>
      <c r="F26" s="8" t="str">
        <f>IFERROR(__xludf.DUMMYFUNCTION("GOOGLETRANSLATE(B26, ""en"", ""de"")"),"Ladezeit verbleibt 10033 h. 10033 min.")</f>
        <v>Ladezeit verbleibt 10033 h. 10033 min.</v>
      </c>
      <c r="G26" s="9"/>
      <c r="H26" s="9"/>
      <c r="I26" s="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2" t="s">
        <v>55</v>
      </c>
      <c r="B27" s="2" t="s">
        <v>56</v>
      </c>
      <c r="C27" s="2" t="str">
        <f>IFERROR(__xludf.DUMMYFUNCTION("GOOGLETRANSLATE(B27, ""en"", ""fr"")"),"10013 Mo")</f>
        <v>10013 Mo</v>
      </c>
      <c r="D27" s="8" t="str">
        <f>IFERROR(__xludf.DUMMYFUNCTION("GOOGLETRANSLATE(B27, ""en"", ""pt"")"),"10013 MB.")</f>
        <v>10013 MB.</v>
      </c>
      <c r="E27" s="8" t="str">
        <f>IFERROR(__xludf.DUMMYFUNCTION("GOOGLETRANSLATE(B27, ""en"", ""es"")"),"10013 MB")</f>
        <v>10013 MB</v>
      </c>
      <c r="F27" s="8" t="str">
        <f>IFERROR(__xludf.DUMMYFUNCTION("GOOGLETRANSLATE(B27, ""en"", ""de"")"),"10013 MB.")</f>
        <v>10013 MB.</v>
      </c>
      <c r="G27" s="9"/>
      <c r="H27" s="9"/>
      <c r="I27" s="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2" t="s">
        <v>57</v>
      </c>
      <c r="B28" s="2" t="s">
        <v>58</v>
      </c>
      <c r="C28" s="2" t="str">
        <f>IFERROR(__xludf.DUMMYFUNCTION("GOOGLETRANSLATE(B28, ""en"", ""fr"")"),"Supprimer les ordures régulièrement SO1001As pour ne pas obstruer votre mémoire")</f>
        <v>Supprimer les ordures régulièrement SO1001As pour ne pas obstruer votre mémoire</v>
      </c>
      <c r="D28" s="8" t="str">
        <f>IFERROR(__xludf.DUMMYFUNCTION("GOOGLETRANSLATE(B28, ""en"", ""pt"")"),"Remova o lixo regularmente So1001as para não entupir sua memória")</f>
        <v>Remova o lixo regularmente So1001as para não entupir sua memória</v>
      </c>
      <c r="E28" s="8" t="str">
        <f>IFERROR(__xludf.DUMMYFUNCTION("GOOGLETRANSLATE(B28, ""en"", ""es"")"),"Retire la basura regularmente SO1001AS para no obstruir su memoria")</f>
        <v>Retire la basura regularmente SO1001AS para no obstruir su memoria</v>
      </c>
      <c r="F28" s="8" t="str">
        <f>IFERROR(__xludf.DUMMYFUNCTION("GOOGLETRANSLATE(B28, ""en"", ""de"")"),"Entfernen Sie den Müll regelmäßig SO1001As, um Ihren Speicher nicht zu verstopfen")</f>
        <v>Entfernen Sie den Müll regelmäßig SO1001As, um Ihren Speicher nicht zu verstopfen</v>
      </c>
      <c r="G28" s="9"/>
      <c r="H28" s="9"/>
      <c r="I28" s="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2" t="s">
        <v>59</v>
      </c>
      <c r="B29" s="2" t="s">
        <v>60</v>
      </c>
      <c r="C29" s="2" t="str">
        <f>IFERROR(__xludf.DUMMYFUNCTION("GOOGLETRANSLATE(B29, ""en"", ""fr"")"),"Nettoyé")</f>
        <v>Nettoyé</v>
      </c>
      <c r="D29" s="8" t="str">
        <f>IFERROR(__xludf.DUMMYFUNCTION("GOOGLETRANSLATE(B29, ""en"", ""pt"")"),"Limpo")</f>
        <v>Limpo</v>
      </c>
      <c r="E29" s="8" t="str">
        <f>IFERROR(__xludf.DUMMYFUNCTION("GOOGLETRANSLATE(B29, ""en"", ""es"")"),"Limpiado")</f>
        <v>Limpiado</v>
      </c>
      <c r="F29" s="8" t="str">
        <f>IFERROR(__xludf.DUMMYFUNCTION("GOOGLETRANSLATE(B29, ""en"", ""de"")"),"Gereinigt")</f>
        <v>Gereinigt</v>
      </c>
      <c r="G29" s="9"/>
      <c r="H29" s="9"/>
      <c r="I29" s="9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2" t="s">
        <v>61</v>
      </c>
      <c r="B30" s="2" t="s">
        <v>62</v>
      </c>
      <c r="C30" s="2" t="str">
        <f>IFERROR(__xludf.DUMMYFUNCTION("GOOGLETRANSLATE(B30, ""en"", ""fr"")"),"Nettoyage du téléphone sans publicité")</f>
        <v>Nettoyage du téléphone sans publicité</v>
      </c>
      <c r="D30" s="8" t="str">
        <f>IFERROR(__xludf.DUMMYFUNCTION("GOOGLETRANSLATE(B30, ""en"", ""pt"")"),"Limpeza do telefone sem publicidade")</f>
        <v>Limpeza do telefone sem publicidade</v>
      </c>
      <c r="E30" s="8" t="str">
        <f>IFERROR(__xludf.DUMMYFUNCTION("GOOGLETRANSLATE(B30, ""en"", ""es"")"),"Limpieza de teléfonos sin publicidad.")</f>
        <v>Limpieza de teléfonos sin publicidad.</v>
      </c>
      <c r="F30" s="8" t="str">
        <f>IFERROR(__xludf.DUMMYFUNCTION("GOOGLETRANSLATE(B30, ""en"", ""de"")"),"Telefonreinigung ohne Werbung")</f>
        <v>Telefonreinigung ohne Werbung</v>
      </c>
      <c r="G30" s="9"/>
      <c r="H30" s="9"/>
      <c r="I30" s="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2" t="s">
        <v>63</v>
      </c>
      <c r="B31" s="2" t="s">
        <v>64</v>
      </c>
      <c r="C31" s="2" t="str">
        <f>IFERROR(__xludf.DUMMYFUNCTION("GOOGLETRANSLATE(B31, ""en"", ""fr"")"),"Restaurer les achats")</f>
        <v>Restaurer les achats</v>
      </c>
      <c r="D31" s="8" t="str">
        <f>IFERROR(__xludf.DUMMYFUNCTION("GOOGLETRANSLATE(B31, ""en"", ""pt"")"),"Restaurar compras")</f>
        <v>Restaurar compras</v>
      </c>
      <c r="E31" s="8" t="str">
        <f>IFERROR(__xludf.DUMMYFUNCTION("GOOGLETRANSLATE(B31, ""en"", ""es"")"),"Restaurar las compras")</f>
        <v>Restaurar las compras</v>
      </c>
      <c r="F31" s="8" t="str">
        <f>IFERROR(__xludf.DUMMYFUNCTION("GOOGLETRANSLATE(B31, ""en"", ""de"")"),"Einkäufe wiederherstellen")</f>
        <v>Einkäufe wiederherstellen</v>
      </c>
      <c r="G31" s="9"/>
      <c r="H31" s="9"/>
      <c r="I31" s="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2" t="s">
        <v>65</v>
      </c>
      <c r="B32" s="2" t="s">
        <v>66</v>
      </c>
      <c r="C32" s="2" t="str">
        <f>IFERROR(__xludf.DUMMYFUNCTION("GOOGLETRANSLATE(B32, ""en"", ""fr"")"),"Applications provoquant des problèmes de refroidissement:")</f>
        <v>Applications provoquant des problèmes de refroidissement:</v>
      </c>
      <c r="D32" s="8" t="str">
        <f>IFERROR(__xludf.DUMMYFUNCTION("GOOGLETRANSLATE(B32, ""en"", ""pt"")"),"Apps causando problemas de resfriamento:")</f>
        <v>Apps causando problemas de resfriamento:</v>
      </c>
      <c r="E32" s="8" t="str">
        <f>IFERROR(__xludf.DUMMYFUNCTION("GOOGLETRANSLATE(B32, ""en"", ""es"")"),"Aplicaciones que causan problemas de enfriamiento:")</f>
        <v>Aplicaciones que causan problemas de enfriamiento:</v>
      </c>
      <c r="F32" s="8" t="str">
        <f>IFERROR(__xludf.DUMMYFUNCTION("GOOGLETRANSLATE(B32, ""en"", ""de"")"),"Apps, die Kühlprobleme verursachen:")</f>
        <v>Apps, die Kühlprobleme verursachen:</v>
      </c>
      <c r="G32" s="9"/>
      <c r="H32" s="9"/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2" t="s">
        <v>67</v>
      </c>
      <c r="B33" s="2" t="s">
        <v>68</v>
      </c>
      <c r="C33" s="2" t="str">
        <f>IFERROR(__xludf.DUMMYFUNCTION("GOOGLETRANSLATE(B33, ""en"", ""fr"")"),"Besoin d'optimisation1001ram Utilisation 100218 GB / 100218 Go")</f>
        <v>Besoin d'optimisation1001ram Utilisation 100218 GB / 100218 Go</v>
      </c>
      <c r="D33" s="8" t="str">
        <f>IFERROR(__xludf.DUMMYFUNCTION("GOOGLETRANSLATE(B33, ""en"", ""pt"")"),"Precisa de otimização1001Ram Uso 100218 GB / 100218 GB")</f>
        <v>Precisa de otimização1001Ram Uso 100218 GB / 100218 GB</v>
      </c>
      <c r="E33" s="8" t="str">
        <f>IFERROR(__xludf.DUMMYFUNCTION("GOOGLETRANSLATE(B33, ""en"", ""es"")"),"Necesita optimización1001Ram Uso 100218 GB / 100218 GB")</f>
        <v>Necesita optimización1001Ram Uso 100218 GB / 100218 GB</v>
      </c>
      <c r="F33" s="8" t="str">
        <f>IFERROR(__xludf.DUMMYFUNCTION("GOOGLETRANSLATE(B33, ""en"", ""de"")"),"Benötigen Sie Optimierung1001RAM-Nutzung 100218 GB / 100218 GB")</f>
        <v>Benötigen Sie Optimierung1001RAM-Nutzung 100218 GB / 100218 GB</v>
      </c>
      <c r="G33" s="9"/>
      <c r="H33" s="9"/>
      <c r="I33" s="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2" t="s">
        <v>69</v>
      </c>
      <c r="B34" s="2" t="s">
        <v>70</v>
      </c>
      <c r="C34" s="2" t="str">
        <f>IFERROR(__xludf.DUMMYFUNCTION("GOOGLETRANSLATE(B34, ""en"", ""fr"")"),"Balayage...")</f>
        <v>Balayage...</v>
      </c>
      <c r="D34" s="8" t="str">
        <f>IFERROR(__xludf.DUMMYFUNCTION("GOOGLETRANSLATE(B34, ""en"", ""pt"")"),"Digitalização ...")</f>
        <v>Digitalização ...</v>
      </c>
      <c r="E34" s="8" t="str">
        <f>IFERROR(__xludf.DUMMYFUNCTION("GOOGLETRANSLATE(B34, ""en"", ""es"")"),"Exploración...")</f>
        <v>Exploración...</v>
      </c>
      <c r="F34" s="8" t="str">
        <f>IFERROR(__xludf.DUMMYFUNCTION("GOOGLETRANSLATE(B34, ""en"", ""de"")"),"Scannen ...")</f>
        <v>Scannen ...</v>
      </c>
      <c r="G34" s="9"/>
      <c r="H34" s="9"/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2" t="s">
        <v>71</v>
      </c>
      <c r="B35" s="2" t="s">
        <v>72</v>
      </c>
      <c r="C35" s="2" t="str">
        <f>IFERROR(__xludf.DUMMYFUNCTION("GOOGLETRANSLATE(B35, ""en"", ""fr"")"),"Optimisé!")</f>
        <v>Optimisé!</v>
      </c>
      <c r="D35" s="8" t="str">
        <f>IFERROR(__xludf.DUMMYFUNCTION("GOOGLETRANSLATE(B35, ""en"", ""pt"")"),"Otimizado!")</f>
        <v>Otimizado!</v>
      </c>
      <c r="E35" s="8" t="str">
        <f>IFERROR(__xludf.DUMMYFUNCTION("GOOGLETRANSLATE(B35, ""en"", ""es"")"),"¡Optimizado!")</f>
        <v>¡Optimizado!</v>
      </c>
      <c r="F35" s="8" t="str">
        <f>IFERROR(__xludf.DUMMYFUNCTION("GOOGLETRANSLATE(B35, ""en"", ""de"")"),"Optimiert!")</f>
        <v>Optimiert!</v>
      </c>
      <c r="G35" s="9"/>
      <c r="H35" s="9"/>
      <c r="I35" s="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2" t="s">
        <v>73</v>
      </c>
      <c r="B36" s="2" t="s">
        <v>74</v>
      </c>
      <c r="C36" s="2" t="str">
        <f>IFERROR(__xludf.DUMMYFUNCTION("GOOGLETRANSLATE(B36, ""en"", ""fr"")"),"Optimiseur")</f>
        <v>Optimiseur</v>
      </c>
      <c r="D36" s="8" t="str">
        <f>IFERROR(__xludf.DUMMYFUNCTION("GOOGLETRANSLATE(B36, ""en"", ""pt"")"),"Otimizador")</f>
        <v>Otimizador</v>
      </c>
      <c r="E36" s="8" t="str">
        <f>IFERROR(__xludf.DUMMYFUNCTION("GOOGLETRANSLATE(B36, ""en"", ""es"")"),"Optimizador")</f>
        <v>Optimizador</v>
      </c>
      <c r="F36" s="8" t="str">
        <f>IFERROR(__xludf.DUMMYFUNCTION("GOOGLETRANSLATE(B36, ""en"", ""de"")"),"Optimierer")</f>
        <v>Optimierer</v>
      </c>
      <c r="G36" s="9"/>
      <c r="H36" s="9"/>
      <c r="I36" s="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2" t="s">
        <v>75</v>
      </c>
      <c r="B37" s="2" t="s">
        <v>76</v>
      </c>
      <c r="C37" s="2" t="str">
        <f>IFERROR(__xludf.DUMMYFUNCTION("GOOGLETRANSLATE(B37, ""en"", ""fr"")"),"Low1001Saving")</f>
        <v>Low1001Saving</v>
      </c>
      <c r="D37" s="8" t="str">
        <f>IFERROR(__xludf.DUMMYFUNCTION("GOOGLETRANSLATE(B37, ""en"", ""pt"")"),"Low1001saving")</f>
        <v>Low1001saving</v>
      </c>
      <c r="E37" s="8" t="str">
        <f>IFERROR(__xludf.DUMMYFUNCTION("GOOGLETRANSLATE(B37, ""en"", ""es"")"),"Low1001Saving")</f>
        <v>Low1001Saving</v>
      </c>
      <c r="F37" s="8" t="str">
        <f>IFERROR(__xludf.DUMMYFUNCTION("GOOGLETRANSLATE(B37, ""en"", ""de"")"),"Low1001Save.")</f>
        <v>Low1001Save.</v>
      </c>
      <c r="G37" s="9"/>
      <c r="H37" s="9"/>
      <c r="I37" s="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2" t="s">
        <v>77</v>
      </c>
      <c r="B38" s="2" t="s">
        <v>78</v>
      </c>
      <c r="C38" s="2" t="str">
        <f>IFERROR(__xludf.DUMMYFUNCTION("GOOGLETRANSLATE(B38, ""en"", ""fr"")"),"Support utilisateur prioritaire")</f>
        <v>Support utilisateur prioritaire</v>
      </c>
      <c r="D38" s="8" t="str">
        <f>IFERROR(__xludf.DUMMYFUNCTION("GOOGLETRANSLATE(B38, ""en"", ""pt"")"),"Suporte ao usuário prioritário")</f>
        <v>Suporte ao usuário prioritário</v>
      </c>
      <c r="E38" s="8" t="str">
        <f>IFERROR(__xludf.DUMMYFUNCTION("GOOGLETRANSLATE(B38, ""en"", ""es"")"),"Soporte de usuario prioritario")</f>
        <v>Soporte de usuario prioritario</v>
      </c>
      <c r="F38" s="8" t="str">
        <f>IFERROR(__xludf.DUMMYFUNCTION("GOOGLETRANSLATE(B38, ""en"", ""de"")"),"Prioritätsbenutzerunterstützung.")</f>
        <v>Prioritätsbenutzerunterstützung.</v>
      </c>
      <c r="G38" s="9"/>
      <c r="H38" s="9"/>
      <c r="I38" s="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2" t="s">
        <v>79</v>
      </c>
      <c r="B39" s="2" t="s">
        <v>80</v>
      </c>
      <c r="C39" s="2" t="str">
        <f>IFERROR(__xludf.DUMMYFUNCTION("GOOGLETRANSLATE(B39, ""en"", ""fr"")"),"Pas de pubs")</f>
        <v>Pas de pubs</v>
      </c>
      <c r="D39" s="8" t="str">
        <f>IFERROR(__xludf.DUMMYFUNCTION("GOOGLETRANSLATE(B39, ""en"", ""pt"")"),"Não há anúncios")</f>
        <v>Não há anúncios</v>
      </c>
      <c r="E39" s="8" t="str">
        <f>IFERROR(__xludf.DUMMYFUNCTION("GOOGLETRANSLATE(B39, ""en"", ""es"")"),"Sin anuncios")</f>
        <v>Sin anuncios</v>
      </c>
      <c r="F39" s="8" t="str">
        <f>IFERROR(__xludf.DUMMYFUNCTION("GOOGLETRANSLATE(B39, ""en"", ""de"")"),"Keine Werbung")</f>
        <v>Keine Werbung</v>
      </c>
      <c r="G39" s="9"/>
      <c r="H39" s="9"/>
      <c r="I39" s="9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2" t="s">
        <v>81</v>
      </c>
      <c r="B40" s="2" t="s">
        <v>82</v>
      </c>
      <c r="C40" s="2" t="str">
        <f>IFERROR(__xludf.DUMMYFUNCTION("GOOGLETRANSLATE(B40, ""en"", ""fr"")"),"Cpu refroidisseur")</f>
        <v>Cpu refroidisseur</v>
      </c>
      <c r="D40" s="8" t="str">
        <f>IFERROR(__xludf.DUMMYFUNCTION("GOOGLETRANSLATE(B40, ""en"", ""pt"")"),"Cooler da CPU.")</f>
        <v>Cooler da CPU.</v>
      </c>
      <c r="E40" s="8" t="str">
        <f>IFERROR(__xludf.DUMMYFUNCTION("GOOGLETRANSLATE(B40, ""en"", ""es"")"),"CPU Cooler")</f>
        <v>CPU Cooler</v>
      </c>
      <c r="F40" s="8" t="str">
        <f>IFERROR(__xludf.DUMMYFUNCTION("GOOGLETRANSLATE(B40, ""en"", ""de"")"),"CPU-Kühler")</f>
        <v>CPU-Kühler</v>
      </c>
      <c r="G40" s="9"/>
      <c r="H40" s="9"/>
      <c r="I40" s="9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2" t="s">
        <v>83</v>
      </c>
      <c r="B41" s="2" t="s">
        <v>84</v>
      </c>
      <c r="C41" s="2" t="str">
        <f>IFERROR(__xludf.DUMMYFUNCTION("GOOGLETRANSLATE(B41, ""en"", ""fr"")"),"Soutien VIP")</f>
        <v>Soutien VIP</v>
      </c>
      <c r="D41" s="8" t="str">
        <f>IFERROR(__xludf.DUMMYFUNCTION("GOOGLETRANSLATE(B41, ""en"", ""pt"")"),"Suporte VIP.")</f>
        <v>Suporte VIP.</v>
      </c>
      <c r="E41" s="8" t="str">
        <f>IFERROR(__xludf.DUMMYFUNCTION("GOOGLETRANSLATE(B41, ""en"", ""es"")"),"Soporte VIP")</f>
        <v>Soporte VIP</v>
      </c>
      <c r="F41" s="8" t="str">
        <f>IFERROR(__xludf.DUMMYFUNCTION("GOOGLETRANSLATE(B41, ""en"", ""de"")"),"VIP-Unterstützung")</f>
        <v>VIP-Unterstützung</v>
      </c>
      <c r="G41" s="9"/>
      <c r="H41" s="9"/>
      <c r="I41" s="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2" t="s">
        <v>85</v>
      </c>
      <c r="B42" s="2" t="s">
        <v>86</v>
      </c>
      <c r="C42" s="2" t="str">
        <f>IFERROR(__xludf.DUMMYFUNCTION("GOOGLETRANSLATE(B42, ""en"", ""fr"")"),"Ordures au téléphone")</f>
        <v>Ordures au téléphone</v>
      </c>
      <c r="D42" s="8" t="str">
        <f>IFERROR(__xludf.DUMMYFUNCTION("GOOGLETRANSLATE(B42, ""en"", ""pt"")"),"Lixo no telefone")</f>
        <v>Lixo no telefone</v>
      </c>
      <c r="E42" s="8" t="str">
        <f>IFERROR(__xludf.DUMMYFUNCTION("GOOGLETRANSLATE(B42, ""en"", ""es"")"),"Basura en el teléfono")</f>
        <v>Basura en el teléfono</v>
      </c>
      <c r="F42" s="8" t="str">
        <f>IFERROR(__xludf.DUMMYFUNCTION("GOOGLETRANSLATE(B42, ""en"", ""de"")"),"Müll im Telefon")</f>
        <v>Müll im Telefon</v>
      </c>
      <c r="G42" s="9"/>
      <c r="H42" s="9"/>
      <c r="I42" s="9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2" t="s">
        <v>87</v>
      </c>
      <c r="B43" s="2" t="s">
        <v>88</v>
      </c>
      <c r="C43" s="2" t="str">
        <f>IFERROR(__xludf.DUMMYFUNCTION("GOOGLETRANSLATE(B43, ""en"", ""fr"")"),"Usage de RAM")</f>
        <v>Usage de RAM</v>
      </c>
      <c r="D43" s="8" t="str">
        <f>IFERROR(__xludf.DUMMYFUNCTION("GOOGLETRANSLATE(B43, ""en"", ""pt"")"),"Uso de RAM.")</f>
        <v>Uso de RAM.</v>
      </c>
      <c r="E43" s="8" t="str">
        <f>IFERROR(__xludf.DUMMYFUNCTION("GOOGLETRANSLATE(B43, ""en"", ""es"")"),"Uso de RAM")</f>
        <v>Uso de RAM</v>
      </c>
      <c r="F43" s="8" t="str">
        <f>IFERROR(__xludf.DUMMYFUNCTION("GOOGLETRANSLATE(B43, ""en"", ""de"")"),"RAM-Nutzung.")</f>
        <v>RAM-Nutzung.</v>
      </c>
      <c r="G43" s="9"/>
      <c r="H43" s="9"/>
      <c r="I43" s="9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" t="s">
        <v>89</v>
      </c>
      <c r="B44" s="2" t="s">
        <v>90</v>
      </c>
      <c r="C44" s="2" t="str">
        <f>IFERROR(__xludf.DUMMYFUNCTION("GOOGLETRANSLATE(B44, ""en"", ""fr"")"),"Après l'essai gratuit 10013 par mois")</f>
        <v>Après l'essai gratuit 10013 par mois</v>
      </c>
      <c r="D44" s="8" t="str">
        <f>IFERROR(__xludf.DUMMYFUNCTION("GOOGLETRANSLATE(B44, ""en"", ""pt"")"),"Após o teste gratuito 10013 por mês")</f>
        <v>Após o teste gratuito 10013 por mês</v>
      </c>
      <c r="E44" s="8" t="str">
        <f>IFERROR(__xludf.DUMMYFUNCTION("GOOGLETRANSLATE(B44, ""en"", ""es"")"),"Después de la prueba gratuita 10013 por mes.")</f>
        <v>Después de la prueba gratuita 10013 por mes.</v>
      </c>
      <c r="F44" s="8" t="str">
        <f>IFERROR(__xludf.DUMMYFUNCTION("GOOGLETRANSLATE(B44, ""en"", ""de"")"),"Nach der kostenlosen Testversion 10013 pro Monat")</f>
        <v>Nach der kostenlosen Testversion 10013 pro Monat</v>
      </c>
      <c r="G44" s="9"/>
      <c r="H44" s="9"/>
      <c r="I44" s="9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2" t="s">
        <v>91</v>
      </c>
      <c r="B45" s="2" t="s">
        <v>92</v>
      </c>
      <c r="C45" s="2" t="str">
        <f>IFERROR(__xludf.DUMMYFUNCTION("GOOGLETRANSLATE(B45, ""en"", ""fr"")"),"La température normale du processeur est de 25-30")</f>
        <v>La température normale du processeur est de 25-30</v>
      </c>
      <c r="D45" s="8" t="str">
        <f>IFERROR(__xludf.DUMMYFUNCTION("GOOGLETRANSLATE(B45, ""en"", ""pt"")"),"A temperatura normal da CPU é de 25 a 30 ℃")</f>
        <v>A temperatura normal da CPU é de 25 a 30 ℃</v>
      </c>
      <c r="E45" s="8" t="str">
        <f>IFERROR(__xludf.DUMMYFUNCTION("GOOGLETRANSLATE(B45, ""en"", ""es"")"),"La temperatura normal de la CPU es de 25-30")</f>
        <v>La temperatura normal de la CPU es de 25-30</v>
      </c>
      <c r="F45" s="8" t="str">
        <f>IFERROR(__xludf.DUMMYFUNCTION("GOOGLETRANSLATE(B45, ""en"", ""de"")"),"Die normale CPU-Temperatur beträgt 25-30 ℃")</f>
        <v>Die normale CPU-Temperatur beträgt 25-30 ℃</v>
      </c>
      <c r="G45" s="9"/>
      <c r="H45" s="9"/>
      <c r="I45" s="9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2" t="s">
        <v>93</v>
      </c>
      <c r="B46" s="2" t="s">
        <v>94</v>
      </c>
      <c r="C46" s="2" t="str">
        <f>IFERROR(__xludf.DUMMYFUNCTION("GOOGLETRANSLATE(B46, ""en"", ""fr"")"),"La suppression de fichiers indésirables est sûre et n'affectera pas les fichiers importants")</f>
        <v>La suppression de fichiers indésirables est sûre et n'affectera pas les fichiers importants</v>
      </c>
      <c r="D46" s="8" t="str">
        <f>IFERROR(__xludf.DUMMYFUNCTION("GOOGLETRANSLATE(B46, ""en"", ""pt"")"),"Excluir arquivos de lixo eletrônico é seguro e não afetará arquivos importantes")</f>
        <v>Excluir arquivos de lixo eletrônico é seguro e não afetará arquivos importantes</v>
      </c>
      <c r="E46" s="8" t="str">
        <f>IFERROR(__xludf.DUMMYFUNCTION("GOOGLETRANSLATE(B46, ""en"", ""es"")"),"Eliminar archivos de basura es seguro y no afectará archivos importantes")</f>
        <v>Eliminar archivos de basura es seguro y no afectará archivos importantes</v>
      </c>
      <c r="F46" s="8" t="str">
        <f>IFERROR(__xludf.DUMMYFUNCTION("GOOGLETRANSLATE(B46, ""en"", ""de"")"),"Junk-Dateien löschen ist sicher und beeinflusst keine wichtigen Dateien")</f>
        <v>Junk-Dateien löschen ist sicher und beeinflusst keine wichtigen Dateien</v>
      </c>
      <c r="G46" s="9"/>
      <c r="H46" s="9"/>
      <c r="I46" s="9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2" t="s">
        <v>95</v>
      </c>
      <c r="B47" s="2" t="s">
        <v>96</v>
      </c>
      <c r="C47" s="2" t="str">
        <f>IFERROR(__xludf.DUMMYFUNCTION("GOOGLETRANSLATE(B47, ""en"", ""fr"")"),"Dur")</f>
        <v>Dur</v>
      </c>
      <c r="D47" s="8" t="str">
        <f>IFERROR(__xludf.DUMMYFUNCTION("GOOGLETRANSLATE(B47, ""en"", ""pt"")"),"Duro")</f>
        <v>Duro</v>
      </c>
      <c r="E47" s="8" t="str">
        <f>IFERROR(__xludf.DUMMYFUNCTION("GOOGLETRANSLATE(B47, ""en"", ""es"")"),"Duro")</f>
        <v>Duro</v>
      </c>
      <c r="F47" s="8" t="str">
        <f>IFERROR(__xludf.DUMMYFUNCTION("GOOGLETRANSLATE(B47, ""en"", ""de"")"),"Schwer")</f>
        <v>Schwer</v>
      </c>
      <c r="G47" s="9"/>
      <c r="H47" s="9"/>
      <c r="I47" s="9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2" t="s">
        <v>97</v>
      </c>
      <c r="B48" s="2" t="s">
        <v>98</v>
      </c>
      <c r="C48" s="2" t="str">
        <f>IFERROR(__xludf.DUMMYFUNCTION("GOOGLETRANSLATE(B48, ""en"", ""fr"")"),"Chargeur de batterie 10033 %% 1001Vous pouvez augmenter le délai de travail1001 du téléphone")</f>
        <v>Chargeur de batterie 10033 %% 1001Vous pouvez augmenter le délai de travail1001 du téléphone</v>
      </c>
      <c r="D48" s="8" t="str">
        <f>IFERROR(__xludf.DUMMYFUNCTION("GOOGLETRANSLATE(B48, ""en"", ""pt"")"),"Carregador de bateria 10033 %% 1001Você pode aumentar o tempo de trabalho1001 do telefone")</f>
        <v>Carregador de bateria 10033 %% 1001Você pode aumentar o tempo de trabalho1001 do telefone</v>
      </c>
      <c r="E48" s="8" t="str">
        <f>IFERROR(__xludf.DUMMYFUNCTION("GOOGLETRANSLATE(B48, ""en"", ""es"")"),"Cargador de batería 10033 %% 1001 Puede aumentar el tiempo de trabajo1001de el teléfono")</f>
        <v>Cargador de batería 10033 %% 1001 Puede aumentar el tiempo de trabajo1001de el teléfono</v>
      </c>
      <c r="F48" s="8" t="str">
        <f>IFERROR(__xludf.DUMMYFUNCTION("GOOGLETRANSLATE(B48, ""en"", ""de"")"),"Batterieladegerät 10033 %% 1001You kann die Arbeitszeit1001 des Telefons erhöhen")</f>
        <v>Batterieladegerät 10033 %% 1001You kann die Arbeitszeit1001 des Telefons erhöhen</v>
      </c>
      <c r="G48" s="9"/>
      <c r="H48" s="9"/>
      <c r="I48" s="9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2" t="s">
        <v>99</v>
      </c>
      <c r="B49" s="2" t="s">
        <v>100</v>
      </c>
      <c r="C49" s="2" t="str">
        <f>IFERROR(__xludf.DUMMYFUNCTION("GOOGLETRANSLATE(B49, ""en"", ""fr"")"),"Température CPU 10033 ℃ 1001Reduce Device Temperature1001Pour Sauvegarder la batterie")</f>
        <v>Température CPU 10033 ℃ 1001Reduce Device Temperature1001Pour Sauvegarder la batterie</v>
      </c>
      <c r="D49" s="8" t="str">
        <f>IFERROR(__xludf.DUMMYFUNCTION("GOOGLETRANSLATE(B49, ""en"", ""pt"")"),"Temperatura CPU 10033 ℃ 1001Reduce Temperature1001To Salvar Bateria")</f>
        <v>Temperatura CPU 10033 ℃ 1001Reduce Temperature1001To Salvar Bateria</v>
      </c>
      <c r="E49" s="8" t="str">
        <f>IFERROR(__xludf.DUMMYFUNCTION("GOOGLETRANSLATE(B49, ""en"", ""es"")"),"Temperatura CPU 10033 ℃ 1001reduce dispositivo Temperatura1001 Para ahorrar batería")</f>
        <v>Temperatura CPU 10033 ℃ 1001reduce dispositivo Temperatura1001 Para ahorrar batería</v>
      </c>
      <c r="F49" s="8" t="str">
        <f>IFERROR(__xludf.DUMMYFUNCTION("GOOGLETRANSLATE(B49, ""en"", ""de"")"),"Temperatur CPU 10033 ℃ 1001Reduce Gerätetemperatur1001, um Batterie zu speichern")</f>
        <v>Temperatur CPU 10033 ℃ 1001Reduce Gerätetemperatur1001, um Batterie zu speichern</v>
      </c>
      <c r="G49" s="9"/>
      <c r="H49" s="9"/>
      <c r="I49" s="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2" t="s">
        <v>101</v>
      </c>
      <c r="B50" s="2" t="s">
        <v>102</v>
      </c>
      <c r="C50" s="2" t="str">
        <f>IFERROR(__xludf.DUMMYFUNCTION("GOOGLETRANSLATE(B50, ""en"", ""fr"")"),"extra1001Mode")</f>
        <v>extra1001Mode</v>
      </c>
      <c r="D50" s="8" t="str">
        <f>IFERROR(__xludf.DUMMYFUNCTION("GOOGLETRANSLATE(B50, ""en"", ""pt"")"),"extra1001mode.")</f>
        <v>extra1001mode.</v>
      </c>
      <c r="E50" s="8" t="str">
        <f>IFERROR(__xludf.DUMMYFUNCTION("GOOGLETRANSLATE(B50, ""en"", ""es"")"),"extra1001mode")</f>
        <v>extra1001mode</v>
      </c>
      <c r="F50" s="8" t="str">
        <f>IFERROR(__xludf.DUMMYFUNCTION("GOOGLETRANSLATE(B50, ""en"", ""de"")"),"extra1001mode.")</f>
        <v>extra1001mode.</v>
      </c>
      <c r="G50" s="9"/>
      <c r="H50" s="9"/>
      <c r="I50" s="9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2" t="s">
        <v>103</v>
      </c>
      <c r="B51" s="2" t="s">
        <v>104</v>
      </c>
      <c r="C51" s="2" t="str">
        <f>IFERROR(__xludf.DUMMYFUNCTION("GOOGLETRANSLATE(B51, ""en"", ""fr"")"),"10033")</f>
        <v>10033</v>
      </c>
      <c r="D51" s="8" t="str">
        <f>IFERROR(__xludf.DUMMYFUNCTION("GOOGLETRANSLATE(B51, ""en"", ""pt"")"),"10033 ℃.")</f>
        <v>10033 ℃.</v>
      </c>
      <c r="E51" s="8" t="str">
        <f>IFERROR(__xludf.DUMMYFUNCTION("GOOGLETRANSLATE(B51, ""en"", ""es"")"),"10033")</f>
        <v>10033</v>
      </c>
      <c r="F51" s="8" t="str">
        <f>IFERROR(__xludf.DUMMYFUNCTION("GOOGLETRANSLATE(B51, ""en"", ""de"")"),"10033 ℃.")</f>
        <v>10033 ℃.</v>
      </c>
      <c r="G51" s="9"/>
      <c r="H51" s="9"/>
      <c r="I51" s="9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2" t="s">
        <v>105</v>
      </c>
      <c r="B52" s="2">
        <v>10033.0</v>
      </c>
      <c r="C52" s="2" t="str">
        <f>IFERROR(__xludf.DUMMYFUNCTION("GOOGLETRANSLATE(B52, ""en"", ""fr"")"),"10033")</f>
        <v>10033</v>
      </c>
      <c r="D52" s="8" t="str">
        <f>IFERROR(__xludf.DUMMYFUNCTION("GOOGLETRANSLATE(B52, ""en"", ""pt"")"),"10033.")</f>
        <v>10033.</v>
      </c>
      <c r="E52" s="8" t="str">
        <f>IFERROR(__xludf.DUMMYFUNCTION("GOOGLETRANSLATE(B52, ""en"", ""es"")"),"10033")</f>
        <v>10033</v>
      </c>
      <c r="F52" s="8" t="str">
        <f>IFERROR(__xludf.DUMMYFUNCTION("GOOGLETRANSLATE(B52, ""en"", ""de"")"),"10033.")</f>
        <v>10033.</v>
      </c>
      <c r="G52" s="9"/>
      <c r="H52" s="9"/>
      <c r="I52" s="9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2" t="s">
        <v>106</v>
      </c>
      <c r="B53" s="2" t="s">
        <v>107</v>
      </c>
      <c r="C53" s="2" t="str">
        <f>IFERROR(__xludf.DUMMYFUNCTION("GOOGLETRANSLATE(B53, ""en"", ""fr"")"),"Accès précoce à toutes les nouvelles fonctionnalités et améliorations")</f>
        <v>Accès précoce à toutes les nouvelles fonctionnalités et améliorations</v>
      </c>
      <c r="D53" s="8" t="str">
        <f>IFERROR(__xludf.DUMMYFUNCTION("GOOGLETRANSLATE(B53, ""en"", ""pt"")"),"Acesso antecipado a todos os novos recursos e melhorias")</f>
        <v>Acesso antecipado a todos os novos recursos e melhorias</v>
      </c>
      <c r="E53" s="8" t="str">
        <f>IFERROR(__xludf.DUMMYFUNCTION("GOOGLETRANSLATE(B53, ""en"", ""es"")"),"Acceso temprano a todas las nuevas características y mejoras.")</f>
        <v>Acceso temprano a todas las nuevas características y mejoras.</v>
      </c>
      <c r="F53" s="8" t="str">
        <f>IFERROR(__xludf.DUMMYFUNCTION("GOOGLETRANSLATE(B53, ""en"", ""de"")"),"Früher Zugriff auf alle neuen Funktionen und Verbesserungen")</f>
        <v>Früher Zugriff auf alle neuen Funktionen und Verbesserungen</v>
      </c>
      <c r="G53" s="9"/>
      <c r="H53" s="9"/>
      <c r="I53" s="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2" t="s">
        <v>108</v>
      </c>
      <c r="B54" s="2" t="s">
        <v>109</v>
      </c>
      <c r="C54" s="2" t="str">
        <f>IFERROR(__xludf.DUMMYFUNCTION("GOOGLETRANSLATE(B54, ""en"", ""fr"")"),"Refroidi")</f>
        <v>Refroidi</v>
      </c>
      <c r="D54" s="8" t="str">
        <f>IFERROR(__xludf.DUMMYFUNCTION("GOOGLETRANSLATE(B54, ""en"", ""pt"")"),"Resfriado")</f>
        <v>Resfriado</v>
      </c>
      <c r="E54" s="8" t="str">
        <f>IFERROR(__xludf.DUMMYFUNCTION("GOOGLETRANSLATE(B54, ""en"", ""es"")"),"Enfriado")</f>
        <v>Enfriado</v>
      </c>
      <c r="F54" s="8" t="str">
        <f>IFERROR(__xludf.DUMMYFUNCTION("GOOGLETRANSLATE(B54, ""en"", ""de"")"),"Abgekühlt")</f>
        <v>Abgekühlt</v>
      </c>
      <c r="G54" s="9"/>
      <c r="H54" s="9"/>
      <c r="I54" s="9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2" t="s">
        <v>110</v>
      </c>
      <c r="B55" s="2" t="s">
        <v>111</v>
      </c>
      <c r="C55" s="2" t="str">
        <f>IFERROR(__xludf.DUMMYFUNCTION("GOOGLETRANSLATE(B55, ""en"", ""fr"")"),"Quantité totale de RAM")</f>
        <v>Quantité totale de RAM</v>
      </c>
      <c r="D55" s="8" t="str">
        <f>IFERROR(__xludf.DUMMYFUNCTION("GOOGLETRANSLATE(B55, ""en"", ""pt"")"),"Quantidade total de RAM")</f>
        <v>Quantidade total de RAM</v>
      </c>
      <c r="E55" s="8" t="str">
        <f>IFERROR(__xludf.DUMMYFUNCTION("GOOGLETRANSLATE(B55, ""en"", ""es"")"),"Cantidad total de RAM")</f>
        <v>Cantidad total de RAM</v>
      </c>
      <c r="F55" s="8" t="str">
        <f>IFERROR(__xludf.DUMMYFUNCTION("GOOGLETRANSLATE(B55, ""en"", ""de"")"),"Gesamtmenge des RAM")</f>
        <v>Gesamtmenge des RAM</v>
      </c>
      <c r="G55" s="9"/>
      <c r="H55" s="9"/>
      <c r="I55" s="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2" t="s">
        <v>112</v>
      </c>
      <c r="B56" s="2" t="s">
        <v>113</v>
      </c>
      <c r="C56" s="2" t="str">
        <f>IFERROR(__xludf.DUMMYFUNCTION("GOOGLETRANSLATE(B56, ""en"", ""fr"")"),"Nettoyer")</f>
        <v>Nettoyer</v>
      </c>
      <c r="D56" s="8" t="str">
        <f>IFERROR(__xludf.DUMMYFUNCTION("GOOGLETRANSLATE(B56, ""en"", ""pt"")"),"Limpar")</f>
        <v>Limpar</v>
      </c>
      <c r="E56" s="8" t="str">
        <f>IFERROR(__xludf.DUMMYFUNCTION("GOOGLETRANSLATE(B56, ""en"", ""es"")"),"Limpio")</f>
        <v>Limpio</v>
      </c>
      <c r="F56" s="8" t="str">
        <f>IFERROR(__xludf.DUMMYFUNCTION("GOOGLETRANSLATE(B56, ""en"", ""de"")"),"Reinigen")</f>
        <v>Reinigen</v>
      </c>
      <c r="G56" s="9"/>
      <c r="H56" s="9"/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2" t="s">
        <v>114</v>
      </c>
      <c r="B57" s="2" t="s">
        <v>115</v>
      </c>
      <c r="C57" s="2" t="str">
        <f>IFERROR(__xludf.DUMMYFUNCTION("GOOGLETRANSLATE(B57, ""en"", ""fr"")"),"Continuez")</f>
        <v>Continuez</v>
      </c>
      <c r="D57" s="8" t="str">
        <f>IFERROR(__xludf.DUMMYFUNCTION("GOOGLETRANSLATE(B57, ""en"", ""pt"")"),"Continuar")</f>
        <v>Continuar</v>
      </c>
      <c r="E57" s="8" t="str">
        <f>IFERROR(__xludf.DUMMYFUNCTION("GOOGLETRANSLATE(B57, ""en"", ""es"")"),"Continuar")</f>
        <v>Continuar</v>
      </c>
      <c r="F57" s="8" t="str">
        <f>IFERROR(__xludf.DUMMYFUNCTION("GOOGLETRANSLATE(B57, ""en"", ""de"")"),"Fortsetzen")</f>
        <v>Fortsetzen</v>
      </c>
      <c r="G57" s="9"/>
      <c r="H57" s="9"/>
      <c r="I57" s="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2" t="s">
        <v>116</v>
      </c>
      <c r="B58" s="2" t="s">
        <v>117</v>
      </c>
      <c r="C58" s="2" t="str">
        <f>IFERROR(__xludf.DUMMYFUNCTION("GOOGLETRANSLATE(B58, ""en"", ""fr"")"),"Amélioration continue")</f>
        <v>Amélioration continue</v>
      </c>
      <c r="D58" s="8" t="str">
        <f>IFERROR(__xludf.DUMMYFUNCTION("GOOGLETRANSLATE(B58, ""en"", ""pt"")"),"Melhoria continua")</f>
        <v>Melhoria continua</v>
      </c>
      <c r="E58" s="8" t="str">
        <f>IFERROR(__xludf.DUMMYFUNCTION("GOOGLETRANSLATE(B58, ""en"", ""es"")"),"Mejora continua")</f>
        <v>Mejora continua</v>
      </c>
      <c r="F58" s="8" t="str">
        <f>IFERROR(__xludf.DUMMYFUNCTION("GOOGLETRANSLATE(B58, ""en"", ""de"")"),"Ständige Verbesserung")</f>
        <v>Ständige Verbesserung</v>
      </c>
      <c r="G58" s="9"/>
      <c r="H58" s="9"/>
      <c r="I58" s="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2" t="s">
        <v>118</v>
      </c>
      <c r="B59" s="2" t="s">
        <v>119</v>
      </c>
      <c r="C59" s="2" t="str">
        <f>IFERROR(__xludf.DUMMYFUNCTION("GOOGLETRANSLATE(B59, ""en"", ""fr"")"),"Démarrer 3 jours d'essai gratuit")</f>
        <v>Démarrer 3 jours d'essai gratuit</v>
      </c>
      <c r="D59" s="8" t="str">
        <f>IFERROR(__xludf.DUMMYFUNCTION("GOOGLETRANSLATE(B59, ""en"", ""pt"")"),"Comece 3 dias de teste gratuito")</f>
        <v>Comece 3 dias de teste gratuito</v>
      </c>
      <c r="E59" s="8" t="str">
        <f>IFERROR(__xludf.DUMMYFUNCTION("GOOGLETRANSLATE(B59, ""en"", ""es"")"),"Iniciar 3 días de prueba gratuita")</f>
        <v>Iniciar 3 días de prueba gratuita</v>
      </c>
      <c r="F59" s="8" t="str">
        <f>IFERROR(__xludf.DUMMYFUNCTION("GOOGLETRANSLATE(B59, ""en"", ""de"")"),"Beginnen Sie 3 Tage kostenlose Testversion")</f>
        <v>Beginnen Sie 3 Tage kostenlose Testversion</v>
      </c>
      <c r="G59" s="9"/>
      <c r="H59" s="9"/>
      <c r="I59" s="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2" t="s">
        <v>120</v>
      </c>
      <c r="B60" s="2" t="s">
        <v>121</v>
      </c>
      <c r="C60" s="2" t="str">
        <f>IFERROR(__xludf.DUMMYFUNCTION("GOOGLETRANSLATE(B60, ""en"", ""fr"")"),"High1001Saving")</f>
        <v>High1001Saving</v>
      </c>
      <c r="D60" s="8" t="str">
        <f>IFERROR(__xludf.DUMMYFUNCTION("GOOGLETRANSLATE(B60, ""en"", ""pt"")"),"High1001saving")</f>
        <v>High1001saving</v>
      </c>
      <c r="E60" s="8" t="str">
        <f>IFERROR(__xludf.DUMMYFUNCTION("GOOGLETRANSLATE(B60, ""en"", ""es"")"),"High1001Saving")</f>
        <v>High1001Saving</v>
      </c>
      <c r="F60" s="8" t="str">
        <f>IFERROR(__xludf.DUMMYFUNCTION("GOOGLETRANSLATE(B60, ""en"", ""de"")"),"High1001Save.")</f>
        <v>High1001Save.</v>
      </c>
      <c r="G60" s="9"/>
      <c r="H60" s="9"/>
      <c r="I60" s="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2" t="s">
        <v>122</v>
      </c>
      <c r="B61" s="2" t="s">
        <v>123</v>
      </c>
      <c r="C61" s="2" t="str">
        <f>IFERROR(__xludf.DUMMYFUNCTION("GOOGLETRANSLATE(B61, ""en"", ""fr"")"),"Prime")</f>
        <v>Prime</v>
      </c>
      <c r="D61" s="8" t="str">
        <f>IFERROR(__xludf.DUMMYFUNCTION("GOOGLETRANSLATE(B61, ""en"", ""pt"")"),"Prêmio")</f>
        <v>Prêmio</v>
      </c>
      <c r="E61" s="8" t="str">
        <f>IFERROR(__xludf.DUMMYFUNCTION("GOOGLETRANSLATE(B61, ""en"", ""es"")"),"Prima")</f>
        <v>Prima</v>
      </c>
      <c r="F61" s="8" t="str">
        <f>IFERROR(__xludf.DUMMYFUNCTION("GOOGLETRANSLATE(B61, ""en"", ""de"")"),"Prämie")</f>
        <v>Prämie</v>
      </c>
      <c r="G61" s="9"/>
      <c r="H61" s="9"/>
      <c r="I61" s="9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2" t="s">
        <v>124</v>
      </c>
      <c r="B62" s="2" t="s">
        <v>125</v>
      </c>
      <c r="C62" s="2" t="str">
        <f>IFERROR(__xludf.DUMMYFUNCTION("GOOGLETRANSLATE(B62, ""en"", ""fr"")"),"Charge de la batterie")</f>
        <v>Charge de la batterie</v>
      </c>
      <c r="D62" s="8" t="str">
        <f>IFERROR(__xludf.DUMMYFUNCTION("GOOGLETRANSLATE(B62, ""en"", ""pt"")"),"Carga da bateria")</f>
        <v>Carga da bateria</v>
      </c>
      <c r="E62" s="8" t="str">
        <f>IFERROR(__xludf.DUMMYFUNCTION("GOOGLETRANSLATE(B62, ""en"", ""es"")"),"Bateria cargada")</f>
        <v>Bateria cargada</v>
      </c>
      <c r="F62" s="8" t="str">
        <f>IFERROR(__xludf.DUMMYFUNCTION("GOOGLETRANSLATE(B62, ""en"", ""de"")"),"Akku-Ladung")</f>
        <v>Akku-Ladung</v>
      </c>
      <c r="G62" s="9"/>
      <c r="H62" s="9"/>
      <c r="I62" s="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2" t="s">
        <v>126</v>
      </c>
      <c r="B63" s="2" t="s">
        <v>127</v>
      </c>
      <c r="C63" s="2" t="str">
        <f>IFERROR(__xludf.DUMMYFUNCTION("GOOGLETRANSLATE(B63, ""en"", ""fr"")"),"Économiseur de batterie")</f>
        <v>Économiseur de batterie</v>
      </c>
      <c r="D63" s="8" t="str">
        <f>IFERROR(__xludf.DUMMYFUNCTION("GOOGLETRANSLATE(B63, ""en"", ""pt"")"),"Economizador de bateria")</f>
        <v>Economizador de bateria</v>
      </c>
      <c r="E63" s="8" t="str">
        <f>IFERROR(__xludf.DUMMYFUNCTION("GOOGLETRANSLATE(B63, ""en"", ""es"")"),"Ahorro de batería")</f>
        <v>Ahorro de batería</v>
      </c>
      <c r="F63" s="8" t="str">
        <f>IFERROR(__xludf.DUMMYFUNCTION("GOOGLETRANSLATE(B63, ""en"", ""de"")"),"Batteriesparer.")</f>
        <v>Batteriesparer.</v>
      </c>
      <c r="G63" s="9"/>
      <c r="H63" s="9"/>
      <c r="I63" s="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2" t="s">
        <v>128</v>
      </c>
      <c r="B64" s="2" t="s">
        <v>129</v>
      </c>
      <c r="C64" s="2" t="str">
        <f>IFERROR(__xludf.DUMMYFUNCTION("GOOGLETRANSLATE(B64, ""en"", ""fr"")"),"Peut être surchargé d'optimisation1001Need")</f>
        <v>Peut être surchargé d'optimisation1001Need</v>
      </c>
      <c r="D64" s="8" t="str">
        <f>IFERROR(__xludf.DUMMYFUNCTION("GOOGLETRANSLATE(B64, ""en"", ""pt"")"),"Pode ser sobrecarregado1001Need Optimization")</f>
        <v>Pode ser sobrecarregado1001Need Optimization</v>
      </c>
      <c r="E64" s="8" t="str">
        <f>IFERROR(__xludf.DUMMYFUNCTION("GOOGLETRANSLATE(B64, ""en"", ""es"")"),"Puede ser sobrecargado1001Need Optimization")</f>
        <v>Puede ser sobrecargado1001Need Optimization</v>
      </c>
      <c r="F64" s="8" t="str">
        <f>IFERROR(__xludf.DUMMYFUNCTION("GOOGLETRANSLATE(B64, ""en"", ""de"")"),"Kann überlastete1001NEED-Optimierung sein")</f>
        <v>Kann überlastete1001NEED-Optimierung sein</v>
      </c>
      <c r="G64" s="9"/>
      <c r="H64" s="9"/>
      <c r="I64" s="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2" t="s">
        <v>130</v>
      </c>
      <c r="B65" s="2" t="s">
        <v>131</v>
      </c>
      <c r="C65" s="2" t="str">
        <f>IFERROR(__xludf.DUMMYFUNCTION("GOOGLETRANSLATE(B65, ""en"", ""fr"")"),"Première optimisation")</f>
        <v>Première optimisation</v>
      </c>
      <c r="D65" s="8" t="str">
        <f>IFERROR(__xludf.DUMMYFUNCTION("GOOGLETRANSLATE(B65, ""en"", ""pt"")"),"Primeira otimização")</f>
        <v>Primeira otimização</v>
      </c>
      <c r="E65" s="8" t="str">
        <f>IFERROR(__xludf.DUMMYFUNCTION("GOOGLETRANSLATE(B65, ""en"", ""es"")"),"Primera optimización")</f>
        <v>Primera optimización</v>
      </c>
      <c r="F65" s="8" t="str">
        <f>IFERROR(__xludf.DUMMYFUNCTION("GOOGLETRANSLATE(B65, ""en"", ""de"")"),"Erste Optimierung")</f>
        <v>Erste Optimierung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2" t="s">
        <v>132</v>
      </c>
      <c r="B66" s="2" t="s">
        <v>133</v>
      </c>
      <c r="C66" s="2" t="str">
        <f>IFERROR(__xludf.DUMMYFUNCTION("GOOGLETRANSLATE(B66, ""en"", ""fr"")"),"Température CPU 10033")</f>
        <v>Température CPU 10033</v>
      </c>
      <c r="D66" s="8" t="str">
        <f>IFERROR(__xludf.DUMMYFUNCTION("GOOGLETRANSLATE(B66, ""en"", ""pt"")"),"CPU de temperatura 10033 ℃")</f>
        <v>CPU de temperatura 10033 ℃</v>
      </c>
      <c r="E66" s="8" t="str">
        <f>IFERROR(__xludf.DUMMYFUNCTION("GOOGLETRANSLATE(B66, ""en"", ""es"")"),"Temperatura CPU 10033 ℃")</f>
        <v>Temperatura CPU 10033 ℃</v>
      </c>
      <c r="F66" s="8" t="str">
        <f>IFERROR(__xludf.DUMMYFUNCTION("GOOGLETRANSLATE(B66, ""en"", ""de"")"),"Temperatur CPU 10033 ℃")</f>
        <v>Temperatur CPU 10033 ℃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2" t="s">
        <v>134</v>
      </c>
      <c r="B67" s="2" t="s">
        <v>135</v>
      </c>
      <c r="C67" s="2" t="str">
        <f>IFERROR(__xludf.DUMMYFUNCTION("GOOGLETRANSLATE(B67, ""en"", ""fr"")"),"Frais")</f>
        <v>Frais</v>
      </c>
      <c r="D67" s="8" t="str">
        <f>IFERROR(__xludf.DUMMYFUNCTION("GOOGLETRANSLATE(B67, ""en"", ""pt"")"),"Frio")</f>
        <v>Frio</v>
      </c>
      <c r="E67" s="8" t="str">
        <f>IFERROR(__xludf.DUMMYFUNCTION("GOOGLETRANSLATE(B67, ""en"", ""es"")"),"Frio")</f>
        <v>Frio</v>
      </c>
      <c r="F67" s="8" t="str">
        <f>IFERROR(__xludf.DUMMYFUNCTION("GOOGLETRANSLATE(B67, ""en"", ""de"")"),"Cool")</f>
        <v>Cool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2" t="s">
        <v>136</v>
      </c>
      <c r="B68" s="2" t="s">
        <v>137</v>
      </c>
      <c r="C68" s="2" t="str">
        <f>IFERROR(__xludf.DUMMYFUNCTION("GOOGLETRANSLATE(B68, ""en"", ""fr"")"),"Démarrer la première optimisation")</f>
        <v>Démarrer la première optimisation</v>
      </c>
      <c r="D68" s="8" t="str">
        <f>IFERROR(__xludf.DUMMYFUNCTION("GOOGLETRANSLATE(B68, ""en"", ""pt"")"),"Inicie a primeira otimização")</f>
        <v>Inicie a primeira otimização</v>
      </c>
      <c r="E68" s="8" t="str">
        <f>IFERROR(__xludf.DUMMYFUNCTION("GOOGLETRANSLATE(B68, ""en"", ""es"")"),"Iniciar la primera optimización")</f>
        <v>Iniciar la primera optimización</v>
      </c>
      <c r="F68" s="8" t="str">
        <f>IFERROR(__xludf.DUMMYFUNCTION("GOOGLETRANSLATE(B68, ""en"", ""de"")"),"Beginnen Sie die erste Optimierung")</f>
        <v>Beginnen Sie die erste Optimierung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2" t="s">
        <v>138</v>
      </c>
      <c r="B69" s="2" t="s">
        <v>139</v>
      </c>
      <c r="C69" s="2" t="str">
        <f>IFERROR(__xludf.DUMMYFUNCTION("GOOGLETRANSLATE(B69, ""en"", ""fr"")"),"Politique de confidentialité")</f>
        <v>Politique de confidentialité</v>
      </c>
      <c r="D69" s="8" t="str">
        <f>IFERROR(__xludf.DUMMYFUNCTION("GOOGLETRANSLATE(B69, ""en"", ""pt"")"),"Política de Privacidade")</f>
        <v>Política de Privacidade</v>
      </c>
      <c r="E69" s="8" t="str">
        <f>IFERROR(__xludf.DUMMYFUNCTION("GOOGLETRANSLATE(B69, ""en"", ""es"")"),"Política de privacidad")</f>
        <v>Política de privacidad</v>
      </c>
      <c r="F69" s="8" t="str">
        <f>IFERROR(__xludf.DUMMYFUNCTION("GOOGLETRANSLATE(B69, ""en"", ""de"")"),"Datenschutz-Bestimmungen")</f>
        <v>Datenschutz-Bestimmungen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2" t="s">
        <v>140</v>
      </c>
      <c r="B70" s="2" t="s">
        <v>141</v>
      </c>
      <c r="C70" s="2" t="str">
        <f>IFERROR(__xludf.DUMMYFUNCTION("GOOGLETRANSLATE(B70, ""en"", ""fr"")"),"Refroidir")</f>
        <v>Refroidir</v>
      </c>
      <c r="D70" s="8" t="str">
        <f>IFERROR(__xludf.DUMMYFUNCTION("GOOGLETRANSLATE(B70, ""en"", ""pt"")"),"Esfriar")</f>
        <v>Esfriar</v>
      </c>
      <c r="E70" s="8" t="str">
        <f>IFERROR(__xludf.DUMMYFUNCTION("GOOGLETRANSLATE(B70, ""en"", ""es"")"),"Enfriarse")</f>
        <v>Enfriarse</v>
      </c>
      <c r="F70" s="8" t="str">
        <f>IFERROR(__xludf.DUMMYFUNCTION("GOOGLETRANSLATE(B70, ""en"", ""de"")"),"Abkühlen")</f>
        <v>Abkühlen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2" t="s">
        <v>142</v>
      </c>
      <c r="B71" s="2" t="s">
        <v>143</v>
      </c>
      <c r="C71" s="2" t="str">
        <f>IFERROR(__xludf.DUMMYFUNCTION("GOOGLETRANSLATE(B71, ""en"", ""fr"")"),"100218 gb")</f>
        <v>100218 gb</v>
      </c>
      <c r="D71" s="8" t="str">
        <f>IFERROR(__xludf.DUMMYFUNCTION("GOOGLETRANSLATE(B71, ""en"", ""pt"")"),"100218 GB.")</f>
        <v>100218 GB.</v>
      </c>
      <c r="E71" s="8" t="str">
        <f>IFERROR(__xludf.DUMMYFUNCTION("GOOGLETRANSLATE(B71, ""en"", ""es"")"),"100218 GB")</f>
        <v>100218 GB</v>
      </c>
      <c r="F71" s="8" t="str">
        <f>IFERROR(__xludf.DUMMYFUNCTION("GOOGLETRANSLATE(B71, ""en"", ""de"")"),"100218 GB.")</f>
        <v>100218 GB.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2" t="s">
        <v>144</v>
      </c>
      <c r="B72" s="2" t="s">
        <v>145</v>
      </c>
      <c r="C72" s="2" t="str">
        <f>IFERROR(__xludf.DUMMYFUNCTION("GOOGLETRANSLATE(B72, ""en"", ""fr"")"),"Nous vous aiderons avec la première optimisation")</f>
        <v>Nous vous aiderons avec la première optimisation</v>
      </c>
      <c r="D72" s="8" t="str">
        <f>IFERROR(__xludf.DUMMYFUNCTION("GOOGLETRANSLATE(B72, ""en"", ""pt"")"),"Nós vamos ajudá-lo com a primeira otimização")</f>
        <v>Nós vamos ajudá-lo com a primeira otimização</v>
      </c>
      <c r="E72" s="8" t="str">
        <f>IFERROR(__xludf.DUMMYFUNCTION("GOOGLETRANSLATE(B72, ""en"", ""es"")"),"Te ayudaremos con la primera optimización.")</f>
        <v>Te ayudaremos con la primera optimización.</v>
      </c>
      <c r="F72" s="8" t="str">
        <f>IFERROR(__xludf.DUMMYFUNCTION("GOOGLETRANSLATE(B72, ""en"", ""de"")"),"Wir helfen Ihnen bei der ersten Optimierung")</f>
        <v>Wir helfen Ihnen bei der ersten Optimierung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2" t="s">
        <v>146</v>
      </c>
      <c r="B73" s="2" t="s">
        <v>147</v>
      </c>
      <c r="C73" s="2" t="str">
        <f>IFERROR(__xludf.DUMMYFUNCTION("GOOGLETRANSLATE(B73, ""en"", ""fr"")"),"La première optimisation est terminée!")</f>
        <v>La première optimisation est terminée!</v>
      </c>
      <c r="D73" s="8" t="str">
        <f>IFERROR(__xludf.DUMMYFUNCTION("GOOGLETRANSLATE(B73, ""en"", ""pt"")"),"A primeira otimização é concluída!")</f>
        <v>A primeira otimização é concluída!</v>
      </c>
      <c r="E73" s="8" t="str">
        <f>IFERROR(__xludf.DUMMYFUNCTION("GOOGLETRANSLATE(B73, ""en"", ""es"")"),"¡La primera optimización se completa!")</f>
        <v>¡La primera optimización se completa!</v>
      </c>
      <c r="F73" s="8" t="str">
        <f>IFERROR(__xludf.DUMMYFUNCTION("GOOGLETRANSLATE(B73, ""en"", ""de"")"),"Die erste Optimierung ist abgeschlossen!")</f>
        <v>Die erste Optimierung ist abgeschlossen!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2" t="s">
        <v>148</v>
      </c>
      <c r="B74" s="2" t="s">
        <v>149</v>
      </c>
      <c r="C74" s="2" t="str">
        <f>IFERROR(__xludf.DUMMYFUNCTION("GOOGLETRANSLATE(B74, ""en"", ""fr"")"),"Enregistrer la vie de la batterie")</f>
        <v>Enregistrer la vie de la batterie</v>
      </c>
      <c r="D74" s="8" t="str">
        <f>IFERROR(__xludf.DUMMYFUNCTION("GOOGLETRANSLATE(B74, ""en"", ""pt"")"),"Economize a vida da bateria")</f>
        <v>Economize a vida da bateria</v>
      </c>
      <c r="E74" s="8" t="str">
        <f>IFERROR(__xludf.DUMMYFUNCTION("GOOGLETRANSLATE(B74, ""en"", ""es"")"),"Salvar la vida útil de la batería")</f>
        <v>Salvar la vida útil de la batería</v>
      </c>
      <c r="F74" s="8" t="str">
        <f>IFERROR(__xludf.DUMMYFUNCTION("GOOGLETRANSLATE(B74, ""en"", ""de"")"),"Akkulaufzeit speichern")</f>
        <v>Akkulaufzeit speichern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2"/>
      <c r="B75" s="2"/>
      <c r="C75" s="10"/>
      <c r="D75" s="10"/>
      <c r="E75" s="8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2"/>
      <c r="B76" s="2"/>
      <c r="C76" s="10"/>
      <c r="D76" s="10"/>
      <c r="E76" s="8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2"/>
      <c r="B77" s="2"/>
      <c r="C77" s="10"/>
      <c r="D77" s="10"/>
      <c r="E77" s="8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2"/>
      <c r="B78" s="2"/>
      <c r="C78" s="10"/>
      <c r="D78" s="10"/>
      <c r="E78" s="8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2"/>
      <c r="B79" s="2"/>
      <c r="C79" s="10"/>
      <c r="D79" s="10"/>
      <c r="E79" s="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2"/>
      <c r="B80" s="2"/>
      <c r="C80" s="10"/>
      <c r="D80" s="10"/>
      <c r="E80" s="8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2"/>
      <c r="B81" s="2"/>
      <c r="C81" s="10"/>
      <c r="D81" s="10"/>
      <c r="E81" s="8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2"/>
      <c r="B82" s="2"/>
      <c r="C82" s="10"/>
      <c r="D82" s="10"/>
      <c r="E82" s="8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2"/>
      <c r="B83" s="2"/>
      <c r="C83" s="10"/>
      <c r="D83" s="10"/>
      <c r="E83" s="8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2"/>
      <c r="B84" s="2"/>
      <c r="C84" s="10"/>
      <c r="D84" s="10"/>
      <c r="E84" s="8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2"/>
      <c r="B85" s="2"/>
      <c r="C85" s="10"/>
      <c r="D85" s="10"/>
      <c r="E85" s="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2"/>
      <c r="B86" s="2"/>
      <c r="C86" s="10"/>
      <c r="D86" s="10"/>
      <c r="E86" s="8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2"/>
      <c r="B87" s="2"/>
      <c r="C87" s="10"/>
      <c r="D87" s="10"/>
      <c r="E87" s="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2"/>
      <c r="B88" s="2"/>
      <c r="C88" s="10"/>
      <c r="D88" s="10"/>
      <c r="E88" s="8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2"/>
      <c r="B89" s="2"/>
      <c r="C89" s="10"/>
      <c r="D89" s="10"/>
      <c r="E89" s="8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2"/>
      <c r="B90" s="2"/>
      <c r="C90" s="10"/>
      <c r="D90" s="10"/>
      <c r="E90" s="8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2"/>
      <c r="B91" s="2"/>
      <c r="C91" s="10"/>
      <c r="D91" s="10"/>
      <c r="E91" s="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2"/>
      <c r="B92" s="2"/>
      <c r="C92" s="10"/>
      <c r="D92" s="10"/>
      <c r="E92" s="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2"/>
      <c r="B93" s="2"/>
      <c r="C93" s="10"/>
      <c r="D93" s="10"/>
      <c r="E93" s="8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2"/>
      <c r="B94" s="2"/>
      <c r="C94" s="10"/>
      <c r="D94" s="10"/>
      <c r="E94" s="8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2"/>
      <c r="B95" s="2"/>
      <c r="C95" s="10"/>
      <c r="D95" s="10"/>
      <c r="E95" s="8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2"/>
      <c r="B96" s="2"/>
      <c r="C96" s="10"/>
      <c r="D96" s="10"/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2"/>
      <c r="B97" s="2"/>
      <c r="C97" s="10"/>
      <c r="D97" s="10"/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2"/>
      <c r="B98" s="2"/>
      <c r="C98" s="10"/>
      <c r="D98" s="10"/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2"/>
      <c r="B99" s="2"/>
      <c r="C99" s="10"/>
      <c r="D99" s="10"/>
      <c r="E99" s="8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2"/>
      <c r="B100" s="2"/>
      <c r="C100" s="10"/>
      <c r="D100" s="10"/>
      <c r="E100" s="8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2"/>
      <c r="B101" s="2"/>
      <c r="C101" s="10"/>
      <c r="D101" s="10"/>
      <c r="E101" s="8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2"/>
      <c r="B102" s="2"/>
      <c r="C102" s="10"/>
      <c r="D102" s="10"/>
      <c r="E102" s="8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2"/>
      <c r="B103" s="2"/>
      <c r="C103" s="10"/>
      <c r="D103" s="10"/>
      <c r="E103" s="8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2"/>
      <c r="B104" s="2"/>
      <c r="C104" s="10"/>
      <c r="D104" s="10"/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2"/>
      <c r="B105" s="2"/>
      <c r="C105" s="10"/>
      <c r="D105" s="10"/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2"/>
      <c r="B106" s="2"/>
      <c r="C106" s="10"/>
      <c r="D106" s="10"/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2"/>
      <c r="B107" s="2"/>
      <c r="C107" s="10"/>
      <c r="D107" s="10"/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2"/>
      <c r="B108" s="2"/>
      <c r="C108" s="10"/>
      <c r="D108" s="10"/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2"/>
      <c r="B109" s="2"/>
      <c r="C109" s="10"/>
      <c r="D109" s="10"/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2"/>
      <c r="B110" s="2"/>
      <c r="C110" s="10"/>
      <c r="D110" s="10"/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2"/>
      <c r="B111" s="2"/>
      <c r="C111" s="10"/>
      <c r="D111" s="10"/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2"/>
      <c r="B112" s="2"/>
      <c r="C112" s="10"/>
      <c r="D112" s="10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2"/>
      <c r="B113" s="2"/>
      <c r="C113" s="10"/>
      <c r="D113" s="10"/>
      <c r="E113" s="8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2"/>
      <c r="B114" s="2"/>
      <c r="C114" s="10"/>
      <c r="D114" s="10"/>
      <c r="E114" s="8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2"/>
      <c r="B115" s="2"/>
      <c r="C115" s="10"/>
      <c r="D115" s="10"/>
      <c r="E115" s="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2"/>
      <c r="B116" s="2"/>
      <c r="C116" s="10"/>
      <c r="D116" s="10"/>
      <c r="E116" s="8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2"/>
      <c r="B117" s="2"/>
      <c r="C117" s="10"/>
      <c r="D117" s="10"/>
      <c r="E117" s="8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2"/>
      <c r="B118" s="2"/>
      <c r="C118" s="10"/>
      <c r="D118" s="10"/>
      <c r="E118" s="8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2"/>
      <c r="B119" s="2"/>
      <c r="C119" s="10"/>
      <c r="D119" s="10"/>
      <c r="E119" s="8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2"/>
      <c r="B120" s="2"/>
      <c r="C120" s="10"/>
      <c r="D120" s="10"/>
      <c r="E120" s="8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2"/>
      <c r="B121" s="2"/>
      <c r="C121" s="10"/>
      <c r="D121" s="10"/>
      <c r="E121" s="8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2"/>
      <c r="B122" s="2"/>
      <c r="C122" s="10"/>
      <c r="D122" s="10"/>
      <c r="E122" s="8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2"/>
      <c r="B123" s="2"/>
      <c r="C123" s="10"/>
      <c r="D123" s="10"/>
      <c r="E123" s="8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2"/>
      <c r="B124" s="2"/>
      <c r="C124" s="10"/>
      <c r="D124" s="10"/>
      <c r="E124" s="8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2"/>
      <c r="B125" s="2"/>
      <c r="C125" s="10"/>
      <c r="D125" s="10"/>
      <c r="E125" s="8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2"/>
      <c r="B126" s="2"/>
      <c r="C126" s="10"/>
      <c r="D126" s="10"/>
      <c r="E126" s="8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2"/>
      <c r="B127" s="2"/>
      <c r="C127" s="10"/>
      <c r="D127" s="10"/>
      <c r="E127" s="8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2"/>
      <c r="B128" s="2"/>
      <c r="C128" s="10"/>
      <c r="D128" s="10"/>
      <c r="E128" s="8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2"/>
      <c r="B129" s="2"/>
      <c r="C129" s="10"/>
      <c r="D129" s="10"/>
      <c r="E129" s="8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2"/>
      <c r="B130" s="2"/>
      <c r="C130" s="10"/>
      <c r="D130" s="10"/>
      <c r="E130" s="8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2"/>
      <c r="B131" s="2"/>
      <c r="C131" s="10"/>
      <c r="D131" s="10"/>
      <c r="E131" s="8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2"/>
      <c r="B132" s="2"/>
      <c r="C132" s="10"/>
      <c r="D132" s="10"/>
      <c r="E132" s="8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2"/>
      <c r="B133" s="2"/>
      <c r="C133" s="10"/>
      <c r="D133" s="10"/>
      <c r="E133" s="8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2"/>
      <c r="B134" s="2"/>
      <c r="C134" s="10"/>
      <c r="D134" s="10"/>
      <c r="E134" s="8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2"/>
      <c r="B135" s="2"/>
      <c r="C135" s="10"/>
      <c r="D135" s="10"/>
      <c r="E135" s="8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2"/>
      <c r="B136" s="2"/>
      <c r="C136" s="10"/>
      <c r="D136" s="10"/>
      <c r="E136" s="8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2"/>
      <c r="B137" s="2"/>
      <c r="C137" s="10"/>
      <c r="D137" s="10"/>
      <c r="E137" s="8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2"/>
      <c r="B138" s="2"/>
      <c r="C138" s="10"/>
      <c r="D138" s="10"/>
      <c r="E138" s="8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2"/>
      <c r="B139" s="2"/>
      <c r="C139" s="10"/>
      <c r="D139" s="10"/>
      <c r="E139" s="8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2"/>
      <c r="B140" s="2"/>
      <c r="C140" s="10"/>
      <c r="D140" s="10"/>
      <c r="E140" s="8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2"/>
      <c r="B141" s="2"/>
      <c r="C141" s="10"/>
      <c r="D141" s="10"/>
      <c r="E141" s="8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2"/>
      <c r="B142" s="2"/>
      <c r="C142" s="10"/>
      <c r="D142" s="10"/>
      <c r="E142" s="8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2"/>
      <c r="B143" s="2"/>
      <c r="C143" s="10"/>
      <c r="D143" s="10"/>
      <c r="E143" s="8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2"/>
      <c r="B144" s="2"/>
      <c r="C144" s="10"/>
      <c r="D144" s="10"/>
      <c r="E144" s="8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2"/>
      <c r="B145" s="2"/>
      <c r="C145" s="10"/>
      <c r="D145" s="10"/>
      <c r="E145" s="8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2"/>
      <c r="B146" s="2"/>
      <c r="C146" s="10"/>
      <c r="D146" s="10"/>
      <c r="E146" s="8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2"/>
      <c r="B147" s="2"/>
      <c r="C147" s="10"/>
      <c r="D147" s="10"/>
      <c r="E147" s="8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2"/>
      <c r="B148" s="2"/>
      <c r="C148" s="10"/>
      <c r="D148" s="10"/>
      <c r="E148" s="8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2"/>
      <c r="B149" s="2"/>
      <c r="C149" s="10"/>
      <c r="D149" s="10"/>
      <c r="E149" s="8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2"/>
      <c r="B150" s="2"/>
      <c r="C150" s="10"/>
      <c r="D150" s="10"/>
      <c r="E150" s="8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2"/>
      <c r="B151" s="2"/>
      <c r="C151" s="10"/>
      <c r="D151" s="10"/>
      <c r="E151" s="8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2"/>
      <c r="B152" s="2"/>
      <c r="C152" s="10"/>
      <c r="D152" s="10"/>
      <c r="E152" s="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2"/>
      <c r="B153" s="2"/>
      <c r="C153" s="10"/>
      <c r="D153" s="10"/>
      <c r="E153" s="8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2"/>
      <c r="B154" s="2"/>
      <c r="C154" s="10"/>
      <c r="D154" s="10"/>
      <c r="E154" s="8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2"/>
      <c r="B155" s="2"/>
      <c r="C155" s="10"/>
      <c r="D155" s="10"/>
      <c r="E155" s="8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2"/>
      <c r="B156" s="2"/>
      <c r="C156" s="10"/>
      <c r="D156" s="10"/>
      <c r="E156" s="8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2"/>
      <c r="B157" s="2"/>
      <c r="C157" s="10"/>
      <c r="D157" s="10"/>
      <c r="E157" s="8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2"/>
      <c r="B158" s="2"/>
      <c r="C158" s="10"/>
      <c r="D158" s="10"/>
      <c r="E158" s="8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2"/>
      <c r="B159" s="2"/>
      <c r="C159" s="10"/>
      <c r="D159" s="10"/>
      <c r="E159" s="8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2"/>
      <c r="B160" s="2"/>
      <c r="C160" s="10"/>
      <c r="D160" s="10"/>
      <c r="E160" s="8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2"/>
      <c r="B161" s="2"/>
      <c r="C161" s="10"/>
      <c r="D161" s="10"/>
      <c r="E161" s="8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2"/>
      <c r="B162" s="2"/>
      <c r="C162" s="10"/>
      <c r="D162" s="10"/>
      <c r="E162" s="8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2"/>
      <c r="B163" s="2"/>
      <c r="C163" s="10"/>
      <c r="D163" s="10"/>
      <c r="E163" s="8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2"/>
      <c r="B164" s="2"/>
      <c r="C164" s="10"/>
      <c r="D164" s="10"/>
      <c r="E164" s="8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2"/>
      <c r="B165" s="2"/>
      <c r="C165" s="10"/>
      <c r="D165" s="10"/>
      <c r="E165" s="8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2"/>
      <c r="B166" s="2"/>
      <c r="C166" s="10"/>
      <c r="D166" s="10"/>
      <c r="E166" s="8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2"/>
      <c r="B167" s="2"/>
      <c r="C167" s="10"/>
      <c r="D167" s="10"/>
      <c r="E167" s="8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2"/>
      <c r="B168" s="2"/>
      <c r="C168" s="10"/>
      <c r="D168" s="10"/>
      <c r="E168" s="8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2"/>
      <c r="B169" s="2"/>
      <c r="C169" s="10"/>
      <c r="D169" s="10"/>
      <c r="E169" s="8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2"/>
      <c r="B170" s="2"/>
      <c r="C170" s="10"/>
      <c r="D170" s="10"/>
      <c r="E170" s="8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2"/>
      <c r="B171" s="2"/>
      <c r="C171" s="10"/>
      <c r="D171" s="10"/>
      <c r="E171" s="8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2"/>
      <c r="B172" s="2"/>
      <c r="C172" s="10"/>
      <c r="D172" s="10"/>
      <c r="E172" s="8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2"/>
      <c r="B173" s="2"/>
      <c r="C173" s="10"/>
      <c r="D173" s="10"/>
      <c r="E173" s="8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2"/>
      <c r="B174" s="2"/>
      <c r="C174" s="10"/>
      <c r="D174" s="10"/>
      <c r="E174" s="8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2"/>
      <c r="B175" s="2"/>
      <c r="C175" s="10"/>
      <c r="D175" s="10"/>
      <c r="E175" s="8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2"/>
      <c r="B176" s="2"/>
      <c r="C176" s="10"/>
      <c r="D176" s="10"/>
      <c r="E176" s="8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2"/>
      <c r="B177" s="2"/>
      <c r="C177" s="10"/>
      <c r="D177" s="10"/>
      <c r="E177" s="8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2"/>
      <c r="B178" s="2"/>
      <c r="C178" s="10"/>
      <c r="D178" s="10"/>
      <c r="E178" s="8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2"/>
      <c r="B179" s="2"/>
      <c r="C179" s="10"/>
      <c r="D179" s="10"/>
      <c r="E179" s="8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2"/>
      <c r="B180" s="2"/>
      <c r="C180" s="10"/>
      <c r="D180" s="10"/>
      <c r="E180" s="8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2"/>
      <c r="B181" s="2"/>
      <c r="C181" s="10"/>
      <c r="D181" s="10"/>
      <c r="E181" s="8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2"/>
      <c r="B182" s="2"/>
      <c r="C182" s="10"/>
      <c r="D182" s="10"/>
      <c r="E182" s="8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2"/>
      <c r="B183" s="2"/>
      <c r="C183" s="10"/>
      <c r="D183" s="10"/>
      <c r="E183" s="8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2"/>
      <c r="B184" s="2"/>
      <c r="C184" s="10"/>
      <c r="D184" s="10"/>
      <c r="E184" s="8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2"/>
      <c r="B185" s="2"/>
      <c r="C185" s="10"/>
      <c r="D185" s="10"/>
      <c r="E185" s="8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2"/>
      <c r="B186" s="2"/>
      <c r="C186" s="10"/>
      <c r="D186" s="10"/>
      <c r="E186" s="8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2"/>
      <c r="B187" s="2"/>
      <c r="C187" s="10"/>
      <c r="D187" s="10"/>
      <c r="E187" s="8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2"/>
      <c r="B188" s="2"/>
      <c r="C188" s="10"/>
      <c r="D188" s="10"/>
      <c r="E188" s="8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2"/>
      <c r="B189" s="2"/>
      <c r="C189" s="10"/>
      <c r="D189" s="10"/>
      <c r="E189" s="8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2"/>
      <c r="B190" s="2"/>
      <c r="C190" s="10"/>
      <c r="D190" s="10"/>
      <c r="E190" s="8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2"/>
      <c r="B191" s="2"/>
      <c r="C191" s="10"/>
      <c r="D191" s="10"/>
      <c r="E191" s="8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2"/>
      <c r="B192" s="2"/>
      <c r="C192" s="10"/>
      <c r="D192" s="10"/>
      <c r="E192" s="8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2"/>
      <c r="B193" s="2"/>
      <c r="C193" s="10"/>
      <c r="D193" s="10"/>
      <c r="E193" s="8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2"/>
      <c r="B194" s="2"/>
      <c r="C194" s="10"/>
      <c r="D194" s="10"/>
      <c r="E194" s="8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2"/>
      <c r="B195" s="2"/>
      <c r="C195" s="10"/>
      <c r="D195" s="10"/>
      <c r="E195" s="8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2"/>
      <c r="B196" s="2"/>
      <c r="C196" s="10"/>
      <c r="D196" s="10"/>
      <c r="E196" s="8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2"/>
      <c r="B197" s="2"/>
      <c r="C197" s="10"/>
      <c r="D197" s="10"/>
      <c r="E197" s="8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2"/>
      <c r="B198" s="2"/>
      <c r="C198" s="10"/>
      <c r="D198" s="10"/>
      <c r="E198" s="8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2"/>
      <c r="B199" s="2"/>
      <c r="C199" s="10"/>
      <c r="D199" s="10"/>
      <c r="E199" s="8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2"/>
      <c r="B200" s="2"/>
      <c r="C200" s="10"/>
      <c r="D200" s="10"/>
      <c r="E200" s="8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2"/>
      <c r="B201" s="2"/>
      <c r="C201" s="10"/>
      <c r="D201" s="10"/>
      <c r="E201" s="8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2"/>
      <c r="B202" s="2"/>
      <c r="C202" s="10"/>
      <c r="D202" s="10"/>
      <c r="E202" s="8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2"/>
      <c r="B203" s="2"/>
      <c r="C203" s="10"/>
      <c r="D203" s="10"/>
      <c r="E203" s="8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2"/>
      <c r="B204" s="2"/>
      <c r="C204" s="10"/>
      <c r="D204" s="10"/>
      <c r="E204" s="8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2"/>
      <c r="B205" s="2"/>
      <c r="C205" s="10"/>
      <c r="D205" s="10"/>
      <c r="E205" s="8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2"/>
      <c r="B206" s="2"/>
      <c r="C206" s="10"/>
      <c r="D206" s="10"/>
      <c r="E206" s="8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2"/>
      <c r="B207" s="2"/>
      <c r="C207" s="10"/>
      <c r="D207" s="10"/>
      <c r="E207" s="8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2"/>
      <c r="B208" s="2"/>
      <c r="C208" s="10"/>
      <c r="D208" s="10"/>
      <c r="E208" s="8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2"/>
      <c r="B209" s="2"/>
      <c r="C209" s="10"/>
      <c r="D209" s="10"/>
      <c r="E209" s="8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