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EEA6A913-C128-483A-85F8-920EF31DB9E4}" xr6:coauthVersionLast="45" xr6:coauthVersionMax="45" xr10:uidLastSave="{00000000-0000-0000-0000-000000000000}"/>
  <bookViews>
    <workbookView xWindow="3720" yWindow="570" windowWidth="25080" windowHeight="15030" activeTab="1"/>
  </bookViews>
  <sheets>
    <sheet name="Emission_CO2TOT1" sheetId="3" r:id="rId1"/>
    <sheet name="bou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" l="1"/>
  <c r="F17" i="1" s="1"/>
  <c r="O12" i="3"/>
  <c r="M16" i="3"/>
  <c r="L16" i="3"/>
  <c r="K16" i="3"/>
  <c r="L25" i="3"/>
  <c r="E51" i="3" s="1"/>
  <c r="E50" i="3" s="1"/>
  <c r="E12" i="3" s="1"/>
  <c r="F16" i="1"/>
  <c r="K12" i="3" l="1"/>
  <c r="F12" i="1" s="1"/>
  <c r="M12" i="3"/>
  <c r="J12" i="3"/>
  <c r="F11" i="1" s="1"/>
  <c r="G12" i="3"/>
  <c r="F8" i="1" s="1"/>
  <c r="L12" i="3"/>
  <c r="F13" i="1" s="1"/>
  <c r="I12" i="3"/>
  <c r="F10" i="1" s="1"/>
  <c r="H12" i="3"/>
  <c r="F9" i="1" s="1"/>
  <c r="N12" i="3" l="1"/>
  <c r="F15" i="1" s="1"/>
  <c r="F14" i="1"/>
</calcChain>
</file>

<file path=xl/comments1.xml><?xml version="1.0" encoding="utf-8"?>
<comments xmlns="http://schemas.openxmlformats.org/spreadsheetml/2006/main">
  <authors>
    <author>ese-veda04</author>
  </authors>
  <commentList>
    <comment ref="Q20" authorId="0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ese-veda04:
ese-veda04:
ETS target for 2030 proposed in EU2030 Framework
IA table 4 p.54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note the "R_S" to sum across regions</t>
        </r>
      </text>
    </comment>
    <comment ref="C19" authorId="0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2/14/2014
ETS emission coeff included the captured part
</t>
        </r>
      </text>
    </comment>
  </commentList>
</comments>
</file>

<file path=xl/sharedStrings.xml><?xml version="1.0" encoding="utf-8"?>
<sst xmlns="http://schemas.openxmlformats.org/spreadsheetml/2006/main" count="78" uniqueCount="67">
  <si>
    <t xml:space="preserve">Table Name: </t>
  </si>
  <si>
    <t xml:space="preserve">Unit: </t>
  </si>
  <si>
    <t xml:space="preserve">Page Fields: </t>
  </si>
  <si>
    <t>Scenario</t>
  </si>
  <si>
    <t>BE</t>
  </si>
  <si>
    <t>DE</t>
  </si>
  <si>
    <t>ES</t>
  </si>
  <si>
    <t>FI</t>
  </si>
  <si>
    <t>FR</t>
  </si>
  <si>
    <t>UK</t>
  </si>
  <si>
    <t>Emission_CO2TOT</t>
  </si>
  <si>
    <t>Region</t>
  </si>
  <si>
    <t>Year</t>
  </si>
  <si>
    <t>Cset_CN</t>
  </si>
  <si>
    <t>UC_N</t>
  </si>
  <si>
    <t>~UC_T: UP</t>
  </si>
  <si>
    <t>UC_COMNET</t>
  </si>
  <si>
    <t>UC_RHSTS</t>
  </si>
  <si>
    <t>Kt</t>
  </si>
  <si>
    <t xml:space="preserve">Statistics per country </t>
  </si>
  <si>
    <t>CO2 only</t>
  </si>
  <si>
    <t>ETS</t>
  </si>
  <si>
    <t>NonETS</t>
  </si>
  <si>
    <t>AT</t>
  </si>
  <si>
    <t>BG</t>
  </si>
  <si>
    <t>CY</t>
  </si>
  <si>
    <t>CZ</t>
  </si>
  <si>
    <t>DK</t>
  </si>
  <si>
    <t>EE</t>
  </si>
  <si>
    <t>GR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</si>
  <si>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</si>
  <si>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</si>
  <si>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</si>
  <si>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</si>
  <si>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</si>
  <si>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</si>
  <si>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</si>
  <si>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</si>
  <si>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</si>
  <si>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</si>
  <si>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</si>
  <si>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</si>
  <si>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</si>
  <si>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</si>
  <si>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EU-27</t>
  </si>
  <si>
    <t>ETSCO2</t>
  </si>
  <si>
    <t>HR emissions assumed to be in EU ETS in 2011 (from national emission inventory consulted 13 Feb 12014)</t>
  </si>
  <si>
    <t>Sofia</t>
  </si>
  <si>
    <t>2011 Mt CO2</t>
  </si>
  <si>
    <t>Refineries+electricity production</t>
  </si>
  <si>
    <t>Industry</t>
  </si>
  <si>
    <t>Fugitive emissions</t>
  </si>
  <si>
    <t>HR</t>
  </si>
  <si>
    <t>assumed as the same from 2011. Looked at the 2011 HR NIR and seemed not very big difference</t>
  </si>
  <si>
    <t>EU-28</t>
  </si>
  <si>
    <t>ELCSCO2*,SUPSCO2*,INDSCO2*</t>
  </si>
  <si>
    <t>UC_COMPRD</t>
  </si>
  <si>
    <t>Values in previous scenario</t>
  </si>
  <si>
    <t>After 2030, assume it stays the same?</t>
  </si>
  <si>
    <t>5 yrs</t>
  </si>
  <si>
    <t>NB</t>
  </si>
  <si>
    <t>ETS reduction in 2050 according to IA</t>
  </si>
  <si>
    <t>ETS Target 2030</t>
  </si>
  <si>
    <t>CO2TargetETS2030</t>
  </si>
  <si>
    <t>~UC_SETS: R_S: AT,BE,BG,CY,CZ,DE,DK,EE,ES,FI,FR,EL,HR,HU,IE,IT,LT,LU,LV,MT,NL,PL,PT,RO,SE,SI,SK,UK</t>
  </si>
  <si>
    <t>ETS sectors</t>
  </si>
  <si>
    <t>LTS baseline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</si>
</sst>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71" formatCode="_(* #,##0.00_);_(* \(#,##0.00\);_(* &quot;-&quot;??_);_(@_)"/>
    <numFmt numFmtId="187" formatCode="_-* #,##0.00\ _€_-;\-* #,##0.00\ _€_-;_-* &quot;-&quot;??\ _€_-;_-@_-"/>
    <numFmt numFmtId="192" formatCode="_([$€]* #,##0.00_);_([$€]* \(#,##0.00\);_([$€]* &quot;-&quot;??_);_(@_)"/>
    <numFmt numFmtId="193" formatCode="_ &quot;kr&quot;\ * #,##0_ ;_ &quot;kr&quot;\ * \-#,##0_ ;_ &quot;kr&quot;\ * &quot;-&quot;_ ;_ @_ "/>
    <numFmt numFmtId="194" formatCode="_ &quot;kr&quot;\ * #,##0.00_ ;_ &quot;kr&quot;\ * \-#,##0.00_ ;_ &quot;kr&quot;\ * &quot;-&quot;??_ ;_ @_ "/>
    <numFmt numFmtId="195" formatCode="#,##0.0000"/>
    <numFmt numFmtId="197" formatCode="_-* #,##0\ _€_-;\-* #,##0\ _€_-;_-* &quot;-&quot;??\ _€_-;_-@_-"/>
  </numFmts>
  <fonts count="4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name val="Arial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2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34" fillId="20" borderId="0" applyBorder="0" applyAlignment="0"/>
    <xf numFmtId="4" fontId="34" fillId="20" borderId="0" applyBorder="0" applyAlignment="0"/>
    <xf numFmtId="0" fontId="32" fillId="20" borderId="0" applyBorder="0">
      <alignment horizontal="right" vertical="center"/>
    </xf>
    <xf numFmtId="4" fontId="32" fillId="20" borderId="0" applyBorder="0">
      <alignment horizontal="right" vertical="center"/>
    </xf>
    <xf numFmtId="0" fontId="32" fillId="20" borderId="1">
      <alignment horizontal="right" vertical="center"/>
    </xf>
    <xf numFmtId="4" fontId="32" fillId="21" borderId="0" applyBorder="0">
      <alignment horizontal="right" vertical="center"/>
    </xf>
    <xf numFmtId="4" fontId="32" fillId="21" borderId="0" applyBorder="0">
      <alignment horizontal="right" vertical="center"/>
    </xf>
    <xf numFmtId="0" fontId="33" fillId="21" borderId="1">
      <alignment horizontal="right" vertical="center"/>
    </xf>
    <xf numFmtId="4" fontId="33" fillId="21" borderId="1">
      <alignment horizontal="right" vertical="center"/>
    </xf>
    <xf numFmtId="0" fontId="33" fillId="21" borderId="2">
      <alignment horizontal="right" vertical="center"/>
    </xf>
    <xf numFmtId="0" fontId="35" fillId="21" borderId="1">
      <alignment horizontal="right" vertical="center"/>
    </xf>
    <xf numFmtId="4" fontId="35" fillId="21" borderId="1">
      <alignment horizontal="right" vertical="center"/>
    </xf>
    <xf numFmtId="0" fontId="33" fillId="22" borderId="1">
      <alignment horizontal="right" vertical="center"/>
    </xf>
    <xf numFmtId="4" fontId="33" fillId="22" borderId="1">
      <alignment horizontal="right" vertical="center"/>
    </xf>
    <xf numFmtId="0" fontId="33" fillId="22" borderId="2">
      <alignment horizontal="right" vertical="center"/>
    </xf>
    <xf numFmtId="0" fontId="33" fillId="22" borderId="1">
      <alignment horizontal="right" vertical="center"/>
    </xf>
    <xf numFmtId="4" fontId="33" fillId="22" borderId="1">
      <alignment horizontal="right" vertical="center"/>
    </xf>
    <xf numFmtId="0" fontId="33" fillId="22" borderId="3">
      <alignment horizontal="right" vertical="center"/>
    </xf>
    <xf numFmtId="0" fontId="33" fillId="22" borderId="4">
      <alignment horizontal="right" vertical="center"/>
    </xf>
    <xf numFmtId="4" fontId="33" fillId="22" borderId="4">
      <alignment horizontal="right" vertical="center"/>
    </xf>
    <xf numFmtId="0" fontId="33" fillId="22" borderId="5">
      <alignment horizontal="right" vertical="center"/>
    </xf>
    <xf numFmtId="4" fontId="33" fillId="22" borderId="5">
      <alignment horizontal="right" vertical="center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4" fontId="34" fillId="0" borderId="6" applyFill="0" applyBorder="0" applyProtection="0">
      <alignment horizontal="right" vertical="center"/>
    </xf>
    <xf numFmtId="0" fontId="11" fillId="23" borderId="7" applyNumberFormat="0" applyAlignment="0" applyProtection="0"/>
    <xf numFmtId="0" fontId="11" fillId="23" borderId="7" applyNumberFormat="0" applyAlignment="0" applyProtection="0"/>
    <xf numFmtId="0" fontId="12" fillId="24" borderId="8" applyNumberFormat="0" applyAlignment="0" applyProtection="0"/>
    <xf numFmtId="0" fontId="12" fillId="24" borderId="8" applyNumberFormat="0" applyAlignment="0" applyProtection="0"/>
    <xf numFmtId="187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33" fillId="0" borderId="0" applyNumberFormat="0">
      <alignment horizontal="right"/>
    </xf>
    <xf numFmtId="0" fontId="32" fillId="22" borderId="9">
      <alignment horizontal="left" vertical="center" wrapText="1" indent="2"/>
    </xf>
    <xf numFmtId="0" fontId="32" fillId="0" borderId="9">
      <alignment horizontal="left" vertical="center" wrapText="1" indent="2"/>
    </xf>
    <xf numFmtId="0" fontId="32" fillId="21" borderId="4">
      <alignment horizontal="left" vertical="center"/>
    </xf>
    <xf numFmtId="0" fontId="33" fillId="0" borderId="10">
      <alignment horizontal="left" vertical="top" wrapText="1"/>
    </xf>
    <xf numFmtId="0" fontId="7" fillId="0" borderId="11"/>
    <xf numFmtId="192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8" fillId="7" borderId="7" applyNumberFormat="0" applyAlignment="0" applyProtection="0"/>
    <xf numFmtId="0" fontId="18" fillId="7" borderId="7" applyNumberFormat="0" applyAlignment="0" applyProtection="0"/>
    <xf numFmtId="4" fontId="32" fillId="0" borderId="0" applyBorder="0">
      <alignment horizontal="right" vertical="center"/>
    </xf>
    <xf numFmtId="0" fontId="32" fillId="0" borderId="1">
      <alignment horizontal="right" vertical="center"/>
    </xf>
    <xf numFmtId="4" fontId="32" fillId="0" borderId="1">
      <alignment horizontal="right" vertical="center"/>
    </xf>
    <xf numFmtId="0" fontId="32" fillId="0" borderId="2">
      <alignment horizontal="right" vertical="center"/>
    </xf>
    <xf numFmtId="1" fontId="36" fillId="21" borderId="0" applyBorder="0">
      <alignment horizontal="right" vertical="center"/>
    </xf>
    <xf numFmtId="0" fontId="7" fillId="25" borderId="1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8" fillId="0" borderId="0"/>
    <xf numFmtId="0" fontId="8" fillId="0" borderId="0"/>
    <xf numFmtId="0" fontId="41" fillId="0" borderId="0"/>
    <xf numFmtId="0" fontId="7" fillId="0" borderId="0"/>
    <xf numFmtId="0" fontId="7" fillId="0" borderId="0"/>
    <xf numFmtId="4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2" fillId="0" borderId="0"/>
    <xf numFmtId="0" fontId="7" fillId="0" borderId="0"/>
    <xf numFmtId="0" fontId="8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8" fillId="0" borderId="0"/>
    <xf numFmtId="0" fontId="2" fillId="0" borderId="0"/>
    <xf numFmtId="0" fontId="8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4" fontId="32" fillId="0" borderId="0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32" fillId="0" borderId="1" applyNumberFormat="0" applyFill="0" applyAlignment="0" applyProtection="0"/>
    <xf numFmtId="0" fontId="7" fillId="27" borderId="0" applyNumberFormat="0" applyFont="0" applyBorder="0" applyAlignment="0" applyProtection="0"/>
    <xf numFmtId="4" fontId="7" fillId="27" borderId="0" applyNumberFormat="0" applyFont="0" applyBorder="0" applyAlignment="0" applyProtection="0"/>
    <xf numFmtId="0" fontId="37" fillId="0" borderId="0"/>
    <xf numFmtId="0" fontId="26" fillId="0" borderId="0"/>
    <xf numFmtId="0" fontId="8" fillId="0" borderId="0"/>
    <xf numFmtId="0" fontId="8" fillId="28" borderId="16" applyNumberFormat="0" applyFont="0" applyAlignment="0" applyProtection="0"/>
    <xf numFmtId="0" fontId="8" fillId="28" borderId="16" applyNumberFormat="0" applyFont="0" applyAlignment="0" applyProtection="0"/>
    <xf numFmtId="0" fontId="21" fillId="23" borderId="17" applyNumberFormat="0" applyAlignment="0" applyProtection="0"/>
    <xf numFmtId="0" fontId="21" fillId="23" borderId="17" applyNumberFormat="0" applyAlignment="0" applyProtection="0"/>
    <xf numFmtId="195" fontId="32" fillId="29" borderId="1" applyNumberFormat="0" applyFont="0" applyBorder="0" applyAlignment="0" applyProtection="0">
      <alignment horizontal="right" vertical="center"/>
    </xf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93" fontId="28" fillId="0" borderId="0" applyFont="0" applyFill="0" applyBorder="0" applyAlignment="0" applyProtection="0"/>
    <xf numFmtId="0" fontId="32" fillId="27" borderId="1"/>
    <xf numFmtId="0" fontId="7" fillId="0" borderId="0"/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29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30" fillId="31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194" fontId="2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2" fillId="0" borderId="0"/>
  </cellStyleXfs>
  <cellXfs count="26">
    <xf numFmtId="0" fontId="0" fillId="0" borderId="0" xfId="0"/>
    <xf numFmtId="0" fontId="3" fillId="0" borderId="0" xfId="0" applyFont="1" applyFill="1"/>
    <xf numFmtId="0" fontId="0" fillId="0" borderId="0" xfId="0" applyFill="1"/>
    <xf numFmtId="0" fontId="5" fillId="32" borderId="0" xfId="0" applyFont="1" applyFill="1"/>
    <xf numFmtId="0" fontId="23" fillId="0" borderId="0" xfId="158" applyFont="1"/>
    <xf numFmtId="0" fontId="23" fillId="32" borderId="0" xfId="158" applyFont="1" applyFill="1"/>
    <xf numFmtId="0" fontId="20" fillId="26" borderId="0" xfId="122" applyFont="1"/>
    <xf numFmtId="1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7" fillId="0" borderId="0" xfId="128"/>
    <xf numFmtId="0" fontId="3" fillId="0" borderId="0" xfId="128" applyFont="1"/>
    <xf numFmtId="0" fontId="3" fillId="0" borderId="0" xfId="0" applyFont="1"/>
    <xf numFmtId="0" fontId="7" fillId="0" borderId="0" xfId="0" applyFont="1"/>
    <xf numFmtId="2" fontId="3" fillId="33" borderId="0" xfId="0" applyNumberFormat="1" applyFont="1" applyFill="1"/>
    <xf numFmtId="0" fontId="7" fillId="32" borderId="0" xfId="0" applyFont="1" applyFill="1"/>
    <xf numFmtId="197" fontId="7" fillId="33" borderId="0" xfId="88" applyNumberFormat="1" applyFont="1" applyFill="1"/>
    <xf numFmtId="2" fontId="0" fillId="0" borderId="0" xfId="0" applyNumberFormat="1" applyFill="1"/>
    <xf numFmtId="2" fontId="7" fillId="0" borderId="0" xfId="0" applyNumberFormat="1" applyFont="1"/>
    <xf numFmtId="2" fontId="7" fillId="0" borderId="0" xfId="127" applyNumberFormat="1" applyFill="1"/>
    <xf numFmtId="2" fontId="7" fillId="0" borderId="0" xfId="127" applyNumberFormat="1"/>
    <xf numFmtId="197" fontId="7" fillId="33" borderId="0" xfId="88" applyNumberFormat="1" applyFont="1" applyFill="1"/>
    <xf numFmtId="0" fontId="7" fillId="33" borderId="0" xfId="0" applyFont="1" applyFill="1"/>
    <xf numFmtId="197" fontId="0" fillId="0" borderId="0" xfId="80" applyNumberFormat="1" applyFont="1"/>
    <xf numFmtId="0" fontId="42" fillId="0" borderId="0" xfId="150"/>
    <xf numFmtId="1" fontId="42" fillId="0" borderId="0" xfId="150" applyNumberFormat="1"/>
  </cellXfs>
  <cellStyles count="192">
    <cellStyle name="20% - Accent1 2" xfId="1"/>
    <cellStyle name="20% - Accent1 2 2" xfId="2"/>
    <cellStyle name="20% - Accent2 2" xfId="3"/>
    <cellStyle name="20% - Accent2 2 2" xfId="4"/>
    <cellStyle name="20% - Accent3 2" xfId="5"/>
    <cellStyle name="20% - Accent3 2 2" xfId="6"/>
    <cellStyle name="20% - Accent4 2" xfId="7"/>
    <cellStyle name="20% - Accent4 2 2" xfId="8"/>
    <cellStyle name="20% - Accent5 2" xfId="9"/>
    <cellStyle name="20% - Accent5 2 2" xfId="10"/>
    <cellStyle name="20% - Accent6 2" xfId="11"/>
    <cellStyle name="20% - Accent6 2 2" xfId="12"/>
    <cellStyle name="2x indented GHG Textfiels" xfId="13"/>
    <cellStyle name="40% - Accent1 2" xfId="14"/>
    <cellStyle name="40% - Accent1 2 2" xfId="15"/>
    <cellStyle name="40% - Accent2 2" xfId="16"/>
    <cellStyle name="40% - Accent2 2 2" xfId="17"/>
    <cellStyle name="40% - Accent3 2" xfId="18"/>
    <cellStyle name="40% - Accent3 2 2" xfId="19"/>
    <cellStyle name="40% - Accent4 2" xfId="20"/>
    <cellStyle name="40% - Accent4 2 2" xfId="21"/>
    <cellStyle name="40% - Accent5 2" xfId="22"/>
    <cellStyle name="40% - Accent5 2 2" xfId="23"/>
    <cellStyle name="40% - Accent6 2" xfId="24"/>
    <cellStyle name="40% - Accent6 2 2" xfId="25"/>
    <cellStyle name="5x indented GHG Textfiels" xfId="26"/>
    <cellStyle name="60% - Accent1 2" xfId="27"/>
    <cellStyle name="60% - Accent1 2 2" xfId="28"/>
    <cellStyle name="60% - Accent2 2" xfId="29"/>
    <cellStyle name="60% - Accent2 2 2" xfId="30"/>
    <cellStyle name="60% - Accent3 2" xfId="31"/>
    <cellStyle name="60% - Accent3 2 2" xfId="32"/>
    <cellStyle name="60% - Accent4 2" xfId="33"/>
    <cellStyle name="60% - Accent4 2 2" xfId="34"/>
    <cellStyle name="60% - Accent5 2" xfId="35"/>
    <cellStyle name="60% - Accent5 2 2" xfId="36"/>
    <cellStyle name="60% - Accent6 2" xfId="37"/>
    <cellStyle name="60% - Accent6 2 2" xfId="38"/>
    <cellStyle name="Accent1 2" xfId="39"/>
    <cellStyle name="Accent1 2 2" xfId="40"/>
    <cellStyle name="Accent2 2" xfId="41"/>
    <cellStyle name="Accent2 2 2" xfId="42"/>
    <cellStyle name="Accent3 2" xfId="43"/>
    <cellStyle name="Accent3 2 2" xfId="44"/>
    <cellStyle name="Accent4 2" xfId="45"/>
    <cellStyle name="Accent4 2 2" xfId="46"/>
    <cellStyle name="Accent5 2" xfId="47"/>
    <cellStyle name="Accent5 2 2" xfId="48"/>
    <cellStyle name="Accent6 2" xfId="49"/>
    <cellStyle name="Accent6 2 2" xfId="50"/>
    <cellStyle name="AggblueBoldCels" xfId="51"/>
    <cellStyle name="AggblueBoldCels 2" xfId="52"/>
    <cellStyle name="AggblueCels" xfId="53"/>
    <cellStyle name="AggblueCels 2" xfId="54"/>
    <cellStyle name="AggblueCels_1x" xfId="55"/>
    <cellStyle name="AggBoldCells" xfId="56"/>
    <cellStyle name="AggCels" xfId="57"/>
    <cellStyle name="AggGreen" xfId="58"/>
    <cellStyle name="AggGreen 2" xfId="59"/>
    <cellStyle name="AggGreen_Bbdr" xfId="60"/>
    <cellStyle name="AggGreen12" xfId="61"/>
    <cellStyle name="AggGreen12 2" xfId="62"/>
    <cellStyle name="AggOrange" xfId="63"/>
    <cellStyle name="AggOrange 2" xfId="64"/>
    <cellStyle name="AggOrange_B_border" xfId="65"/>
    <cellStyle name="AggOrange9" xfId="66"/>
    <cellStyle name="AggOrange9 2" xfId="67"/>
    <cellStyle name="AggOrangeLB_2x" xfId="68"/>
    <cellStyle name="AggOrangeLBorder" xfId="69"/>
    <cellStyle name="AggOrangeLBorder 2" xfId="70"/>
    <cellStyle name="AggOrangeRBorder" xfId="71"/>
    <cellStyle name="AggOrangeRBorder 2" xfId="72"/>
    <cellStyle name="Bad 2" xfId="73"/>
    <cellStyle name="Bad 2 2" xfId="74"/>
    <cellStyle name="Bold GHG Numbers (0.00)" xfId="75"/>
    <cellStyle name="Calculation 2" xfId="76"/>
    <cellStyle name="Calculation 2 2" xfId="77"/>
    <cellStyle name="Check Cell 2" xfId="78"/>
    <cellStyle name="Check Cell 2 2" xfId="79"/>
    <cellStyle name="Comma" xfId="80" builtinId="3"/>
    <cellStyle name="Comma 2" xfId="81"/>
    <cellStyle name="Comma 2 2" xfId="82"/>
    <cellStyle name="Comma 2 2 2" xfId="83"/>
    <cellStyle name="Comma 2 2 3" xfId="84"/>
    <cellStyle name="Comma 2 2 4" xfId="85"/>
    <cellStyle name="Comma 2 3" xfId="86"/>
    <cellStyle name="Comma 2 4" xfId="87"/>
    <cellStyle name="Comma 3" xfId="88"/>
    <cellStyle name="Constants" xfId="89"/>
    <cellStyle name="CustomCellsOrange" xfId="90"/>
    <cellStyle name="CustomizationCells" xfId="91"/>
    <cellStyle name="CustomizationGreenCells" xfId="92"/>
    <cellStyle name="DocBox_EmptyRow" xfId="93"/>
    <cellStyle name="Empty_B_border" xfId="94"/>
    <cellStyle name="Euro" xfId="95"/>
    <cellStyle name="Explanatory Text 2" xfId="96"/>
    <cellStyle name="Explanatory Text 2 2" xfId="97"/>
    <cellStyle name="Float" xfId="98"/>
    <cellStyle name="Float 2" xfId="99"/>
    <cellStyle name="Good 2" xfId="100"/>
    <cellStyle name="Good 2 2" xfId="101"/>
    <cellStyle name="Heading 1 2" xfId="102"/>
    <cellStyle name="Heading 1 2 2" xfId="103"/>
    <cellStyle name="Heading 2 2" xfId="104"/>
    <cellStyle name="Heading 2 2 2" xfId="105"/>
    <cellStyle name="Heading 3 2" xfId="106"/>
    <cellStyle name="Heading 3 2 2" xfId="107"/>
    <cellStyle name="Heading 4 2" xfId="108"/>
    <cellStyle name="Heading 4 2 2" xfId="109"/>
    <cellStyle name="Headline" xfId="110"/>
    <cellStyle name="Hyperlink 2" xfId="111"/>
    <cellStyle name="Input 2" xfId="112"/>
    <cellStyle name="Input 2 2" xfId="113"/>
    <cellStyle name="InputCells" xfId="114"/>
    <cellStyle name="InputCells12" xfId="115"/>
    <cellStyle name="InputCells12 2" xfId="116"/>
    <cellStyle name="InputCells12_BBorder" xfId="117"/>
    <cellStyle name="IntCells" xfId="118"/>
    <cellStyle name="KP_thin_border_dark_grey" xfId="119"/>
    <cellStyle name="Linked Cell 2" xfId="120"/>
    <cellStyle name="Linked Cell 2 2" xfId="121"/>
    <cellStyle name="Neutral 2" xfId="122"/>
    <cellStyle name="Neutral 2 2" xfId="123"/>
    <cellStyle name="Normal" xfId="0" builtinId="0"/>
    <cellStyle name="Normal 2" xfId="124"/>
    <cellStyle name="Normal 2 2" xfId="125"/>
    <cellStyle name="Normal 2 2 2" xfId="126"/>
    <cellStyle name="Normal 2 3" xfId="127"/>
    <cellStyle name="Normal 2 4" xfId="128"/>
    <cellStyle name="Normal 2 5" xfId="129"/>
    <cellStyle name="Normal 2_bound" xfId="130"/>
    <cellStyle name="Normal 3" xfId="131"/>
    <cellStyle name="Normal 3 2" xfId="132"/>
    <cellStyle name="Normal 3 3" xfId="133"/>
    <cellStyle name="Normal 3 4" xfId="134"/>
    <cellStyle name="Normal 3_Heating-COM" xfId="135"/>
    <cellStyle name="Normal 4" xfId="136"/>
    <cellStyle name="Normal 4 13 2" xfId="137"/>
    <cellStyle name="Normal 4 13 2 2" xfId="138"/>
    <cellStyle name="Normal 4 13 2 3" xfId="139"/>
    <cellStyle name="Normal 4 13 2 4" xfId="140"/>
    <cellStyle name="Normal 4 2" xfId="141"/>
    <cellStyle name="Normal 4 3" xfId="142"/>
    <cellStyle name="Normal 5" xfId="143"/>
    <cellStyle name="Normal 6" xfId="144"/>
    <cellStyle name="Normal 6 2" xfId="145"/>
    <cellStyle name="Normal 7" xfId="146"/>
    <cellStyle name="Normal 7 2" xfId="147"/>
    <cellStyle name="Normal 8" xfId="148"/>
    <cellStyle name="Normal 8 2" xfId="149"/>
    <cellStyle name="Normal 9" xfId="150"/>
    <cellStyle name="Normal GHG Numbers (0.00)" xfId="151"/>
    <cellStyle name="Normal GHG Textfiels Bold" xfId="152"/>
    <cellStyle name="Normal GHG whole table" xfId="153"/>
    <cellStyle name="Normal GHG-Shade" xfId="154"/>
    <cellStyle name="Normal GHG-Shade 2" xfId="155"/>
    <cellStyle name="Normál_Munka1" xfId="156"/>
    <cellStyle name="Normale_B2020" xfId="157"/>
    <cellStyle name="Normale_Scen_UC_IND-StrucConst" xfId="158"/>
    <cellStyle name="Note 2" xfId="159"/>
    <cellStyle name="Note 2 2" xfId="160"/>
    <cellStyle name="Output 2" xfId="161"/>
    <cellStyle name="Output 2 2" xfId="162"/>
    <cellStyle name="Pattern" xfId="163"/>
    <cellStyle name="Percent 2" xfId="164"/>
    <cellStyle name="Percent 2 2" xfId="165"/>
    <cellStyle name="Percent 3" xfId="166"/>
    <cellStyle name="Percent 3 2" xfId="167"/>
    <cellStyle name="Percent 3 3" xfId="168"/>
    <cellStyle name="Percent 4" xfId="169"/>
    <cellStyle name="Pilkku_Layo9704" xfId="170"/>
    <cellStyle name="Pyör. luku_Layo9704" xfId="171"/>
    <cellStyle name="Pyör. valuutta_Layo9704" xfId="172"/>
    <cellStyle name="Shade" xfId="173"/>
    <cellStyle name="Standard 2" xfId="174"/>
    <cellStyle name="Style 21" xfId="175"/>
    <cellStyle name="Style 21 2" xfId="176"/>
    <cellStyle name="Style 22" xfId="177"/>
    <cellStyle name="Style 23" xfId="178"/>
    <cellStyle name="Style 24" xfId="179"/>
    <cellStyle name="Style 25" xfId="180"/>
    <cellStyle name="Style 25 2" xfId="181"/>
    <cellStyle name="Style 26" xfId="182"/>
    <cellStyle name="Title 2" xfId="183"/>
    <cellStyle name="Title 2 2" xfId="184"/>
    <cellStyle name="Total 2" xfId="185"/>
    <cellStyle name="Total 2 2" xfId="186"/>
    <cellStyle name="Valuutta_Layo9704" xfId="187"/>
    <cellStyle name="Warning Text 2" xfId="188"/>
    <cellStyle name="Warning Text 2 2" xfId="189"/>
    <cellStyle name="Гиперссылка" xfId="190"/>
    <cellStyle name="Обычный_2++" xfId="19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51"/>
  <sheetViews>
    <sheetView topLeftCell="C1" zoomScale="85" zoomScaleNormal="85" workbookViewId="0">
      <selection activeCell="P12" sqref="P12"/>
    </sheetView>
  </sheetViews>
  <sheetFormatPr defaultRowHeight="12.75" x14ac:dyDescent="0.2"/>
  <cols>
    <col min="2" max="2" width="12.140625" customWidth="1"/>
    <col min="3" max="3" width="23.140625" customWidth="1"/>
    <col min="4" max="4" width="16.42578125" bestFit="1" customWidth="1"/>
    <col min="5" max="5" width="11.85546875" bestFit="1" customWidth="1"/>
    <col min="6" max="6" width="12.5703125" customWidth="1"/>
    <col min="7" max="13" width="11.7109375" bestFit="1" customWidth="1"/>
    <col min="14" max="14" width="11.5703125" bestFit="1" customWidth="1"/>
    <col min="15" max="15" width="17.28515625" customWidth="1"/>
    <col min="16" max="16" width="13.5703125" customWidth="1"/>
  </cols>
  <sheetData>
    <row r="2" spans="2:17" x14ac:dyDescent="0.2">
      <c r="D2" t="s">
        <v>66</v>
      </c>
    </row>
    <row r="3" spans="2:17" ht="15" x14ac:dyDescent="0.25">
      <c r="D3" s="24"/>
      <c r="E3" s="25">
        <v>2005</v>
      </c>
      <c r="G3" s="25">
        <v>2010</v>
      </c>
      <c r="H3" s="25">
        <v>2015</v>
      </c>
      <c r="I3" s="25">
        <v>2020</v>
      </c>
      <c r="J3" s="25">
        <v>2025</v>
      </c>
      <c r="K3" s="25">
        <v>2030</v>
      </c>
      <c r="L3" s="25">
        <v>2035</v>
      </c>
      <c r="M3" s="25">
        <v>2040</v>
      </c>
      <c r="N3" s="25">
        <v>2045</v>
      </c>
      <c r="O3" s="25">
        <v>2050</v>
      </c>
      <c r="P3" s="25">
        <v>2060</v>
      </c>
    </row>
    <row r="4" spans="2:17" ht="15" x14ac:dyDescent="0.25">
      <c r="D4" s="24" t="s">
        <v>65</v>
      </c>
      <c r="E4" s="25">
        <v>2501.2492701057886</v>
      </c>
      <c r="G4" s="25">
        <v>2175.1401184851866</v>
      </c>
      <c r="H4" s="25">
        <v>2018.1709765757928</v>
      </c>
      <c r="I4" s="25">
        <v>1815.4635221231815</v>
      </c>
      <c r="J4" s="25">
        <v>1674.169792737878</v>
      </c>
      <c r="K4" s="25">
        <v>1334.212855350198</v>
      </c>
      <c r="L4" s="25">
        <v>1170.2005994357658</v>
      </c>
      <c r="M4" s="25">
        <v>981.26904443371325</v>
      </c>
      <c r="N4" s="25">
        <v>827.58657624554246</v>
      </c>
      <c r="O4" s="25">
        <v>717.76583873652305</v>
      </c>
      <c r="P4" s="25">
        <v>651.58899899006781</v>
      </c>
    </row>
    <row r="6" spans="2:17" x14ac:dyDescent="0.2">
      <c r="B6" t="s">
        <v>0</v>
      </c>
      <c r="C6" t="s">
        <v>10</v>
      </c>
    </row>
    <row r="7" spans="2:17" x14ac:dyDescent="0.2">
      <c r="B7" t="s">
        <v>1</v>
      </c>
      <c r="C7" t="s">
        <v>18</v>
      </c>
    </row>
    <row r="9" spans="2:17" x14ac:dyDescent="0.2">
      <c r="B9" t="s">
        <v>2</v>
      </c>
    </row>
    <row r="11" spans="2:17" x14ac:dyDescent="0.2">
      <c r="B11" t="s">
        <v>3</v>
      </c>
      <c r="C11" t="s">
        <v>11</v>
      </c>
      <c r="E11">
        <v>2005</v>
      </c>
      <c r="F11">
        <v>2006</v>
      </c>
      <c r="G11">
        <v>2010</v>
      </c>
      <c r="H11">
        <v>2015</v>
      </c>
      <c r="I11">
        <v>2020</v>
      </c>
      <c r="J11">
        <v>2025</v>
      </c>
      <c r="K11">
        <v>2030</v>
      </c>
      <c r="L11">
        <v>2035</v>
      </c>
      <c r="M11">
        <v>2040</v>
      </c>
      <c r="N11">
        <v>2045</v>
      </c>
      <c r="O11">
        <v>2050</v>
      </c>
      <c r="P11">
        <v>2060</v>
      </c>
    </row>
    <row r="12" spans="2:17" x14ac:dyDescent="0.2">
      <c r="D12" s="13" t="s">
        <v>21</v>
      </c>
      <c r="E12" s="16">
        <f>E50*1000</f>
        <v>2202969</v>
      </c>
      <c r="F12" s="16"/>
      <c r="G12" s="16">
        <f t="shared" ref="G12:M12" si="0">$E12*(1-G16)</f>
        <v>1971657.2550000001</v>
      </c>
      <c r="H12" s="21">
        <f t="shared" si="0"/>
        <v>1856001.3825000001</v>
      </c>
      <c r="I12" s="21">
        <f t="shared" si="0"/>
        <v>1740345.51</v>
      </c>
      <c r="J12" s="21">
        <f t="shared" si="0"/>
        <v>1498018.92</v>
      </c>
      <c r="K12" s="21">
        <f>$E12*(1-K16)</f>
        <v>1175104.6146686762</v>
      </c>
      <c r="L12" s="21">
        <f t="shared" si="0"/>
        <v>1030651.2330253988</v>
      </c>
      <c r="M12" s="21">
        <f t="shared" si="0"/>
        <v>864250.24142262503</v>
      </c>
      <c r="N12" s="21">
        <f>(M12+O12)/2</f>
        <v>791008.0400795741</v>
      </c>
      <c r="O12" s="21">
        <f>O4*1000</f>
        <v>717765.83873652306</v>
      </c>
      <c r="P12" s="21">
        <f>P4*1000</f>
        <v>651588.99899006786</v>
      </c>
    </row>
    <row r="13" spans="2:17" x14ac:dyDescent="0.2">
      <c r="G13" s="2"/>
      <c r="H13" s="2"/>
      <c r="I13" s="2"/>
      <c r="J13" s="2"/>
      <c r="K13" s="2"/>
      <c r="L13" s="2"/>
    </row>
    <row r="14" spans="2:17" x14ac:dyDescent="0.2">
      <c r="F14" s="13" t="s">
        <v>57</v>
      </c>
      <c r="G14" s="19">
        <v>0.105</v>
      </c>
      <c r="H14" s="19">
        <v>0.1575</v>
      </c>
      <c r="I14" s="19">
        <v>0.21</v>
      </c>
      <c r="J14" s="19">
        <v>0.26</v>
      </c>
      <c r="K14" s="19">
        <v>0.31</v>
      </c>
      <c r="L14" s="19">
        <v>0.34333333333333332</v>
      </c>
      <c r="M14" s="20">
        <v>0.37666666666666665</v>
      </c>
      <c r="O14" s="20"/>
    </row>
    <row r="15" spans="2:17" x14ac:dyDescent="0.2">
      <c r="G15" s="2"/>
      <c r="H15" s="2"/>
      <c r="I15" s="2"/>
      <c r="J15" s="2"/>
      <c r="K15" s="2"/>
      <c r="L15" s="17"/>
      <c r="M15" s="8"/>
    </row>
    <row r="16" spans="2:17" x14ac:dyDescent="0.2">
      <c r="E16" s="8"/>
      <c r="F16" s="15" t="s">
        <v>62</v>
      </c>
      <c r="G16" s="8">
        <v>0.105</v>
      </c>
      <c r="H16" s="8">
        <v>0.1575</v>
      </c>
      <c r="I16" s="8">
        <v>0.21</v>
      </c>
      <c r="J16" s="8">
        <v>0.32</v>
      </c>
      <c r="K16" s="8">
        <f>1-K4/$E$4</f>
        <v>0.46658141141855547</v>
      </c>
      <c r="L16" s="8">
        <f>1-L4/$E$4</f>
        <v>0.532153546860896</v>
      </c>
      <c r="M16" s="8">
        <f>1-M4/$E$4</f>
        <v>0.60768842347639707</v>
      </c>
      <c r="N16" s="8"/>
      <c r="O16" s="8"/>
      <c r="Q16" s="18"/>
    </row>
    <row r="17" spans="3:20" x14ac:dyDescent="0.2">
      <c r="L17" s="8"/>
    </row>
    <row r="18" spans="3:20" x14ac:dyDescent="0.2">
      <c r="E18" s="7"/>
      <c r="L18" s="8"/>
      <c r="M18" s="8"/>
      <c r="P18" s="13" t="s">
        <v>58</v>
      </c>
    </row>
    <row r="19" spans="3:20" x14ac:dyDescent="0.2">
      <c r="C19" t="s">
        <v>19</v>
      </c>
      <c r="E19" t="s">
        <v>20</v>
      </c>
      <c r="S19">
        <v>-8.8000000000000009E-2</v>
      </c>
      <c r="T19" s="13" t="s">
        <v>59</v>
      </c>
    </row>
    <row r="20" spans="3:20" x14ac:dyDescent="0.2">
      <c r="E20">
        <v>2005</v>
      </c>
      <c r="F20">
        <v>2005</v>
      </c>
      <c r="I20" s="10" t="s">
        <v>46</v>
      </c>
      <c r="P20" s="12" t="s">
        <v>60</v>
      </c>
      <c r="Q20" s="14">
        <v>0.871</v>
      </c>
      <c r="R20" s="22" t="s">
        <v>61</v>
      </c>
    </row>
    <row r="21" spans="3:20" x14ac:dyDescent="0.2">
      <c r="E21" t="s">
        <v>21</v>
      </c>
      <c r="F21" t="s">
        <v>22</v>
      </c>
      <c r="I21" s="10" t="s">
        <v>47</v>
      </c>
      <c r="L21" s="10" t="s">
        <v>48</v>
      </c>
    </row>
    <row r="22" spans="3:20" x14ac:dyDescent="0.2">
      <c r="D22" t="s">
        <v>23</v>
      </c>
      <c r="E22">
        <v>33.799999999999997</v>
      </c>
      <c r="F22">
        <v>49.3</v>
      </c>
      <c r="I22" s="10" t="s">
        <v>49</v>
      </c>
      <c r="L22" s="10">
        <v>6.2530000000000001</v>
      </c>
    </row>
    <row r="23" spans="3:20" x14ac:dyDescent="0.2">
      <c r="D23" t="s">
        <v>4</v>
      </c>
      <c r="E23">
        <v>55.2</v>
      </c>
      <c r="F23">
        <v>62.5</v>
      </c>
      <c r="I23" s="10" t="s">
        <v>50</v>
      </c>
      <c r="L23" s="10">
        <v>3.1389999999999998</v>
      </c>
    </row>
    <row r="24" spans="3:20" x14ac:dyDescent="0.2">
      <c r="D24" t="s">
        <v>24</v>
      </c>
      <c r="E24">
        <v>38.9</v>
      </c>
      <c r="F24">
        <v>10.3</v>
      </c>
      <c r="I24" s="10" t="s">
        <v>51</v>
      </c>
      <c r="L24" s="10">
        <v>0.57699999999999996</v>
      </c>
    </row>
    <row r="25" spans="3:20" x14ac:dyDescent="0.2">
      <c r="D25" t="s">
        <v>25</v>
      </c>
      <c r="E25">
        <v>3.7</v>
      </c>
      <c r="F25">
        <v>3.7</v>
      </c>
      <c r="L25" s="11">
        <f>SUM(L22:L24)</f>
        <v>9.9689999999999994</v>
      </c>
    </row>
    <row r="26" spans="3:20" x14ac:dyDescent="0.2">
      <c r="D26" t="s">
        <v>26</v>
      </c>
      <c r="E26">
        <v>82.5</v>
      </c>
      <c r="F26">
        <v>43.6</v>
      </c>
    </row>
    <row r="27" spans="3:20" x14ac:dyDescent="0.2">
      <c r="D27" t="s">
        <v>5</v>
      </c>
      <c r="E27">
        <v>485</v>
      </c>
      <c r="F27">
        <v>395.6</v>
      </c>
    </row>
    <row r="28" spans="3:20" x14ac:dyDescent="0.2">
      <c r="D28" t="s">
        <v>27</v>
      </c>
      <c r="E28">
        <v>26.5</v>
      </c>
      <c r="F28">
        <v>25.4</v>
      </c>
    </row>
    <row r="29" spans="3:20" x14ac:dyDescent="0.2">
      <c r="D29" t="s">
        <v>28</v>
      </c>
      <c r="E29">
        <v>12.6</v>
      </c>
      <c r="F29">
        <v>3.2</v>
      </c>
    </row>
    <row r="30" spans="3:20" x14ac:dyDescent="0.2">
      <c r="D30" t="s">
        <v>6</v>
      </c>
      <c r="E30">
        <v>189.6</v>
      </c>
      <c r="F30">
        <v>186.2</v>
      </c>
    </row>
    <row r="31" spans="3:20" x14ac:dyDescent="0.2">
      <c r="D31" t="s">
        <v>7</v>
      </c>
      <c r="E31">
        <v>33.5</v>
      </c>
      <c r="F31">
        <v>24.5</v>
      </c>
    </row>
    <row r="32" spans="3:20" x14ac:dyDescent="0.2">
      <c r="D32" t="s">
        <v>8</v>
      </c>
      <c r="E32">
        <v>136.4</v>
      </c>
      <c r="F32">
        <v>273.10000000000002</v>
      </c>
    </row>
    <row r="33" spans="4:6" x14ac:dyDescent="0.2">
      <c r="D33" t="s">
        <v>29</v>
      </c>
      <c r="E33">
        <v>65.2</v>
      </c>
      <c r="F33">
        <v>39.6</v>
      </c>
    </row>
    <row r="34" spans="4:6" x14ac:dyDescent="0.2">
      <c r="D34" t="s">
        <v>30</v>
      </c>
      <c r="E34">
        <v>27.4</v>
      </c>
      <c r="F34">
        <v>30.7</v>
      </c>
    </row>
    <row r="35" spans="4:6" x14ac:dyDescent="0.2">
      <c r="D35" t="s">
        <v>31</v>
      </c>
      <c r="E35">
        <v>22.4</v>
      </c>
      <c r="F35">
        <v>27.7</v>
      </c>
    </row>
    <row r="36" spans="4:6" x14ac:dyDescent="0.2">
      <c r="D36" t="s">
        <v>32</v>
      </c>
      <c r="E36">
        <v>225.5</v>
      </c>
      <c r="F36">
        <v>261.60000000000002</v>
      </c>
    </row>
    <row r="37" spans="4:6" x14ac:dyDescent="0.2">
      <c r="D37" t="s">
        <v>33</v>
      </c>
      <c r="E37">
        <v>6.7</v>
      </c>
      <c r="F37">
        <v>5.9</v>
      </c>
    </row>
    <row r="38" spans="4:6" x14ac:dyDescent="0.2">
      <c r="D38" t="s">
        <v>34</v>
      </c>
      <c r="E38">
        <v>2.6</v>
      </c>
      <c r="F38">
        <v>10.5</v>
      </c>
    </row>
    <row r="39" spans="4:6" x14ac:dyDescent="0.2">
      <c r="D39" t="s">
        <v>35</v>
      </c>
      <c r="E39">
        <v>2.9</v>
      </c>
      <c r="F39">
        <v>4.7</v>
      </c>
    </row>
    <row r="40" spans="4:6" x14ac:dyDescent="0.2">
      <c r="D40" t="s">
        <v>36</v>
      </c>
      <c r="E40">
        <v>1.9</v>
      </c>
      <c r="F40">
        <v>1.05</v>
      </c>
    </row>
    <row r="41" spans="4:6" x14ac:dyDescent="0.2">
      <c r="D41" t="s">
        <v>37</v>
      </c>
      <c r="E41">
        <v>84.4</v>
      </c>
      <c r="F41">
        <v>98</v>
      </c>
    </row>
    <row r="42" spans="4:6" x14ac:dyDescent="0.2">
      <c r="D42" t="s">
        <v>38</v>
      </c>
      <c r="E42">
        <v>209.4</v>
      </c>
      <c r="F42">
        <v>92</v>
      </c>
    </row>
    <row r="43" spans="4:6" x14ac:dyDescent="0.2">
      <c r="D43" t="s">
        <v>39</v>
      </c>
      <c r="E43">
        <v>37.200000000000003</v>
      </c>
      <c r="F43">
        <v>30.9</v>
      </c>
    </row>
    <row r="44" spans="4:6" x14ac:dyDescent="0.2">
      <c r="D44" t="s">
        <v>40</v>
      </c>
      <c r="E44">
        <v>70.8</v>
      </c>
      <c r="F44">
        <v>34.200000000000003</v>
      </c>
    </row>
    <row r="45" spans="4:6" x14ac:dyDescent="0.2">
      <c r="D45" t="s">
        <v>41</v>
      </c>
      <c r="E45">
        <v>21.3</v>
      </c>
      <c r="F45">
        <v>33.9</v>
      </c>
    </row>
    <row r="46" spans="4:6" x14ac:dyDescent="0.2">
      <c r="D46" t="s">
        <v>42</v>
      </c>
      <c r="E46">
        <v>8.6999999999999993</v>
      </c>
      <c r="F46">
        <v>7.5</v>
      </c>
    </row>
    <row r="47" spans="4:6" x14ac:dyDescent="0.2">
      <c r="D47" t="s">
        <v>43</v>
      </c>
      <c r="E47">
        <v>26.9</v>
      </c>
      <c r="F47">
        <v>13.9</v>
      </c>
    </row>
    <row r="48" spans="4:6" x14ac:dyDescent="0.2">
      <c r="D48" t="s">
        <v>9</v>
      </c>
      <c r="E48">
        <v>281.89999999999998</v>
      </c>
      <c r="F48">
        <v>304.60000000000002</v>
      </c>
    </row>
    <row r="49" spans="4:7" x14ac:dyDescent="0.2">
      <c r="D49" t="s">
        <v>44</v>
      </c>
      <c r="E49">
        <v>2193</v>
      </c>
      <c r="F49">
        <v>2074</v>
      </c>
    </row>
    <row r="50" spans="4:7" x14ac:dyDescent="0.2">
      <c r="D50" t="s">
        <v>54</v>
      </c>
      <c r="E50" s="9">
        <f>E49+E51</f>
        <v>2202.9690000000001</v>
      </c>
    </row>
    <row r="51" spans="4:7" x14ac:dyDescent="0.2">
      <c r="D51" t="s">
        <v>52</v>
      </c>
      <c r="E51" s="8">
        <f>L25</f>
        <v>9.9689999999999994</v>
      </c>
      <c r="G51" t="s">
        <v>53</v>
      </c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19"/>
  <sheetViews>
    <sheetView tabSelected="1" workbookViewId="0">
      <selection activeCell="G22" sqref="G22"/>
    </sheetView>
  </sheetViews>
  <sheetFormatPr defaultRowHeight="12.75" x14ac:dyDescent="0.2"/>
  <cols>
    <col min="2" max="2" width="14.28515625" customWidth="1"/>
    <col min="3" max="3" width="18.85546875" customWidth="1"/>
    <col min="5" max="5" width="14.42578125" customWidth="1"/>
    <col min="6" max="6" width="17" bestFit="1" customWidth="1"/>
    <col min="9" max="9" width="14.5703125" bestFit="1" customWidth="1"/>
  </cols>
  <sheetData>
    <row r="4" spans="2:10" x14ac:dyDescent="0.2">
      <c r="C4" s="3" t="s">
        <v>64</v>
      </c>
    </row>
    <row r="6" spans="2:10" ht="15" x14ac:dyDescent="0.25">
      <c r="D6" s="5" t="s">
        <v>15</v>
      </c>
    </row>
    <row r="7" spans="2:10" ht="15" x14ac:dyDescent="0.25">
      <c r="B7" s="4" t="s">
        <v>14</v>
      </c>
      <c r="C7" s="4" t="s">
        <v>13</v>
      </c>
      <c r="D7" s="4" t="s">
        <v>12</v>
      </c>
      <c r="E7" s="6" t="s">
        <v>16</v>
      </c>
      <c r="F7" s="6" t="s">
        <v>17</v>
      </c>
      <c r="G7" s="12" t="s">
        <v>56</v>
      </c>
    </row>
    <row r="8" spans="2:10" x14ac:dyDescent="0.2">
      <c r="B8" t="s">
        <v>63</v>
      </c>
      <c r="C8" s="1" t="s">
        <v>45</v>
      </c>
      <c r="D8" s="2">
        <v>2010</v>
      </c>
      <c r="E8">
        <v>1</v>
      </c>
      <c r="F8" s="23">
        <f>Emission_CO2TOT1!G12</f>
        <v>1971657.2550000001</v>
      </c>
      <c r="G8" s="23"/>
      <c r="H8" s="23"/>
      <c r="I8" s="23"/>
      <c r="J8" s="7"/>
    </row>
    <row r="9" spans="2:10" x14ac:dyDescent="0.2">
      <c r="C9" s="1" t="s">
        <v>45</v>
      </c>
      <c r="D9" s="2">
        <v>2015</v>
      </c>
      <c r="F9" s="23">
        <f>Emission_CO2TOT1!H12</f>
        <v>1856001.3825000001</v>
      </c>
      <c r="G9" s="23"/>
      <c r="H9" s="23"/>
      <c r="I9" s="23"/>
      <c r="J9" s="7"/>
    </row>
    <row r="10" spans="2:10" x14ac:dyDescent="0.2">
      <c r="C10" s="1" t="s">
        <v>45</v>
      </c>
      <c r="D10">
        <v>2020</v>
      </c>
      <c r="F10" s="23">
        <f>Emission_CO2TOT1!I12</f>
        <v>1740345.51</v>
      </c>
      <c r="G10" s="23"/>
      <c r="H10" s="23"/>
      <c r="I10" s="23"/>
      <c r="J10" s="7"/>
    </row>
    <row r="11" spans="2:10" x14ac:dyDescent="0.2">
      <c r="C11" s="1" t="s">
        <v>45</v>
      </c>
      <c r="D11">
        <v>2025</v>
      </c>
      <c r="F11" s="23">
        <f>Emission_CO2TOT1!J12</f>
        <v>1498018.92</v>
      </c>
      <c r="G11" s="23"/>
      <c r="H11" s="23"/>
      <c r="I11" s="23"/>
      <c r="J11" s="7"/>
    </row>
    <row r="12" spans="2:10" x14ac:dyDescent="0.2">
      <c r="C12" s="1" t="s">
        <v>45</v>
      </c>
      <c r="D12">
        <v>2030</v>
      </c>
      <c r="F12" s="23">
        <f>Emission_CO2TOT1!K12</f>
        <v>1175104.6146686762</v>
      </c>
      <c r="G12" s="23"/>
      <c r="H12" s="23"/>
      <c r="I12" s="23"/>
      <c r="J12" s="7"/>
    </row>
    <row r="13" spans="2:10" x14ac:dyDescent="0.2">
      <c r="C13" s="1" t="s">
        <v>45</v>
      </c>
      <c r="D13">
        <v>2035</v>
      </c>
      <c r="F13" s="23">
        <f>Emission_CO2TOT1!L12</f>
        <v>1030651.2330253988</v>
      </c>
      <c r="G13" s="23"/>
      <c r="H13" s="23"/>
      <c r="I13" s="23"/>
      <c r="J13" s="7"/>
    </row>
    <row r="14" spans="2:10" x14ac:dyDescent="0.2">
      <c r="C14" s="1" t="s">
        <v>45</v>
      </c>
      <c r="D14">
        <v>2040</v>
      </c>
      <c r="F14" s="23">
        <f>Emission_CO2TOT1!M12</f>
        <v>864250.24142262503</v>
      </c>
      <c r="G14" s="23"/>
      <c r="H14" s="23"/>
      <c r="I14" s="23"/>
      <c r="J14" s="7"/>
    </row>
    <row r="15" spans="2:10" x14ac:dyDescent="0.2">
      <c r="C15" s="1" t="s">
        <v>45</v>
      </c>
      <c r="D15">
        <v>2045</v>
      </c>
      <c r="F15" s="23">
        <f>Emission_CO2TOT1!N12</f>
        <v>791008.0400795741</v>
      </c>
      <c r="G15" s="23"/>
      <c r="H15" s="23"/>
      <c r="I15" s="23"/>
      <c r="J15" s="7"/>
    </row>
    <row r="16" spans="2:10" x14ac:dyDescent="0.2">
      <c r="C16" s="1" t="s">
        <v>45</v>
      </c>
      <c r="D16">
        <v>2050</v>
      </c>
      <c r="F16" s="23">
        <f>Emission_CO2TOT1!O12</f>
        <v>717765.83873652306</v>
      </c>
      <c r="G16" s="23"/>
      <c r="H16" s="23"/>
      <c r="I16" s="23"/>
      <c r="J16" s="7"/>
    </row>
    <row r="17" spans="3:10" x14ac:dyDescent="0.2">
      <c r="C17" s="1" t="s">
        <v>45</v>
      </c>
      <c r="D17">
        <v>2060</v>
      </c>
      <c r="F17" s="23">
        <f>Emission_CO2TOT1!P12</f>
        <v>651588.99899006786</v>
      </c>
      <c r="G17" s="23"/>
      <c r="H17" s="23"/>
      <c r="I17" s="23"/>
      <c r="J17" s="7"/>
    </row>
    <row r="18" spans="3:10" x14ac:dyDescent="0.2">
      <c r="C18" s="1" t="s">
        <v>45</v>
      </c>
      <c r="D18">
        <v>0</v>
      </c>
      <c r="F18">
        <v>5</v>
      </c>
      <c r="J18" s="7"/>
    </row>
    <row r="19" spans="3:10" x14ac:dyDescent="0.2">
      <c r="C19" t="s">
        <v>55</v>
      </c>
      <c r="G19">
        <v>-1</v>
      </c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Emission_CO2TOT1</vt:lpstr>
      <vt:lpstr>bound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</dc:creator>
  <cp:lastModifiedBy>Amit Kanudia</cp:lastModifiedBy>
  <dcterms:created xsi:type="dcterms:W3CDTF">2008-06-05T16:51:18Z</dcterms:created>
  <dcterms:modified xsi:type="dcterms:W3CDTF">2020-04-22T08:48:38Z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841587841510773</vt:lpwstr>
  </property>
</Properties>
</file>