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0B512AD8-92B9-478A-83E2-47BBB7F33250}" xr6:coauthVersionLast="45" xr6:coauthVersionMax="45" xr10:uidLastSave="{00000000-0000-0000-0000-000000000000}"/>
  <bookViews>
    <workbookView xWindow="3300" yWindow="570" windowWidth="25080" windowHeight="15030" firstSheet="6" activeTab="10" xr2:uid="{00000000-000D-0000-FFFF-FFFF00000000}"/>
  </bookViews>
  <sheets>
    <sheet name="CHPShares" sheetId="27" r:id="rId1"/>
    <sheet name="FI" sheetId="32" r:id="rId2"/>
    <sheet name="UC-IIS" sheetId="52" r:id="rId3"/>
    <sheet name="FILL-IIS" sheetId="53" r:id="rId4"/>
    <sheet name="UC-PUP" sheetId="54" r:id="rId5"/>
    <sheet name="FILL-PUP" sheetId="55" r:id="rId6"/>
    <sheet name="UC-IALICU" sheetId="56" r:id="rId7"/>
    <sheet name="FILL-IALICU" sheetId="57" r:id="rId8"/>
    <sheet name="UC-ICM" sheetId="58" r:id="rId9"/>
    <sheet name="FILL-ICM" sheetId="59" r:id="rId10"/>
    <sheet name="INDPRC" sheetId="6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" i="27" l="1"/>
  <c r="AE5" i="27"/>
  <c r="A24" i="27"/>
  <c r="AO39" i="61"/>
  <c r="AO33" i="61"/>
  <c r="AP33" i="61"/>
  <c r="AQ33" i="61"/>
  <c r="AR33" i="61"/>
  <c r="AS33" i="61"/>
  <c r="AT33" i="61"/>
  <c r="AU33" i="61"/>
  <c r="AO34" i="61"/>
  <c r="AP34" i="61"/>
  <c r="AQ34" i="61"/>
  <c r="AR34" i="61"/>
  <c r="AS34" i="61"/>
  <c r="AT34" i="61"/>
  <c r="AU34" i="61"/>
  <c r="AO35" i="61"/>
  <c r="AO37" i="61" s="1"/>
  <c r="AP35" i="61"/>
  <c r="AP37" i="61" s="1"/>
  <c r="AQ35" i="61"/>
  <c r="AQ36" i="61" s="1"/>
  <c r="AR35" i="61"/>
  <c r="AS35" i="61"/>
  <c r="AT35" i="61"/>
  <c r="AU35" i="61"/>
  <c r="AU36" i="61" s="1"/>
  <c r="AO38" i="61"/>
  <c r="AP38" i="61"/>
  <c r="AQ38" i="61"/>
  <c r="AR38" i="61"/>
  <c r="AS38" i="61"/>
  <c r="AT38" i="61"/>
  <c r="AU38" i="61"/>
  <c r="AP39" i="61"/>
  <c r="AQ39" i="61"/>
  <c r="AR39" i="61"/>
  <c r="AS39" i="61"/>
  <c r="AT39" i="61"/>
  <c r="AU39" i="61"/>
  <c r="AO40" i="61"/>
  <c r="AO42" i="61" s="1"/>
  <c r="AP40" i="61"/>
  <c r="AQ40" i="61"/>
  <c r="AQ42" i="61" s="1"/>
  <c r="AR40" i="61"/>
  <c r="AS40" i="61"/>
  <c r="AT40" i="61"/>
  <c r="AU40" i="61"/>
  <c r="AO43" i="61"/>
  <c r="AP43" i="61"/>
  <c r="AQ43" i="61"/>
  <c r="AR43" i="61"/>
  <c r="AS43" i="61"/>
  <c r="AT43" i="61"/>
  <c r="AU43" i="61"/>
  <c r="AO44" i="61"/>
  <c r="AP44" i="61"/>
  <c r="AQ44" i="61"/>
  <c r="AR44" i="61"/>
  <c r="AS44" i="61"/>
  <c r="AT44" i="61"/>
  <c r="AU44" i="61"/>
  <c r="AO45" i="61"/>
  <c r="AO47" i="61" s="1"/>
  <c r="AP45" i="61"/>
  <c r="AP46" i="61" s="1"/>
  <c r="AQ45" i="61"/>
  <c r="AQ46" i="61" s="1"/>
  <c r="AR45" i="61"/>
  <c r="AR47" i="61" s="1"/>
  <c r="AS45" i="61"/>
  <c r="AS46" i="61" s="1"/>
  <c r="AT45" i="61"/>
  <c r="AT46" i="61" s="1"/>
  <c r="AU45" i="61"/>
  <c r="AU46" i="61" s="1"/>
  <c r="AO48" i="61"/>
  <c r="AP48" i="61"/>
  <c r="AQ48" i="61"/>
  <c r="AR48" i="61"/>
  <c r="AS48" i="61"/>
  <c r="AT48" i="61"/>
  <c r="AU48" i="61"/>
  <c r="AO49" i="61"/>
  <c r="AP49" i="61"/>
  <c r="AQ49" i="61"/>
  <c r="AR49" i="61"/>
  <c r="AS49" i="61"/>
  <c r="AT49" i="61"/>
  <c r="AU49" i="61"/>
  <c r="AO50" i="61"/>
  <c r="AO51" i="61" s="1"/>
  <c r="AP50" i="61"/>
  <c r="AP52" i="61" s="1"/>
  <c r="AQ50" i="61"/>
  <c r="AQ51" i="61" s="1"/>
  <c r="AR50" i="61"/>
  <c r="AR52" i="61" s="1"/>
  <c r="AS50" i="61"/>
  <c r="AS52" i="61" s="1"/>
  <c r="AT50" i="61"/>
  <c r="AT52" i="61" s="1"/>
  <c r="AU50" i="61"/>
  <c r="AU51" i="61" s="1"/>
  <c r="AK7" i="59"/>
  <c r="AK15" i="59" s="1"/>
  <c r="AL7" i="59"/>
  <c r="AL16" i="59" s="1"/>
  <c r="AM7" i="59"/>
  <c r="AM16" i="59" s="1"/>
  <c r="AN7" i="59"/>
  <c r="AN15" i="59" s="1"/>
  <c r="AO7" i="59"/>
  <c r="AO16" i="59" s="1"/>
  <c r="AP7" i="59"/>
  <c r="AP15" i="59" s="1"/>
  <c r="AQ7" i="59"/>
  <c r="AQ16" i="59" s="1"/>
  <c r="AK11" i="59"/>
  <c r="AK18" i="59" s="1"/>
  <c r="AK13" i="58" s="1"/>
  <c r="AL11" i="59"/>
  <c r="AL19" i="59" s="1"/>
  <c r="AL14" i="58" s="1"/>
  <c r="AM11" i="59"/>
  <c r="AM18" i="59" s="1"/>
  <c r="AM13" i="58" s="1"/>
  <c r="AN11" i="59"/>
  <c r="AN18" i="59" s="1"/>
  <c r="AN13" i="58" s="1"/>
  <c r="AO11" i="59"/>
  <c r="AO18" i="59" s="1"/>
  <c r="AO13" i="58" s="1"/>
  <c r="AP11" i="59"/>
  <c r="AP18" i="59" s="1"/>
  <c r="AP13" i="58" s="1"/>
  <c r="AQ11" i="59"/>
  <c r="AQ18" i="59" s="1"/>
  <c r="AQ13" i="58" s="1"/>
  <c r="AK8" i="57"/>
  <c r="AK20" i="57" s="1"/>
  <c r="AK9" i="56" s="1"/>
  <c r="AL8" i="57"/>
  <c r="AL19" i="57" s="1"/>
  <c r="AM8" i="57"/>
  <c r="AM19" i="57" s="1"/>
  <c r="AN8" i="57"/>
  <c r="AN19" i="57" s="1"/>
  <c r="AO8" i="57"/>
  <c r="AO20" i="57" s="1"/>
  <c r="AO9" i="56" s="1"/>
  <c r="AP8" i="57"/>
  <c r="AP21" i="57" s="1"/>
  <c r="AP12" i="56" s="1"/>
  <c r="AQ8" i="57"/>
  <c r="AQ20" i="57" s="1"/>
  <c r="AQ9" i="56" s="1"/>
  <c r="AK11" i="57"/>
  <c r="AK24" i="57" s="1"/>
  <c r="AL11" i="57"/>
  <c r="AL24" i="57" s="1"/>
  <c r="AL23" i="56" s="1"/>
  <c r="AL25" i="56" s="1"/>
  <c r="AM11" i="57"/>
  <c r="AM24" i="57" s="1"/>
  <c r="AM23" i="56" s="1"/>
  <c r="AM25" i="56" s="1"/>
  <c r="AN11" i="57"/>
  <c r="AN23" i="57" s="1"/>
  <c r="AO11" i="57"/>
  <c r="AO23" i="57" s="1"/>
  <c r="AP11" i="57"/>
  <c r="AP24" i="57" s="1"/>
  <c r="AQ11" i="57"/>
  <c r="AQ23" i="57" s="1"/>
  <c r="AK8" i="55"/>
  <c r="AK17" i="55" s="1"/>
  <c r="AL8" i="55"/>
  <c r="AL16" i="55" s="1"/>
  <c r="AM8" i="55"/>
  <c r="AM17" i="55" s="1"/>
  <c r="AN8" i="55"/>
  <c r="AN16" i="55" s="1"/>
  <c r="AN6" i="54" s="1"/>
  <c r="AO8" i="55"/>
  <c r="AO17" i="55" s="1"/>
  <c r="AP8" i="55"/>
  <c r="AP16" i="55" s="1"/>
  <c r="AQ8" i="55"/>
  <c r="AQ18" i="55" s="1"/>
  <c r="AQ15" i="53"/>
  <c r="AQ31" i="53" s="1"/>
  <c r="AQ29" i="52" s="1"/>
  <c r="AP15" i="53"/>
  <c r="AP28" i="53" s="1"/>
  <c r="AO15" i="53"/>
  <c r="AO32" i="53" s="1"/>
  <c r="AN15" i="53"/>
  <c r="AN31" i="53" s="1"/>
  <c r="AN29" i="52" s="1"/>
  <c r="AM15" i="53"/>
  <c r="AM30" i="53" s="1"/>
  <c r="AM26" i="52" s="1"/>
  <c r="AL15" i="53"/>
  <c r="AL29" i="53" s="1"/>
  <c r="AK15" i="53"/>
  <c r="AK30" i="53" s="1"/>
  <c r="AK26" i="52" s="1"/>
  <c r="AQ9" i="53"/>
  <c r="AQ24" i="53" s="1"/>
  <c r="AP9" i="53"/>
  <c r="AP24" i="53" s="1"/>
  <c r="AP9" i="52"/>
  <c r="AP11" i="52" s="1"/>
  <c r="AO9" i="53"/>
  <c r="AO26" i="53" s="1"/>
  <c r="AN9" i="53"/>
  <c r="AN23" i="53" s="1"/>
  <c r="AM9" i="53"/>
  <c r="AM24" i="53" s="1"/>
  <c r="AL9" i="53"/>
  <c r="AL24" i="53" s="1"/>
  <c r="AK9" i="53"/>
  <c r="AK24" i="53" s="1"/>
  <c r="AK9" i="52"/>
  <c r="AK10" i="52" s="1"/>
  <c r="A6" i="27"/>
  <c r="A7" i="27"/>
  <c r="A8" i="27"/>
  <c r="A9" i="27"/>
  <c r="A10" i="27"/>
  <c r="A11" i="27"/>
  <c r="A12" i="27"/>
  <c r="A5" i="27"/>
  <c r="AN48" i="61"/>
  <c r="AM48" i="61"/>
  <c r="AL48" i="61"/>
  <c r="AK48" i="61"/>
  <c r="AJ48" i="61"/>
  <c r="AI48" i="61"/>
  <c r="AH48" i="61"/>
  <c r="AG48" i="61"/>
  <c r="AF48" i="61"/>
  <c r="AE48" i="61"/>
  <c r="AD48" i="61"/>
  <c r="AC48" i="61"/>
  <c r="AB48" i="61"/>
  <c r="AA48" i="61"/>
  <c r="Z48" i="61"/>
  <c r="Y48" i="61"/>
  <c r="X48" i="61"/>
  <c r="W48" i="61"/>
  <c r="V48" i="61"/>
  <c r="U48" i="61"/>
  <c r="T48" i="61"/>
  <c r="S48" i="61"/>
  <c r="R48" i="61"/>
  <c r="Q48" i="61"/>
  <c r="P48" i="61"/>
  <c r="O48" i="61"/>
  <c r="N48" i="61"/>
  <c r="M48" i="61"/>
  <c r="L48" i="61"/>
  <c r="K48" i="61"/>
  <c r="AN43" i="61"/>
  <c r="AM43" i="61"/>
  <c r="AL43" i="61"/>
  <c r="AK43" i="61"/>
  <c r="AJ43" i="61"/>
  <c r="AI43" i="61"/>
  <c r="AH43" i="61"/>
  <c r="AG43" i="61"/>
  <c r="AF43" i="61"/>
  <c r="AE43" i="61"/>
  <c r="AD43" i="61"/>
  <c r="AC43" i="61"/>
  <c r="AB43" i="61"/>
  <c r="AA43" i="61"/>
  <c r="Z43" i="61"/>
  <c r="Y43" i="61"/>
  <c r="X43" i="61"/>
  <c r="W43" i="61"/>
  <c r="V43" i="61"/>
  <c r="U43" i="61"/>
  <c r="T43" i="61"/>
  <c r="S43" i="61"/>
  <c r="R43" i="61"/>
  <c r="Q43" i="61"/>
  <c r="P43" i="61"/>
  <c r="O43" i="61"/>
  <c r="N43" i="61"/>
  <c r="M43" i="61"/>
  <c r="L43" i="61"/>
  <c r="K43" i="61"/>
  <c r="AN38" i="61"/>
  <c r="AM38" i="61"/>
  <c r="AL38" i="61"/>
  <c r="AK38" i="61"/>
  <c r="AJ38" i="61"/>
  <c r="AI38" i="61"/>
  <c r="AH38" i="61"/>
  <c r="AG38" i="61"/>
  <c r="AF38" i="61"/>
  <c r="AE38" i="61"/>
  <c r="AD38" i="61"/>
  <c r="AC38" i="61"/>
  <c r="AB38" i="61"/>
  <c r="AA38" i="61"/>
  <c r="Z38" i="61"/>
  <c r="Y38" i="61"/>
  <c r="X38" i="61"/>
  <c r="W38" i="61"/>
  <c r="V38" i="61"/>
  <c r="U38" i="61"/>
  <c r="T38" i="61"/>
  <c r="S38" i="61"/>
  <c r="R38" i="61"/>
  <c r="Q38" i="61"/>
  <c r="P38" i="61"/>
  <c r="O38" i="61"/>
  <c r="N38" i="61"/>
  <c r="M38" i="61"/>
  <c r="L38" i="61"/>
  <c r="K38" i="61"/>
  <c r="AN32" i="61"/>
  <c r="AN33" i="61"/>
  <c r="AN34" i="61"/>
  <c r="AN35" i="61"/>
  <c r="AN37" i="61" s="1"/>
  <c r="AN39" i="61"/>
  <c r="AN40" i="61"/>
  <c r="AN41" i="61" s="1"/>
  <c r="AN44" i="61"/>
  <c r="AN45" i="61"/>
  <c r="AN46" i="61" s="1"/>
  <c r="AN49" i="61"/>
  <c r="AN50" i="61"/>
  <c r="AN52" i="61" s="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25" i="61"/>
  <c r="G25" i="61"/>
  <c r="F25" i="61"/>
  <c r="J20" i="61"/>
  <c r="G20" i="61"/>
  <c r="F20" i="61"/>
  <c r="J15" i="61"/>
  <c r="G15" i="61"/>
  <c r="F15" i="61"/>
  <c r="J10" i="61"/>
  <c r="G10" i="61"/>
  <c r="F10" i="61"/>
  <c r="F34" i="61"/>
  <c r="H34" i="61" s="1"/>
  <c r="J8" i="61"/>
  <c r="F35" i="61" s="1"/>
  <c r="H35" i="61" s="1"/>
  <c r="F39" i="61"/>
  <c r="H39" i="61" s="1"/>
  <c r="J13" i="61"/>
  <c r="F40" i="61" s="1"/>
  <c r="H40" i="61" s="1"/>
  <c r="F44" i="61"/>
  <c r="H44" i="61" s="1"/>
  <c r="J18" i="61"/>
  <c r="F45" i="61" s="1"/>
  <c r="H45" i="61" s="1"/>
  <c r="J23" i="61"/>
  <c r="F50" i="61" s="1"/>
  <c r="H50" i="61" s="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Z32" i="61"/>
  <c r="AA32" i="61"/>
  <c r="AB32" i="61"/>
  <c r="AC32" i="61"/>
  <c r="AD32" i="61"/>
  <c r="AE32" i="61"/>
  <c r="AF32" i="61"/>
  <c r="AG32" i="61"/>
  <c r="AH32" i="61"/>
  <c r="AI32" i="61"/>
  <c r="AJ32" i="61"/>
  <c r="AK32" i="61"/>
  <c r="AL32" i="61"/>
  <c r="AM32" i="61"/>
  <c r="E33" i="61"/>
  <c r="F33" i="61"/>
  <c r="H33" i="61" s="1"/>
  <c r="E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Z34" i="61"/>
  <c r="AA34" i="61"/>
  <c r="AB34" i="61"/>
  <c r="AC34" i="61"/>
  <c r="AD34" i="61"/>
  <c r="AE34" i="61"/>
  <c r="AF34" i="61"/>
  <c r="AG34" i="61"/>
  <c r="AH34" i="61"/>
  <c r="AI34" i="61"/>
  <c r="AJ34" i="61"/>
  <c r="AK34" i="61"/>
  <c r="AL34" i="61"/>
  <c r="AM34" i="61"/>
  <c r="E35" i="61"/>
  <c r="K35" i="61"/>
  <c r="K37" i="61" s="1"/>
  <c r="L35" i="61"/>
  <c r="L37" i="61" s="1"/>
  <c r="M35" i="61"/>
  <c r="M37" i="61" s="1"/>
  <c r="N35" i="61"/>
  <c r="N37" i="61" s="1"/>
  <c r="O35" i="61"/>
  <c r="O36" i="61" s="1"/>
  <c r="P35" i="61"/>
  <c r="P36" i="61" s="1"/>
  <c r="Q35" i="61"/>
  <c r="Q36" i="61" s="1"/>
  <c r="R35" i="61"/>
  <c r="R36" i="61" s="1"/>
  <c r="S35" i="61"/>
  <c r="S36" i="61" s="1"/>
  <c r="T35" i="61"/>
  <c r="T36" i="61" s="1"/>
  <c r="U35" i="61"/>
  <c r="U37" i="61" s="1"/>
  <c r="V35" i="61"/>
  <c r="V36" i="61" s="1"/>
  <c r="W35" i="61"/>
  <c r="W37" i="61" s="1"/>
  <c r="X35" i="61"/>
  <c r="X37" i="61" s="1"/>
  <c r="Y35" i="61"/>
  <c r="Z35" i="61"/>
  <c r="AA35" i="61"/>
  <c r="AA37" i="61" s="1"/>
  <c r="AB35" i="61"/>
  <c r="AB36" i="61" s="1"/>
  <c r="AC35" i="61"/>
  <c r="AD35" i="61"/>
  <c r="AD36" i="61" s="1"/>
  <c r="AE35" i="61"/>
  <c r="AE37" i="61" s="1"/>
  <c r="AF35" i="61"/>
  <c r="AF37" i="61" s="1"/>
  <c r="AG35" i="61"/>
  <c r="AG36" i="61" s="1"/>
  <c r="AH35" i="61"/>
  <c r="AH36" i="61" s="1"/>
  <c r="AI35" i="61"/>
  <c r="AI37" i="61" s="1"/>
  <c r="AJ35" i="61"/>
  <c r="AJ36" i="61" s="1"/>
  <c r="AK35" i="61"/>
  <c r="AK37" i="61" s="1"/>
  <c r="AL35" i="61"/>
  <c r="AL36" i="61" s="1"/>
  <c r="AM35" i="61"/>
  <c r="AM36" i="61" s="1"/>
  <c r="E38" i="61"/>
  <c r="F38" i="61"/>
  <c r="H38" i="61" s="1"/>
  <c r="E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AA39" i="61"/>
  <c r="AB39" i="61"/>
  <c r="AD39" i="61"/>
  <c r="AE39" i="61"/>
  <c r="AF39" i="61"/>
  <c r="AG39" i="61"/>
  <c r="AH39" i="61"/>
  <c r="AI39" i="61"/>
  <c r="AJ39" i="61"/>
  <c r="AK39" i="61"/>
  <c r="AL39" i="61"/>
  <c r="AM39" i="61"/>
  <c r="E40" i="61"/>
  <c r="K40" i="61"/>
  <c r="K42" i="61" s="1"/>
  <c r="L40" i="61"/>
  <c r="L42" i="61" s="1"/>
  <c r="M40" i="61"/>
  <c r="M41" i="61" s="1"/>
  <c r="N40" i="61"/>
  <c r="N41" i="61" s="1"/>
  <c r="O40" i="61"/>
  <c r="P40" i="61"/>
  <c r="P41" i="61" s="1"/>
  <c r="Q40" i="61"/>
  <c r="Q42" i="61" s="1"/>
  <c r="R40" i="61"/>
  <c r="R41" i="61" s="1"/>
  <c r="S40" i="61"/>
  <c r="S41" i="61" s="1"/>
  <c r="T40" i="61"/>
  <c r="T42" i="61" s="1"/>
  <c r="U40" i="61"/>
  <c r="U41" i="61" s="1"/>
  <c r="V40" i="61"/>
  <c r="V41" i="61" s="1"/>
  <c r="W40" i="61"/>
  <c r="W42" i="61" s="1"/>
  <c r="X40" i="61"/>
  <c r="X42" i="61" s="1"/>
  <c r="AA40" i="61"/>
  <c r="AA42" i="61" s="1"/>
  <c r="AB40" i="61"/>
  <c r="AB42" i="61" s="1"/>
  <c r="AF40" i="61"/>
  <c r="AF42" i="61" s="1"/>
  <c r="AG40" i="61"/>
  <c r="AG42" i="61" s="1"/>
  <c r="AH40" i="61"/>
  <c r="AH42" i="61" s="1"/>
  <c r="AI40" i="61"/>
  <c r="AI41" i="61" s="1"/>
  <c r="AJ40" i="61"/>
  <c r="AJ41" i="61" s="1"/>
  <c r="AK40" i="61"/>
  <c r="AK42" i="61" s="1"/>
  <c r="AL40" i="61"/>
  <c r="AL41" i="61" s="1"/>
  <c r="AM40" i="61"/>
  <c r="AM41" i="61" s="1"/>
  <c r="E43" i="61"/>
  <c r="F43" i="61"/>
  <c r="H43" i="61" s="1"/>
  <c r="E44" i="61"/>
  <c r="K44" i="61"/>
  <c r="L44" i="61"/>
  <c r="M44" i="61"/>
  <c r="N44" i="61"/>
  <c r="O44" i="61"/>
  <c r="P44" i="61"/>
  <c r="Q44" i="61"/>
  <c r="R44" i="61"/>
  <c r="S44" i="61"/>
  <c r="T44" i="61"/>
  <c r="U44" i="61"/>
  <c r="V44" i="61"/>
  <c r="W44" i="61"/>
  <c r="X44" i="61"/>
  <c r="Y44" i="61"/>
  <c r="Z44" i="61"/>
  <c r="AA44" i="61"/>
  <c r="AB44" i="61"/>
  <c r="AC44" i="61"/>
  <c r="AD44" i="61"/>
  <c r="AE44" i="61"/>
  <c r="AF44" i="61"/>
  <c r="AG44" i="61"/>
  <c r="AH44" i="61"/>
  <c r="AI44" i="61"/>
  <c r="AJ44" i="61"/>
  <c r="AK44" i="61"/>
  <c r="AL44" i="61"/>
  <c r="AM44" i="61"/>
  <c r="E45" i="61"/>
  <c r="K45" i="61"/>
  <c r="K46" i="61" s="1"/>
  <c r="L45" i="61"/>
  <c r="L47" i="61" s="1"/>
  <c r="M45" i="61"/>
  <c r="M47" i="61" s="1"/>
  <c r="N45" i="61"/>
  <c r="N46" i="61" s="1"/>
  <c r="O45" i="61"/>
  <c r="O47" i="61" s="1"/>
  <c r="P45" i="61"/>
  <c r="P47" i="61" s="1"/>
  <c r="Q45" i="61"/>
  <c r="Q47" i="61" s="1"/>
  <c r="R45" i="61"/>
  <c r="R46" i="61" s="1"/>
  <c r="S45" i="61"/>
  <c r="S46" i="61" s="1"/>
  <c r="T45" i="61"/>
  <c r="T47" i="61" s="1"/>
  <c r="U45" i="61"/>
  <c r="U46" i="61" s="1"/>
  <c r="V45" i="61"/>
  <c r="V47" i="61" s="1"/>
  <c r="W45" i="61"/>
  <c r="W46" i="61" s="1"/>
  <c r="X45" i="61"/>
  <c r="X47" i="61" s="1"/>
  <c r="Y45" i="61"/>
  <c r="Y47" i="61" s="1"/>
  <c r="Z45" i="61"/>
  <c r="Z47" i="61" s="1"/>
  <c r="AA45" i="61"/>
  <c r="AA47" i="61" s="1"/>
  <c r="AB45" i="61"/>
  <c r="AB46" i="61" s="1"/>
  <c r="AC45" i="61"/>
  <c r="AC46" i="61" s="1"/>
  <c r="AD45" i="61"/>
  <c r="AD47" i="61" s="1"/>
  <c r="AE45" i="61"/>
  <c r="AE46" i="61" s="1"/>
  <c r="AF45" i="61"/>
  <c r="AF47" i="61" s="1"/>
  <c r="AG45" i="61"/>
  <c r="AG46" i="61" s="1"/>
  <c r="AH45" i="61"/>
  <c r="AH47" i="61" s="1"/>
  <c r="AH46" i="61"/>
  <c r="AI45" i="61"/>
  <c r="AI46" i="61" s="1"/>
  <c r="AJ45" i="61"/>
  <c r="AJ47" i="61" s="1"/>
  <c r="AK45" i="61"/>
  <c r="AK47" i="61" s="1"/>
  <c r="AL45" i="61"/>
  <c r="AL47" i="61" s="1"/>
  <c r="AM45" i="61"/>
  <c r="AM47" i="61" s="1"/>
  <c r="E48" i="61"/>
  <c r="F48" i="61"/>
  <c r="H48" i="61" s="1"/>
  <c r="E49" i="61"/>
  <c r="F49" i="61"/>
  <c r="H49" i="61" s="1"/>
  <c r="K49" i="61"/>
  <c r="L49" i="61"/>
  <c r="M49" i="61"/>
  <c r="N49" i="61"/>
  <c r="O49" i="61"/>
  <c r="P49" i="61"/>
  <c r="Q49" i="61"/>
  <c r="R49" i="61"/>
  <c r="S49" i="61"/>
  <c r="T49" i="61"/>
  <c r="U49" i="61"/>
  <c r="V49" i="61"/>
  <c r="W49" i="61"/>
  <c r="X49" i="61"/>
  <c r="Y49" i="61"/>
  <c r="Z49" i="61"/>
  <c r="AA49" i="61"/>
  <c r="AB49" i="61"/>
  <c r="AC49" i="61"/>
  <c r="AD49" i="61"/>
  <c r="AE49" i="61"/>
  <c r="AF49" i="61"/>
  <c r="AG49" i="61"/>
  <c r="AH49" i="61"/>
  <c r="AI49" i="61"/>
  <c r="AJ49" i="61"/>
  <c r="AK49" i="61"/>
  <c r="AL49" i="61"/>
  <c r="AM49" i="61"/>
  <c r="E50" i="61"/>
  <c r="K50" i="61"/>
  <c r="K52" i="61" s="1"/>
  <c r="L50" i="61"/>
  <c r="L52" i="61" s="1"/>
  <c r="M50" i="61"/>
  <c r="M52" i="61" s="1"/>
  <c r="N50" i="61"/>
  <c r="N51" i="61" s="1"/>
  <c r="O50" i="61"/>
  <c r="O52" i="61" s="1"/>
  <c r="P50" i="61"/>
  <c r="P52" i="61" s="1"/>
  <c r="Q50" i="61"/>
  <c r="Q51" i="61" s="1"/>
  <c r="R50" i="61"/>
  <c r="R52" i="61" s="1"/>
  <c r="S50" i="61"/>
  <c r="S51" i="61" s="1"/>
  <c r="T50" i="61"/>
  <c r="T52" i="61" s="1"/>
  <c r="U50" i="61"/>
  <c r="U51" i="61" s="1"/>
  <c r="V50" i="61"/>
  <c r="V51" i="61" s="1"/>
  <c r="W50" i="61"/>
  <c r="W51" i="61" s="1"/>
  <c r="X50" i="61"/>
  <c r="X52" i="61" s="1"/>
  <c r="Y50" i="61"/>
  <c r="Y52" i="61" s="1"/>
  <c r="Z50" i="61"/>
  <c r="Z52" i="61" s="1"/>
  <c r="AA50" i="61"/>
  <c r="AA52" i="61" s="1"/>
  <c r="AB50" i="61"/>
  <c r="AB52" i="61" s="1"/>
  <c r="AC50" i="61"/>
  <c r="AC52" i="61" s="1"/>
  <c r="AD50" i="61"/>
  <c r="AD51" i="61" s="1"/>
  <c r="AE50" i="61"/>
  <c r="AE51" i="61" s="1"/>
  <c r="AF50" i="61"/>
  <c r="AF51" i="61" s="1"/>
  <c r="AG50" i="61"/>
  <c r="AG51" i="61" s="1"/>
  <c r="AH50" i="61"/>
  <c r="AH51" i="61" s="1"/>
  <c r="AI50" i="61"/>
  <c r="AI52" i="61" s="1"/>
  <c r="AJ50" i="61"/>
  <c r="AJ52" i="61" s="1"/>
  <c r="AK50" i="61"/>
  <c r="AK52" i="61" s="1"/>
  <c r="AL50" i="61"/>
  <c r="AL52" i="61" s="1"/>
  <c r="AM50" i="61"/>
  <c r="AM51" i="61" s="1"/>
  <c r="AJ9" i="53"/>
  <c r="AJ23" i="53" s="1"/>
  <c r="AJ9" i="52"/>
  <c r="AJ10" i="52" s="1"/>
  <c r="AI9" i="53"/>
  <c r="AI26" i="53" s="1"/>
  <c r="AH9" i="53"/>
  <c r="AH23" i="53" s="1"/>
  <c r="AG9" i="53"/>
  <c r="AG23" i="53" s="1"/>
  <c r="AG12" i="52"/>
  <c r="AG13" i="52" s="1"/>
  <c r="AF9" i="53"/>
  <c r="AF26" i="53" s="1"/>
  <c r="AF6" i="52"/>
  <c r="AF8" i="52" s="1"/>
  <c r="AE9" i="53"/>
  <c r="AE25" i="53" s="1"/>
  <c r="AE12" i="52"/>
  <c r="AE14" i="52" s="1"/>
  <c r="AD9" i="53"/>
  <c r="AD24" i="53" s="1"/>
  <c r="AC9" i="53"/>
  <c r="AC26" i="53" s="1"/>
  <c r="AC9" i="52"/>
  <c r="AC11" i="52" s="1"/>
  <c r="AB9" i="53"/>
  <c r="AB25" i="53" s="1"/>
  <c r="AB12" i="52"/>
  <c r="AB13" i="52" s="1"/>
  <c r="AB9" i="52"/>
  <c r="AB11" i="52" s="1"/>
  <c r="AA9" i="53"/>
  <c r="AA24" i="53" s="1"/>
  <c r="AA12" i="52"/>
  <c r="AA13" i="52" s="1"/>
  <c r="Z9" i="53"/>
  <c r="Z24" i="53" s="1"/>
  <c r="Y9" i="53"/>
  <c r="Y23" i="53" s="1"/>
  <c r="X9" i="53"/>
  <c r="X23" i="53" s="1"/>
  <c r="X12" i="52"/>
  <c r="X13" i="52" s="1"/>
  <c r="W9" i="53"/>
  <c r="W23" i="53" s="1"/>
  <c r="V9" i="53"/>
  <c r="V26" i="53" s="1"/>
  <c r="V6" i="52"/>
  <c r="V7" i="52" s="1"/>
  <c r="U9" i="53"/>
  <c r="U26" i="53" s="1"/>
  <c r="U9" i="52"/>
  <c r="U10" i="52" s="1"/>
  <c r="T9" i="53"/>
  <c r="T23" i="53" s="1"/>
  <c r="T6" i="52"/>
  <c r="T8" i="52" s="1"/>
  <c r="S9" i="53"/>
  <c r="S26" i="53" s="1"/>
  <c r="R9" i="53"/>
  <c r="R25" i="53" s="1"/>
  <c r="Q9" i="53"/>
  <c r="Q24" i="53" s="1"/>
  <c r="P9" i="53"/>
  <c r="P23" i="53" s="1"/>
  <c r="O9" i="53"/>
  <c r="O25" i="53" s="1"/>
  <c r="O6" i="52"/>
  <c r="O8" i="52" s="1"/>
  <c r="O9" i="52"/>
  <c r="O10" i="52" s="1"/>
  <c r="N9" i="53"/>
  <c r="N25" i="53" s="1"/>
  <c r="N24" i="53"/>
  <c r="N12" i="52"/>
  <c r="N13" i="52" s="1"/>
  <c r="M9" i="53"/>
  <c r="M24" i="53" s="1"/>
  <c r="L9" i="53"/>
  <c r="L24" i="53" s="1"/>
  <c r="K9" i="53"/>
  <c r="K26" i="53" s="1"/>
  <c r="K9" i="52"/>
  <c r="K10" i="52" s="1"/>
  <c r="J9" i="53"/>
  <c r="J26" i="53" s="1"/>
  <c r="J9" i="52"/>
  <c r="J11" i="52" s="1"/>
  <c r="I9" i="53"/>
  <c r="I26" i="53" s="1"/>
  <c r="H9" i="53"/>
  <c r="H23" i="53" s="1"/>
  <c r="G9" i="53"/>
  <c r="G24" i="53" s="1"/>
  <c r="G12" i="52"/>
  <c r="G14" i="52" s="1"/>
  <c r="G7" i="59"/>
  <c r="G16" i="59" s="1"/>
  <c r="H7" i="59"/>
  <c r="H15" i="59" s="1"/>
  <c r="I7" i="59"/>
  <c r="I15" i="59" s="1"/>
  <c r="J7" i="59"/>
  <c r="J16" i="59" s="1"/>
  <c r="K7" i="59"/>
  <c r="K16" i="59" s="1"/>
  <c r="L7" i="59"/>
  <c r="L16" i="59" s="1"/>
  <c r="M7" i="59"/>
  <c r="M16" i="59" s="1"/>
  <c r="N7" i="59"/>
  <c r="N16" i="59" s="1"/>
  <c r="O7" i="59"/>
  <c r="O16" i="59" s="1"/>
  <c r="P7" i="59"/>
  <c r="P15" i="59" s="1"/>
  <c r="Q7" i="59"/>
  <c r="Q16" i="59" s="1"/>
  <c r="R7" i="59"/>
  <c r="R15" i="59" s="1"/>
  <c r="S7" i="59"/>
  <c r="S15" i="59" s="1"/>
  <c r="S6" i="58" s="1"/>
  <c r="T7" i="59"/>
  <c r="T15" i="59" s="1"/>
  <c r="T6" i="58" s="1"/>
  <c r="U7" i="59"/>
  <c r="U15" i="59" s="1"/>
  <c r="U6" i="58" s="1"/>
  <c r="V7" i="59"/>
  <c r="V15" i="59" s="1"/>
  <c r="W7" i="59"/>
  <c r="W16" i="59" s="1"/>
  <c r="X7" i="59"/>
  <c r="X15" i="59" s="1"/>
  <c r="Y7" i="59"/>
  <c r="Y15" i="59" s="1"/>
  <c r="Z7" i="59"/>
  <c r="Z16" i="59" s="1"/>
  <c r="AA7" i="59"/>
  <c r="AA15" i="59" s="1"/>
  <c r="AB7" i="59"/>
  <c r="AB16" i="59" s="1"/>
  <c r="AC7" i="59"/>
  <c r="AC16" i="59" s="1"/>
  <c r="AD7" i="59"/>
  <c r="AD16" i="59" s="1"/>
  <c r="AE7" i="59"/>
  <c r="AE15" i="59" s="1"/>
  <c r="AF7" i="59"/>
  <c r="AF15" i="59" s="1"/>
  <c r="AG7" i="59"/>
  <c r="AG15" i="59" s="1"/>
  <c r="AH7" i="59"/>
  <c r="AH16" i="59" s="1"/>
  <c r="AI7" i="59"/>
  <c r="AI15" i="59" s="1"/>
  <c r="AJ7" i="59"/>
  <c r="AJ15" i="59" s="1"/>
  <c r="G11" i="59"/>
  <c r="G18" i="59" s="1"/>
  <c r="G13" i="58" s="1"/>
  <c r="H11" i="59"/>
  <c r="H19" i="59" s="1"/>
  <c r="H14" i="58" s="1"/>
  <c r="I11" i="59"/>
  <c r="I19" i="59" s="1"/>
  <c r="I14" i="58" s="1"/>
  <c r="J11" i="59"/>
  <c r="J19" i="59" s="1"/>
  <c r="J14" i="58" s="1"/>
  <c r="K11" i="59"/>
  <c r="K19" i="59" s="1"/>
  <c r="K14" i="58" s="1"/>
  <c r="L11" i="59"/>
  <c r="L19" i="59" s="1"/>
  <c r="L14" i="58" s="1"/>
  <c r="M11" i="59"/>
  <c r="M18" i="59" s="1"/>
  <c r="M13" i="58" s="1"/>
  <c r="N11" i="59"/>
  <c r="N19" i="59" s="1"/>
  <c r="N14" i="58" s="1"/>
  <c r="O11" i="59"/>
  <c r="O18" i="59" s="1"/>
  <c r="O13" i="58" s="1"/>
  <c r="P11" i="59"/>
  <c r="P18" i="59" s="1"/>
  <c r="P13" i="58" s="1"/>
  <c r="Q11" i="59"/>
  <c r="Q18" i="59" s="1"/>
  <c r="Q13" i="58" s="1"/>
  <c r="R11" i="59"/>
  <c r="R18" i="59" s="1"/>
  <c r="R13" i="58" s="1"/>
  <c r="S11" i="59"/>
  <c r="S19" i="59" s="1"/>
  <c r="S14" i="58" s="1"/>
  <c r="T11" i="59"/>
  <c r="T19" i="59" s="1"/>
  <c r="T14" i="58" s="1"/>
  <c r="U11" i="59"/>
  <c r="U18" i="59" s="1"/>
  <c r="U13" i="58" s="1"/>
  <c r="V11" i="59"/>
  <c r="V18" i="59" s="1"/>
  <c r="V13" i="58" s="1"/>
  <c r="W11" i="59"/>
  <c r="W19" i="59" s="1"/>
  <c r="W14" i="58" s="1"/>
  <c r="X11" i="59"/>
  <c r="X18" i="59" s="1"/>
  <c r="X13" i="58" s="1"/>
  <c r="Y11" i="59"/>
  <c r="Y19" i="59" s="1"/>
  <c r="Y14" i="58" s="1"/>
  <c r="Z11" i="59"/>
  <c r="Z18" i="59" s="1"/>
  <c r="Z13" i="58" s="1"/>
  <c r="AA11" i="59"/>
  <c r="AA18" i="59" s="1"/>
  <c r="AA13" i="58" s="1"/>
  <c r="AB11" i="59"/>
  <c r="AB19" i="59" s="1"/>
  <c r="AB14" i="58" s="1"/>
  <c r="AC11" i="59"/>
  <c r="AC19" i="59" s="1"/>
  <c r="AC14" i="58" s="1"/>
  <c r="AD11" i="59"/>
  <c r="AD19" i="59" s="1"/>
  <c r="AD14" i="58" s="1"/>
  <c r="AE11" i="59"/>
  <c r="AE19" i="59" s="1"/>
  <c r="AE14" i="58" s="1"/>
  <c r="AF11" i="59"/>
  <c r="AF19" i="59" s="1"/>
  <c r="AF14" i="58" s="1"/>
  <c r="AG11" i="59"/>
  <c r="AG19" i="59" s="1"/>
  <c r="AG14" i="58" s="1"/>
  <c r="AH11" i="59"/>
  <c r="AH19" i="59" s="1"/>
  <c r="AH14" i="58" s="1"/>
  <c r="AI11" i="59"/>
  <c r="AI18" i="59" s="1"/>
  <c r="AI13" i="58" s="1"/>
  <c r="AJ11" i="59"/>
  <c r="AJ18" i="59" s="1"/>
  <c r="AJ13" i="58" s="1"/>
  <c r="F15" i="59"/>
  <c r="F16" i="59"/>
  <c r="G12" i="58"/>
  <c r="H12" i="58"/>
  <c r="I12" i="58"/>
  <c r="J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X12" i="58"/>
  <c r="Y12" i="58"/>
  <c r="Z12" i="58"/>
  <c r="AA12" i="58"/>
  <c r="AB12" i="58"/>
  <c r="AC12" i="58"/>
  <c r="AD12" i="58"/>
  <c r="AE12" i="58"/>
  <c r="AF12" i="58"/>
  <c r="AG12" i="58"/>
  <c r="AH12" i="58"/>
  <c r="AI12" i="58"/>
  <c r="AJ12" i="58"/>
  <c r="G8" i="57"/>
  <c r="G21" i="57" s="1"/>
  <c r="G12" i="56" s="1"/>
  <c r="G13" i="56" s="1"/>
  <c r="H8" i="57"/>
  <c r="H20" i="57" s="1"/>
  <c r="H9" i="56" s="1"/>
  <c r="H10" i="56" s="1"/>
  <c r="I8" i="57"/>
  <c r="I21" i="57" s="1"/>
  <c r="I12" i="56" s="1"/>
  <c r="J8" i="57"/>
  <c r="J19" i="57" s="1"/>
  <c r="K8" i="57"/>
  <c r="K20" i="57" s="1"/>
  <c r="K9" i="56" s="1"/>
  <c r="L8" i="57"/>
  <c r="L21" i="57" s="1"/>
  <c r="L12" i="56" s="1"/>
  <c r="M8" i="57"/>
  <c r="M21" i="57" s="1"/>
  <c r="M12" i="56" s="1"/>
  <c r="N8" i="57"/>
  <c r="N19" i="57" s="1"/>
  <c r="O8" i="57"/>
  <c r="O19" i="57" s="1"/>
  <c r="P8" i="57"/>
  <c r="P20" i="57" s="1"/>
  <c r="P9" i="56" s="1"/>
  <c r="Q8" i="57"/>
  <c r="Q20" i="57" s="1"/>
  <c r="Q9" i="56" s="1"/>
  <c r="R8" i="57"/>
  <c r="R20" i="57" s="1"/>
  <c r="S8" i="57"/>
  <c r="S19" i="57" s="1"/>
  <c r="T8" i="57"/>
  <c r="T19" i="57" s="1"/>
  <c r="U8" i="57"/>
  <c r="U19" i="57" s="1"/>
  <c r="V8" i="57"/>
  <c r="V19" i="57" s="1"/>
  <c r="W8" i="57"/>
  <c r="W20" i="57" s="1"/>
  <c r="W9" i="56" s="1"/>
  <c r="X8" i="57"/>
  <c r="X19" i="57" s="1"/>
  <c r="Y8" i="57"/>
  <c r="Y20" i="57" s="1"/>
  <c r="Y9" i="56" s="1"/>
  <c r="Z8" i="57"/>
  <c r="Z19" i="57" s="1"/>
  <c r="AA8" i="57"/>
  <c r="AA19" i="57" s="1"/>
  <c r="AB8" i="57"/>
  <c r="AB19" i="57" s="1"/>
  <c r="AC8" i="57"/>
  <c r="AC20" i="57" s="1"/>
  <c r="AD8" i="57"/>
  <c r="AD20" i="57" s="1"/>
  <c r="AE8" i="57"/>
  <c r="AE20" i="57" s="1"/>
  <c r="AE9" i="56" s="1"/>
  <c r="AE10" i="56" s="1"/>
  <c r="AF8" i="57"/>
  <c r="AF19" i="57" s="1"/>
  <c r="AG8" i="57"/>
  <c r="AG19" i="57" s="1"/>
  <c r="AH8" i="57"/>
  <c r="AH21" i="57" s="1"/>
  <c r="AH12" i="56" s="1"/>
  <c r="AI8" i="57"/>
  <c r="AI19" i="57" s="1"/>
  <c r="AJ8" i="57"/>
  <c r="AJ21" i="57" s="1"/>
  <c r="AJ12" i="56" s="1"/>
  <c r="G11" i="57"/>
  <c r="G24" i="57" s="1"/>
  <c r="G23" i="56" s="1"/>
  <c r="H11" i="57"/>
  <c r="H24" i="57" s="1"/>
  <c r="H23" i="56" s="1"/>
  <c r="H25" i="56" s="1"/>
  <c r="I11" i="57"/>
  <c r="I24" i="57" s="1"/>
  <c r="I23" i="56" s="1"/>
  <c r="I25" i="56" s="1"/>
  <c r="J11" i="57"/>
  <c r="J24" i="57" s="1"/>
  <c r="K11" i="57"/>
  <c r="K24" i="57" s="1"/>
  <c r="K23" i="56" s="1"/>
  <c r="K25" i="56" s="1"/>
  <c r="L11" i="57"/>
  <c r="L23" i="57" s="1"/>
  <c r="M11" i="57"/>
  <c r="M23" i="57" s="1"/>
  <c r="N11" i="57"/>
  <c r="N23" i="57" s="1"/>
  <c r="N20" i="56" s="1"/>
  <c r="N22" i="56" s="1"/>
  <c r="O11" i="57"/>
  <c r="O23" i="57" s="1"/>
  <c r="P11" i="57"/>
  <c r="P23" i="57" s="1"/>
  <c r="Q11" i="57"/>
  <c r="Q23" i="57" s="1"/>
  <c r="R11" i="57"/>
  <c r="R24" i="57" s="1"/>
  <c r="S11" i="57"/>
  <c r="S23" i="57" s="1"/>
  <c r="T11" i="57"/>
  <c r="T24" i="57" s="1"/>
  <c r="T23" i="56" s="1"/>
  <c r="T24" i="56" s="1"/>
  <c r="U11" i="57"/>
  <c r="U24" i="57" s="1"/>
  <c r="U23" i="56" s="1"/>
  <c r="U24" i="56" s="1"/>
  <c r="V11" i="57"/>
  <c r="V24" i="57" s="1"/>
  <c r="W11" i="57"/>
  <c r="W24" i="57" s="1"/>
  <c r="W23" i="56" s="1"/>
  <c r="X11" i="57"/>
  <c r="X24" i="57" s="1"/>
  <c r="X23" i="56" s="1"/>
  <c r="X25" i="56" s="1"/>
  <c r="Y11" i="57"/>
  <c r="Y24" i="57" s="1"/>
  <c r="Y23" i="56" s="1"/>
  <c r="Y25" i="56" s="1"/>
  <c r="Z11" i="57"/>
  <c r="Z24" i="57" s="1"/>
  <c r="AA11" i="57"/>
  <c r="AA24" i="57" s="1"/>
  <c r="AB11" i="57"/>
  <c r="AB23" i="57" s="1"/>
  <c r="AC11" i="57"/>
  <c r="AC23" i="57" s="1"/>
  <c r="AD11" i="57"/>
  <c r="AD23" i="57" s="1"/>
  <c r="AE11" i="57"/>
  <c r="AE23" i="57" s="1"/>
  <c r="AF11" i="57"/>
  <c r="AF24" i="57" s="1"/>
  <c r="AF23" i="56" s="1"/>
  <c r="AG11" i="57"/>
  <c r="AG23" i="57" s="1"/>
  <c r="AH11" i="57"/>
  <c r="AH23" i="57" s="1"/>
  <c r="AI11" i="57"/>
  <c r="AI24" i="57" s="1"/>
  <c r="AI23" i="56" s="1"/>
  <c r="AJ11" i="57"/>
  <c r="AJ23" i="57" s="1"/>
  <c r="F19" i="57"/>
  <c r="F20" i="57"/>
  <c r="F21" i="57"/>
  <c r="F22" i="57"/>
  <c r="G8" i="55"/>
  <c r="G17" i="55" s="1"/>
  <c r="G9" i="54" s="1"/>
  <c r="H8" i="55"/>
  <c r="H16" i="55" s="1"/>
  <c r="I8" i="55"/>
  <c r="I17" i="55" s="1"/>
  <c r="J8" i="55"/>
  <c r="J16" i="55" s="1"/>
  <c r="K8" i="55"/>
  <c r="K16" i="55" s="1"/>
  <c r="L8" i="55"/>
  <c r="L18" i="55" s="1"/>
  <c r="M8" i="55"/>
  <c r="M18" i="55" s="1"/>
  <c r="N8" i="55"/>
  <c r="N17" i="55" s="1"/>
  <c r="O8" i="55"/>
  <c r="O17" i="55" s="1"/>
  <c r="O9" i="54" s="1"/>
  <c r="P8" i="55"/>
  <c r="P17" i="55" s="1"/>
  <c r="Q8" i="55"/>
  <c r="Q16" i="55" s="1"/>
  <c r="R8" i="55"/>
  <c r="R16" i="55" s="1"/>
  <c r="S8" i="55"/>
  <c r="S18" i="55" s="1"/>
  <c r="T8" i="55"/>
  <c r="T18" i="55" s="1"/>
  <c r="U8" i="55"/>
  <c r="U17" i="55" s="1"/>
  <c r="V8" i="55"/>
  <c r="V16" i="55" s="1"/>
  <c r="W8" i="55"/>
  <c r="W16" i="55" s="1"/>
  <c r="X8" i="55"/>
  <c r="X17" i="55" s="1"/>
  <c r="Y8" i="55"/>
  <c r="Y17" i="55" s="1"/>
  <c r="Y9" i="54" s="1"/>
  <c r="Z8" i="55"/>
  <c r="Z17" i="55" s="1"/>
  <c r="Z9" i="54" s="1"/>
  <c r="AA8" i="55"/>
  <c r="AA16" i="55" s="1"/>
  <c r="AB8" i="55"/>
  <c r="AB18" i="55" s="1"/>
  <c r="AC8" i="55"/>
  <c r="AC17" i="55" s="1"/>
  <c r="AD8" i="55"/>
  <c r="AD17" i="55" s="1"/>
  <c r="AD9" i="54" s="1"/>
  <c r="AD11" i="54" s="1"/>
  <c r="AE8" i="55"/>
  <c r="AE18" i="55" s="1"/>
  <c r="AF8" i="55"/>
  <c r="AF17" i="55" s="1"/>
  <c r="AF9" i="54" s="1"/>
  <c r="AG8" i="55"/>
  <c r="AG17" i="55" s="1"/>
  <c r="AH8" i="55"/>
  <c r="AH18" i="55" s="1"/>
  <c r="AI8" i="55"/>
  <c r="AI17" i="55" s="1"/>
  <c r="AI9" i="54" s="1"/>
  <c r="AJ8" i="55"/>
  <c r="AJ16" i="55" s="1"/>
  <c r="AJ6" i="54" s="1"/>
  <c r="F16" i="55"/>
  <c r="F17" i="55"/>
  <c r="F18" i="55"/>
  <c r="G15" i="53"/>
  <c r="G31" i="53" s="1"/>
  <c r="G29" i="52" s="1"/>
  <c r="H15" i="53"/>
  <c r="H29" i="53" s="1"/>
  <c r="H23" i="52" s="1"/>
  <c r="I15" i="53"/>
  <c r="I32" i="53" s="1"/>
  <c r="J15" i="53"/>
  <c r="J30" i="53" s="1"/>
  <c r="J26" i="52" s="1"/>
  <c r="K15" i="53"/>
  <c r="K31" i="53" s="1"/>
  <c r="L15" i="53"/>
  <c r="L32" i="53" s="1"/>
  <c r="M15" i="53"/>
  <c r="M29" i="53" s="1"/>
  <c r="M23" i="52" s="1"/>
  <c r="N15" i="53"/>
  <c r="N32" i="53" s="1"/>
  <c r="O15" i="53"/>
  <c r="O28" i="53" s="1"/>
  <c r="P15" i="53"/>
  <c r="P28" i="53" s="1"/>
  <c r="Q15" i="53"/>
  <c r="Q32" i="53" s="1"/>
  <c r="R15" i="53"/>
  <c r="R28" i="53" s="1"/>
  <c r="S15" i="53"/>
  <c r="S29" i="53" s="1"/>
  <c r="S23" i="52" s="1"/>
  <c r="S24" i="52" s="1"/>
  <c r="T15" i="53"/>
  <c r="T30" i="53" s="1"/>
  <c r="T26" i="52" s="1"/>
  <c r="U15" i="53"/>
  <c r="U28" i="53" s="1"/>
  <c r="V15" i="53"/>
  <c r="V31" i="53" s="1"/>
  <c r="V29" i="52" s="1"/>
  <c r="W15" i="53"/>
  <c r="W32" i="53" s="1"/>
  <c r="X15" i="53"/>
  <c r="X31" i="53" s="1"/>
  <c r="X29" i="52" s="1"/>
  <c r="X31" i="52" s="1"/>
  <c r="Y15" i="53"/>
  <c r="Y29" i="53" s="1"/>
  <c r="Y23" i="52" s="1"/>
  <c r="Z15" i="53"/>
  <c r="Z30" i="53" s="1"/>
  <c r="Z26" i="52" s="1"/>
  <c r="AA15" i="53"/>
  <c r="AA28" i="53" s="1"/>
  <c r="AB15" i="53"/>
  <c r="AB29" i="53" s="1"/>
  <c r="AB23" i="52" s="1"/>
  <c r="AC15" i="53"/>
  <c r="AC30" i="53" s="1"/>
  <c r="AD15" i="53"/>
  <c r="AD28" i="53" s="1"/>
  <c r="AE15" i="53"/>
  <c r="AE30" i="53" s="1"/>
  <c r="AE26" i="52" s="1"/>
  <c r="AF15" i="53"/>
  <c r="AF32" i="53" s="1"/>
  <c r="AG15" i="53"/>
  <c r="AG30" i="53" s="1"/>
  <c r="AH15" i="53"/>
  <c r="AH28" i="53" s="1"/>
  <c r="AI15" i="53"/>
  <c r="AI31" i="53" s="1"/>
  <c r="AI29" i="52" s="1"/>
  <c r="AJ15" i="53"/>
  <c r="AJ29" i="53" s="1"/>
  <c r="J6" i="32"/>
  <c r="J7" i="32" s="1"/>
  <c r="M6" i="32"/>
  <c r="A6" i="32" s="1"/>
  <c r="B6" i="32"/>
  <c r="H6" i="32"/>
  <c r="M8" i="32"/>
  <c r="A8" i="32" s="1"/>
  <c r="B8" i="32"/>
  <c r="H8" i="32"/>
  <c r="J8" i="32"/>
  <c r="J9" i="32" s="1"/>
  <c r="M10" i="32"/>
  <c r="A10" i="32" s="1"/>
  <c r="B10" i="32"/>
  <c r="H10" i="32"/>
  <c r="J10" i="32"/>
  <c r="J11" i="32" s="1"/>
  <c r="M12" i="32"/>
  <c r="A12" i="32" s="1"/>
  <c r="B12" i="32"/>
  <c r="H12" i="32"/>
  <c r="J12" i="32"/>
  <c r="J13" i="32" s="1"/>
  <c r="Q9" i="52"/>
  <c r="Q10" i="52" s="1"/>
  <c r="AB47" i="61"/>
  <c r="L28" i="53"/>
  <c r="L20" i="52" s="1"/>
  <c r="Q6" i="52"/>
  <c r="Q8" i="52" s="1"/>
  <c r="S12" i="52"/>
  <c r="S13" i="52" s="1"/>
  <c r="M9" i="52"/>
  <c r="M10" i="52" s="1"/>
  <c r="M12" i="52"/>
  <c r="M13" i="52" s="1"/>
  <c r="AI9" i="52"/>
  <c r="AI10" i="52" s="1"/>
  <c r="AC6" i="52"/>
  <c r="AC8" i="52" s="1"/>
  <c r="S9" i="52"/>
  <c r="S10" i="52" s="1"/>
  <c r="K12" i="52"/>
  <c r="K14" i="52" s="1"/>
  <c r="AL9" i="52"/>
  <c r="AL11" i="52" s="1"/>
  <c r="AB6" i="52"/>
  <c r="AB7" i="52" s="1"/>
  <c r="X6" i="52"/>
  <c r="X8" i="52" s="1"/>
  <c r="V9" i="52"/>
  <c r="V11" i="52" s="1"/>
  <c r="V12" i="52"/>
  <c r="V13" i="52" s="1"/>
  <c r="U6" i="52"/>
  <c r="U7" i="52" s="1"/>
  <c r="P6" i="52"/>
  <c r="P8" i="52" s="1"/>
  <c r="G9" i="52"/>
  <c r="G10" i="52" s="1"/>
  <c r="Y9" i="52"/>
  <c r="Y11" i="52" s="1"/>
  <c r="Y12" i="52"/>
  <c r="Y14" i="52" s="1"/>
  <c r="AK6" i="52"/>
  <c r="AK8" i="52" s="1"/>
  <c r="AD12" i="52"/>
  <c r="AD13" i="52" s="1"/>
  <c r="AM9" i="52"/>
  <c r="AM11" i="52" s="1"/>
  <c r="AN6" i="52"/>
  <c r="AN8" i="52" s="1"/>
  <c r="AP23" i="53"/>
  <c r="M6" i="52"/>
  <c r="M7" i="52" s="1"/>
  <c r="Z12" i="52"/>
  <c r="Z14" i="52" s="1"/>
  <c r="O12" i="52"/>
  <c r="O13" i="52" s="1"/>
  <c r="AA6" i="52"/>
  <c r="AA7" i="52" s="1"/>
  <c r="Y6" i="52"/>
  <c r="Y7" i="52" s="1"/>
  <c r="AN19" i="59"/>
  <c r="AN14" i="58" s="1"/>
  <c r="AO6" i="52"/>
  <c r="AO8" i="52" s="1"/>
  <c r="AO24" i="53"/>
  <c r="AO9" i="52"/>
  <c r="AO10" i="52" s="1"/>
  <c r="Z6" i="52"/>
  <c r="Z8" i="52" s="1"/>
  <c r="Z9" i="52"/>
  <c r="Z10" i="52" s="1"/>
  <c r="AD6" i="52"/>
  <c r="AD7" i="52" s="1"/>
  <c r="W9" i="52"/>
  <c r="W11" i="52" s="1"/>
  <c r="H9" i="52"/>
  <c r="H10" i="52" s="1"/>
  <c r="AE9" i="52"/>
  <c r="AE11" i="52" s="1"/>
  <c r="AA9" i="52"/>
  <c r="AA10" i="52" s="1"/>
  <c r="K6" i="52"/>
  <c r="K7" i="52" s="1"/>
  <c r="AG6" i="52"/>
  <c r="AG7" i="52" s="1"/>
  <c r="G6" i="52"/>
  <c r="G7" i="52" s="1"/>
  <c r="AG9" i="52"/>
  <c r="AG10" i="52" s="1"/>
  <c r="L6" i="52"/>
  <c r="L7" i="52" s="1"/>
  <c r="AT47" i="61"/>
  <c r="AP19" i="57"/>
  <c r="AP6" i="56" s="1"/>
  <c r="AP8" i="56" s="1"/>
  <c r="AD9" i="52"/>
  <c r="AD11" i="52" s="1"/>
  <c r="Q12" i="52"/>
  <c r="Q13" i="52" s="1"/>
  <c r="W12" i="52"/>
  <c r="W14" i="52" s="1"/>
  <c r="AC12" i="52"/>
  <c r="AC14" i="52" s="1"/>
  <c r="P9" i="52"/>
  <c r="P11" i="52" s="1"/>
  <c r="W6" i="52"/>
  <c r="W7" i="52" s="1"/>
  <c r="T12" i="52"/>
  <c r="T13" i="52" s="1"/>
  <c r="AH9" i="52"/>
  <c r="AH10" i="52" s="1"/>
  <c r="P12" i="52"/>
  <c r="P13" i="52" s="1"/>
  <c r="AJ6" i="52"/>
  <c r="AJ8" i="52" s="1"/>
  <c r="S6" i="52"/>
  <c r="S7" i="52" s="1"/>
  <c r="AM23" i="57"/>
  <c r="H12" i="52"/>
  <c r="H14" i="52" s="1"/>
  <c r="I12" i="52"/>
  <c r="I13" i="52" s="1"/>
  <c r="I9" i="52"/>
  <c r="I11" i="52" s="1"/>
  <c r="J12" i="52"/>
  <c r="J13" i="52" s="1"/>
  <c r="AM15" i="59"/>
  <c r="AM6" i="58" s="1"/>
  <c r="AP47" i="61"/>
  <c r="L12" i="52"/>
  <c r="L14" i="52" s="1"/>
  <c r="AH6" i="52"/>
  <c r="AH7" i="52" s="1"/>
  <c r="AI16" i="59"/>
  <c r="N6" i="52"/>
  <c r="N7" i="52" s="1"/>
  <c r="N9" i="52"/>
  <c r="N11" i="52" s="1"/>
  <c r="H31" i="53"/>
  <c r="H29" i="52" s="1"/>
  <c r="AS51" i="61"/>
  <c r="AF16" i="59"/>
  <c r="G30" i="53"/>
  <c r="G26" i="52" s="1"/>
  <c r="AP6" i="52"/>
  <c r="AP8" i="52" s="1"/>
  <c r="J9" i="61"/>
  <c r="R9" i="52"/>
  <c r="R10" i="52" s="1"/>
  <c r="R12" i="52"/>
  <c r="R13" i="52" s="1"/>
  <c r="AK11" i="52"/>
  <c r="AM26" i="53"/>
  <c r="T9" i="52"/>
  <c r="T11" i="52" s="1"/>
  <c r="AK32" i="53"/>
  <c r="AO25" i="53"/>
  <c r="AO12" i="52" s="1"/>
  <c r="AO14" i="52" s="1"/>
  <c r="U12" i="52"/>
  <c r="U14" i="52" s="1"/>
  <c r="AI6" i="52"/>
  <c r="AI7" i="52" s="1"/>
  <c r="AP10" i="52"/>
  <c r="AQ25" i="53"/>
  <c r="AQ12" i="52" s="1"/>
  <c r="AQ9" i="52"/>
  <c r="AQ11" i="52" s="1"/>
  <c r="AP51" i="61"/>
  <c r="AF12" i="52"/>
  <c r="AF13" i="52" s="1"/>
  <c r="AN9" i="52"/>
  <c r="AN10" i="52" s="1"/>
  <c r="X9" i="52"/>
  <c r="X11" i="52" s="1"/>
  <c r="AQ41" i="61"/>
  <c r="J6" i="52"/>
  <c r="J8" i="52" s="1"/>
  <c r="R6" i="52"/>
  <c r="R8" i="52" s="1"/>
  <c r="AL6" i="52"/>
  <c r="AL7" i="52" s="1"/>
  <c r="H6" i="52"/>
  <c r="H8" i="52" s="1"/>
  <c r="AM6" i="52"/>
  <c r="AM8" i="52" s="1"/>
  <c r="L9" i="52"/>
  <c r="L11" i="52" s="1"/>
  <c r="AQ6" i="52"/>
  <c r="AQ7" i="52" s="1"/>
  <c r="I6" i="52"/>
  <c r="I7" i="52" s="1"/>
  <c r="AF9" i="52"/>
  <c r="AF10" i="52" s="1"/>
  <c r="I8" i="52"/>
  <c r="M30" i="53"/>
  <c r="M26" i="52" s="1"/>
  <c r="M28" i="52" s="1"/>
  <c r="AM25" i="53"/>
  <c r="AM12" i="52" s="1"/>
  <c r="AP32" i="53"/>
  <c r="Q41" i="61" l="1"/>
  <c r="X41" i="61"/>
  <c r="U36" i="61"/>
  <c r="AO46" i="61"/>
  <c r="AG47" i="61"/>
  <c r="AL15" i="59"/>
  <c r="AL6" i="58" s="1"/>
  <c r="AL8" i="58" s="1"/>
  <c r="AL18" i="59"/>
  <c r="AL13" i="58" s="1"/>
  <c r="H16" i="59"/>
  <c r="AN16" i="59"/>
  <c r="AP16" i="59"/>
  <c r="M19" i="57"/>
  <c r="M6" i="56" s="1"/>
  <c r="M8" i="56" s="1"/>
  <c r="U18" i="55"/>
  <c r="AP18" i="55"/>
  <c r="AM18" i="55"/>
  <c r="K25" i="53"/>
  <c r="AP29" i="53"/>
  <c r="AP23" i="52" s="1"/>
  <c r="AM32" i="53"/>
  <c r="AN32" i="53"/>
  <c r="AO29" i="53"/>
  <c r="AO23" i="52" s="1"/>
  <c r="AO28" i="53"/>
  <c r="AM29" i="53"/>
  <c r="AM23" i="52" s="1"/>
  <c r="AN28" i="53"/>
  <c r="AN20" i="52" s="1"/>
  <c r="AN21" i="52" s="1"/>
  <c r="AN29" i="53"/>
  <c r="AN23" i="52" s="1"/>
  <c r="AN25" i="52" s="1"/>
  <c r="L23" i="53"/>
  <c r="AL32" i="53"/>
  <c r="AF25" i="53"/>
  <c r="M26" i="53"/>
  <c r="AQ30" i="53"/>
  <c r="AQ26" i="52" s="1"/>
  <c r="AM31" i="53"/>
  <c r="AM29" i="52" s="1"/>
  <c r="AM31" i="52" s="1"/>
  <c r="AL28" i="53"/>
  <c r="AL20" i="52" s="1"/>
  <c r="AL21" i="52" s="1"/>
  <c r="AJ25" i="53"/>
  <c r="AJ12" i="52" s="1"/>
  <c r="H13" i="52"/>
  <c r="AF7" i="52"/>
  <c r="P46" i="61"/>
  <c r="AC47" i="61"/>
  <c r="P37" i="61"/>
  <c r="O46" i="61"/>
  <c r="AL42" i="61"/>
  <c r="W24" i="53"/>
  <c r="P31" i="53"/>
  <c r="P29" i="52" s="1"/>
  <c r="P30" i="52" s="1"/>
  <c r="J28" i="53"/>
  <c r="J20" i="52" s="1"/>
  <c r="J21" i="52" s="1"/>
  <c r="AQ28" i="53"/>
  <c r="AQ20" i="52" s="1"/>
  <c r="AQ22" i="52" s="1"/>
  <c r="AC23" i="53"/>
  <c r="O30" i="53"/>
  <c r="O26" i="52" s="1"/>
  <c r="O27" i="52" s="1"/>
  <c r="P26" i="53"/>
  <c r="AN24" i="53"/>
  <c r="AO23" i="53"/>
  <c r="T10" i="52"/>
  <c r="AN7" i="52"/>
  <c r="M46" i="61"/>
  <c r="AI42" i="61"/>
  <c r="AS47" i="61"/>
  <c r="M51" i="61"/>
  <c r="N20" i="57"/>
  <c r="N9" i="56" s="1"/>
  <c r="N11" i="56" s="1"/>
  <c r="AG18" i="55"/>
  <c r="X16" i="55"/>
  <c r="X6" i="54" s="1"/>
  <c r="X8" i="54" s="1"/>
  <c r="Z16" i="55"/>
  <c r="Z6" i="54" s="1"/>
  <c r="AE17" i="55"/>
  <c r="AE9" i="54" s="1"/>
  <c r="AO18" i="55"/>
  <c r="G28" i="53"/>
  <c r="AK28" i="53"/>
  <c r="AM23" i="53"/>
  <c r="N29" i="53"/>
  <c r="N23" i="52" s="1"/>
  <c r="N25" i="52" s="1"/>
  <c r="T28" i="53"/>
  <c r="Q29" i="53"/>
  <c r="Q23" i="52" s="1"/>
  <c r="Q24" i="52" s="1"/>
  <c r="AL23" i="53"/>
  <c r="AL25" i="53"/>
  <c r="AL12" i="52" s="1"/>
  <c r="AL14" i="52" s="1"/>
  <c r="AL26" i="53"/>
  <c r="P32" i="53"/>
  <c r="R26" i="53"/>
  <c r="S24" i="53"/>
  <c r="K30" i="53"/>
  <c r="K26" i="52" s="1"/>
  <c r="K27" i="52" s="1"/>
  <c r="AL31" i="53"/>
  <c r="AL29" i="52" s="1"/>
  <c r="AL31" i="52" s="1"/>
  <c r="R24" i="53"/>
  <c r="U42" i="61"/>
  <c r="W47" i="61"/>
  <c r="AM46" i="61"/>
  <c r="AT51" i="61"/>
  <c r="AR51" i="61"/>
  <c r="AU47" i="61"/>
  <c r="T37" i="61"/>
  <c r="AK16" i="59"/>
  <c r="AK17" i="59" s="1"/>
  <c r="Q15" i="59"/>
  <c r="Q6" i="58" s="1"/>
  <c r="Q7" i="58" s="1"/>
  <c r="W23" i="57"/>
  <c r="W25" i="57" s="1"/>
  <c r="U23" i="57"/>
  <c r="U20" i="56" s="1"/>
  <c r="U21" i="56" s="1"/>
  <c r="P24" i="57"/>
  <c r="P23" i="56" s="1"/>
  <c r="P25" i="56" s="1"/>
  <c r="X21" i="57"/>
  <c r="X12" i="56" s="1"/>
  <c r="X14" i="56" s="1"/>
  <c r="J20" i="57"/>
  <c r="J9" i="56" s="1"/>
  <c r="AN24" i="57"/>
  <c r="AN23" i="56" s="1"/>
  <c r="AN25" i="56" s="1"/>
  <c r="AM20" i="57"/>
  <c r="AM9" i="56" s="1"/>
  <c r="AM11" i="56" s="1"/>
  <c r="AB20" i="57"/>
  <c r="AB9" i="56" s="1"/>
  <c r="T23" i="57"/>
  <c r="T20" i="56" s="1"/>
  <c r="Q17" i="55"/>
  <c r="Q9" i="54" s="1"/>
  <c r="Q10" i="54" s="1"/>
  <c r="P16" i="55"/>
  <c r="P6" i="54" s="1"/>
  <c r="P7" i="54" s="1"/>
  <c r="P18" i="55"/>
  <c r="L17" i="55"/>
  <c r="L9" i="54" s="1"/>
  <c r="L10" i="54" s="1"/>
  <c r="AB17" i="55"/>
  <c r="AB9" i="54" s="1"/>
  <c r="AB10" i="54" s="1"/>
  <c r="T24" i="53"/>
  <c r="AN25" i="53"/>
  <c r="AN12" i="52" s="1"/>
  <c r="AN13" i="52" s="1"/>
  <c r="R30" i="53"/>
  <c r="R26" i="52" s="1"/>
  <c r="R28" i="52" s="1"/>
  <c r="O32" i="53"/>
  <c r="S32" i="53"/>
  <c r="AF29" i="53"/>
  <c r="AF23" i="52" s="1"/>
  <c r="AF25" i="52" s="1"/>
  <c r="AC32" i="53"/>
  <c r="X24" i="53"/>
  <c r="K23" i="53"/>
  <c r="P30" i="53"/>
  <c r="P26" i="52" s="1"/>
  <c r="P27" i="52" s="1"/>
  <c r="S23" i="53"/>
  <c r="T26" i="53"/>
  <c r="J7" i="52"/>
  <c r="AO7" i="52"/>
  <c r="AG14" i="52"/>
  <c r="AD8" i="52"/>
  <c r="H11" i="52"/>
  <c r="AJ11" i="52"/>
  <c r="T7" i="52"/>
  <c r="Z7" i="52"/>
  <c r="N8" i="52"/>
  <c r="AB51" i="61"/>
  <c r="C48" i="61"/>
  <c r="P51" i="61"/>
  <c r="N42" i="61"/>
  <c r="AI47" i="61"/>
  <c r="Q37" i="61"/>
  <c r="T46" i="61"/>
  <c r="R37" i="61"/>
  <c r="AP36" i="61"/>
  <c r="AH41" i="61"/>
  <c r="AG52" i="61"/>
  <c r="O37" i="61"/>
  <c r="O19" i="59"/>
  <c r="O14" i="58" s="1"/>
  <c r="L15" i="59"/>
  <c r="L17" i="59" s="1"/>
  <c r="T16" i="59"/>
  <c r="T17" i="59" s="1"/>
  <c r="O15" i="59"/>
  <c r="O6" i="58" s="1"/>
  <c r="AN21" i="57"/>
  <c r="AN12" i="56" s="1"/>
  <c r="AP23" i="57"/>
  <c r="AP20" i="56" s="1"/>
  <c r="AP22" i="56" s="1"/>
  <c r="H23" i="57"/>
  <c r="H20" i="56" s="1"/>
  <c r="H22" i="56" s="1"/>
  <c r="G20" i="57"/>
  <c r="G9" i="56" s="1"/>
  <c r="G11" i="56" s="1"/>
  <c r="I19" i="57"/>
  <c r="I6" i="56" s="1"/>
  <c r="I7" i="56" s="1"/>
  <c r="R23" i="57"/>
  <c r="R20" i="56" s="1"/>
  <c r="R22" i="56" s="1"/>
  <c r="AK23" i="57"/>
  <c r="AK20" i="56" s="1"/>
  <c r="AK21" i="56" s="1"/>
  <c r="AK19" i="57"/>
  <c r="AK6" i="56" s="1"/>
  <c r="AK7" i="56" s="1"/>
  <c r="AE21" i="57"/>
  <c r="AE12" i="56" s="1"/>
  <c r="N24" i="57"/>
  <c r="N23" i="56" s="1"/>
  <c r="N25" i="56" s="1"/>
  <c r="AO19" i="57"/>
  <c r="AO6" i="56" s="1"/>
  <c r="AO8" i="56" s="1"/>
  <c r="AN18" i="55"/>
  <c r="Q18" i="55"/>
  <c r="AM16" i="55"/>
  <c r="AM6" i="54" s="1"/>
  <c r="AM8" i="54" s="1"/>
  <c r="AB16" i="55"/>
  <c r="AQ16" i="55"/>
  <c r="AQ6" i="54" s="1"/>
  <c r="AQ7" i="54" s="1"/>
  <c r="AK16" i="55"/>
  <c r="AK6" i="54" s="1"/>
  <c r="AK8" i="54" s="1"/>
  <c r="R18" i="55"/>
  <c r="AK18" i="55"/>
  <c r="AK19" i="55" s="1"/>
  <c r="G18" i="55"/>
  <c r="H17" i="55"/>
  <c r="H9" i="54" s="1"/>
  <c r="H11" i="54" s="1"/>
  <c r="W25" i="53"/>
  <c r="X28" i="53"/>
  <c r="X20" i="52" s="1"/>
  <c r="X21" i="52" s="1"/>
  <c r="J32" i="53"/>
  <c r="R31" i="53"/>
  <c r="R29" i="52" s="1"/>
  <c r="R31" i="52" s="1"/>
  <c r="X29" i="53"/>
  <c r="AC25" i="53"/>
  <c r="AH31" i="53"/>
  <c r="AH29" i="52" s="1"/>
  <c r="AH30" i="52" s="1"/>
  <c r="AO31" i="53"/>
  <c r="AO29" i="52" s="1"/>
  <c r="AO31" i="52" s="1"/>
  <c r="Q23" i="53"/>
  <c r="M28" i="53"/>
  <c r="O26" i="53"/>
  <c r="AG32" i="53"/>
  <c r="N30" i="53"/>
  <c r="N26" i="52" s="1"/>
  <c r="N28" i="52" s="1"/>
  <c r="M32" i="53"/>
  <c r="AP30" i="53"/>
  <c r="AP26" i="52" s="1"/>
  <c r="AP28" i="52" s="1"/>
  <c r="AH30" i="53"/>
  <c r="AH26" i="52" s="1"/>
  <c r="AH27" i="52" s="1"/>
  <c r="Q25" i="53"/>
  <c r="M31" i="53"/>
  <c r="M29" i="52" s="1"/>
  <c r="M31" i="52" s="1"/>
  <c r="Y31" i="53"/>
  <c r="Y29" i="52" s="1"/>
  <c r="Y30" i="52" s="1"/>
  <c r="AF31" i="53"/>
  <c r="AF29" i="52" s="1"/>
  <c r="AF31" i="52" s="1"/>
  <c r="AC7" i="52"/>
  <c r="W10" i="52"/>
  <c r="N10" i="52"/>
  <c r="AC10" i="52"/>
  <c r="AH11" i="52"/>
  <c r="AQ8" i="52"/>
  <c r="AJ7" i="52"/>
  <c r="AH8" i="52"/>
  <c r="AJ46" i="61"/>
  <c r="AL46" i="61"/>
  <c r="K51" i="61"/>
  <c r="AK51" i="61"/>
  <c r="AA46" i="61"/>
  <c r="Y46" i="61"/>
  <c r="AA36" i="61"/>
  <c r="AO41" i="61"/>
  <c r="AJ42" i="61"/>
  <c r="AF41" i="61"/>
  <c r="AL51" i="61"/>
  <c r="AO52" i="61"/>
  <c r="AB41" i="61"/>
  <c r="R47" i="61"/>
  <c r="C43" i="61"/>
  <c r="AM42" i="61"/>
  <c r="C33" i="61"/>
  <c r="K41" i="61"/>
  <c r="AN36" i="61"/>
  <c r="AI51" i="61"/>
  <c r="M42" i="61"/>
  <c r="AJ19" i="59"/>
  <c r="AJ14" i="58" s="1"/>
  <c r="AI19" i="59"/>
  <c r="AI14" i="58" s="1"/>
  <c r="AB15" i="59"/>
  <c r="AB6" i="58" s="1"/>
  <c r="AB7" i="58" s="1"/>
  <c r="N18" i="59"/>
  <c r="N13" i="58" s="1"/>
  <c r="AG18" i="59"/>
  <c r="AG13" i="58" s="1"/>
  <c r="AM17" i="59"/>
  <c r="T18" i="59"/>
  <c r="T13" i="58" s="1"/>
  <c r="AA21" i="57"/>
  <c r="AA12" i="56" s="1"/>
  <c r="AA14" i="56" s="1"/>
  <c r="AM21" i="57"/>
  <c r="AM12" i="56" s="1"/>
  <c r="AM13" i="56" s="1"/>
  <c r="AL23" i="57"/>
  <c r="AL25" i="57" s="1"/>
  <c r="Z23" i="57"/>
  <c r="Z20" i="56" s="1"/>
  <c r="Z21" i="56" s="1"/>
  <c r="V23" i="57"/>
  <c r="V20" i="56" s="1"/>
  <c r="V22" i="56" s="1"/>
  <c r="AN20" i="57"/>
  <c r="AN9" i="56" s="1"/>
  <c r="AN10" i="56" s="1"/>
  <c r="J21" i="57"/>
  <c r="J12" i="56" s="1"/>
  <c r="J13" i="56" s="1"/>
  <c r="T20" i="57"/>
  <c r="T9" i="56" s="1"/>
  <c r="T10" i="56" s="1"/>
  <c r="L20" i="57"/>
  <c r="L9" i="56" s="1"/>
  <c r="L10" i="56" s="1"/>
  <c r="K23" i="57"/>
  <c r="K20" i="56" s="1"/>
  <c r="K21" i="56" s="1"/>
  <c r="AL20" i="57"/>
  <c r="AL9" i="56" s="1"/>
  <c r="AL11" i="56" s="1"/>
  <c r="AA23" i="57"/>
  <c r="AA20" i="56" s="1"/>
  <c r="AA22" i="56" s="1"/>
  <c r="W18" i="55"/>
  <c r="AL17" i="55"/>
  <c r="AL9" i="54" s="1"/>
  <c r="AL11" i="54" s="1"/>
  <c r="AA17" i="55"/>
  <c r="AA9" i="54" s="1"/>
  <c r="AA11" i="54" s="1"/>
  <c r="T17" i="55"/>
  <c r="T9" i="54" s="1"/>
  <c r="T10" i="54" s="1"/>
  <c r="AB19" i="55"/>
  <c r="AH16" i="55"/>
  <c r="AH6" i="54" s="1"/>
  <c r="AH8" i="54" s="1"/>
  <c r="J17" i="55"/>
  <c r="J9" i="54" s="1"/>
  <c r="J11" i="54" s="1"/>
  <c r="AD18" i="55"/>
  <c r="N16" i="55"/>
  <c r="N6" i="54" s="1"/>
  <c r="N7" i="54" s="1"/>
  <c r="G16" i="55"/>
  <c r="G6" i="54" s="1"/>
  <c r="G7" i="54" s="1"/>
  <c r="AJ31" i="53"/>
  <c r="AJ29" i="52" s="1"/>
  <c r="AJ31" i="52" s="1"/>
  <c r="M25" i="53"/>
  <c r="AA32" i="53"/>
  <c r="N28" i="53"/>
  <c r="N20" i="52" s="1"/>
  <c r="N21" i="52" s="1"/>
  <c r="S28" i="53"/>
  <c r="S20" i="52" s="1"/>
  <c r="K28" i="53"/>
  <c r="K20" i="52" s="1"/>
  <c r="K21" i="52" s="1"/>
  <c r="Q31" i="53"/>
  <c r="Q29" i="52" s="1"/>
  <c r="AD23" i="53"/>
  <c r="N26" i="53"/>
  <c r="AD26" i="53"/>
  <c r="N23" i="53"/>
  <c r="V29" i="53"/>
  <c r="V23" i="52" s="1"/>
  <c r="V25" i="52" s="1"/>
  <c r="AA30" i="53"/>
  <c r="AA26" i="52" s="1"/>
  <c r="AA28" i="52" s="1"/>
  <c r="AD25" i="53"/>
  <c r="AI25" i="53"/>
  <c r="AI12" i="52" s="1"/>
  <c r="AI14" i="52" s="1"/>
  <c r="AH24" i="53"/>
  <c r="P25" i="53"/>
  <c r="Q14" i="52"/>
  <c r="G8" i="52"/>
  <c r="K8" i="52"/>
  <c r="AB8" i="52"/>
  <c r="I10" i="52"/>
  <c r="AF11" i="52"/>
  <c r="S11" i="52"/>
  <c r="I14" i="52"/>
  <c r="K11" i="52"/>
  <c r="S8" i="52"/>
  <c r="AD10" i="52"/>
  <c r="L8" i="52"/>
  <c r="AK7" i="52"/>
  <c r="AA14" i="52"/>
  <c r="X7" i="52"/>
  <c r="X10" i="52"/>
  <c r="Y13" i="52"/>
  <c r="G13" i="52"/>
  <c r="AG8" i="52"/>
  <c r="AN11" i="52"/>
  <c r="S42" i="61"/>
  <c r="W52" i="61"/>
  <c r="U47" i="61"/>
  <c r="AD37" i="61"/>
  <c r="V52" i="61"/>
  <c r="AB37" i="61"/>
  <c r="AQ37" i="61"/>
  <c r="AO36" i="61"/>
  <c r="C44" i="61"/>
  <c r="S52" i="61"/>
  <c r="Y51" i="61"/>
  <c r="Z46" i="61"/>
  <c r="AM37" i="61"/>
  <c r="C49" i="61"/>
  <c r="N47" i="61"/>
  <c r="N52" i="61"/>
  <c r="K47" i="61"/>
  <c r="P42" i="61"/>
  <c r="AG41" i="61"/>
  <c r="AK46" i="61"/>
  <c r="AD52" i="61"/>
  <c r="T51" i="61"/>
  <c r="AN42" i="61"/>
  <c r="Q46" i="61"/>
  <c r="AJ51" i="61"/>
  <c r="X16" i="59"/>
  <c r="W18" i="59"/>
  <c r="W13" i="58" s="1"/>
  <c r="V16" i="59"/>
  <c r="R19" i="59"/>
  <c r="R14" i="58" s="1"/>
  <c r="N15" i="59"/>
  <c r="H18" i="59"/>
  <c r="H13" i="58" s="1"/>
  <c r="S16" i="59"/>
  <c r="S17" i="59" s="1"/>
  <c r="G19" i="59"/>
  <c r="G14" i="58" s="1"/>
  <c r="AQ19" i="59"/>
  <c r="AQ14" i="58" s="1"/>
  <c r="O17" i="59"/>
  <c r="L18" i="59"/>
  <c r="L13" i="58" s="1"/>
  <c r="K15" i="59"/>
  <c r="K6" i="58" s="1"/>
  <c r="K8" i="58" s="1"/>
  <c r="AE16" i="59"/>
  <c r="AE17" i="59" s="1"/>
  <c r="V19" i="59"/>
  <c r="V14" i="58" s="1"/>
  <c r="AA19" i="59"/>
  <c r="AA14" i="58" s="1"/>
  <c r="AI20" i="57"/>
  <c r="AI9" i="56" s="1"/>
  <c r="AI10" i="56" s="1"/>
  <c r="AP20" i="57"/>
  <c r="AP9" i="56" s="1"/>
  <c r="AP10" i="56" s="1"/>
  <c r="AC21" i="57"/>
  <c r="AC12" i="56" s="1"/>
  <c r="AC14" i="56" s="1"/>
  <c r="AQ24" i="57"/>
  <c r="AQ23" i="56" s="1"/>
  <c r="AQ24" i="56" s="1"/>
  <c r="AO24" i="57"/>
  <c r="AO23" i="56" s="1"/>
  <c r="AO25" i="56" s="1"/>
  <c r="S20" i="57"/>
  <c r="S9" i="56" s="1"/>
  <c r="S10" i="56" s="1"/>
  <c r="AD21" i="57"/>
  <c r="AD12" i="56" s="1"/>
  <c r="AD14" i="56" s="1"/>
  <c r="AB24" i="57"/>
  <c r="AB23" i="56" s="1"/>
  <c r="AB24" i="56" s="1"/>
  <c r="AK21" i="57"/>
  <c r="AK12" i="56" s="1"/>
  <c r="AK13" i="56" s="1"/>
  <c r="U25" i="57"/>
  <c r="AC24" i="57"/>
  <c r="AC23" i="56" s="1"/>
  <c r="AC25" i="56" s="1"/>
  <c r="AJ20" i="57"/>
  <c r="AJ9" i="56" s="1"/>
  <c r="AJ11" i="56" s="1"/>
  <c r="M24" i="57"/>
  <c r="M23" i="56" s="1"/>
  <c r="M25" i="56" s="1"/>
  <c r="S21" i="57"/>
  <c r="S12" i="56" s="1"/>
  <c r="S13" i="56" s="1"/>
  <c r="AI21" i="57"/>
  <c r="AI12" i="56" s="1"/>
  <c r="AI14" i="56" s="1"/>
  <c r="AM10" i="56"/>
  <c r="AF16" i="55"/>
  <c r="AF6" i="54" s="1"/>
  <c r="AF7" i="54" s="1"/>
  <c r="AJ17" i="55"/>
  <c r="AJ9" i="54" s="1"/>
  <c r="AJ11" i="54" s="1"/>
  <c r="AJ18" i="55"/>
  <c r="AD16" i="55"/>
  <c r="AD6" i="54" s="1"/>
  <c r="AD7" i="54" s="1"/>
  <c r="AC18" i="55"/>
  <c r="Z18" i="55"/>
  <c r="AC16" i="55"/>
  <c r="AC6" i="54" s="1"/>
  <c r="AC8" i="54" s="1"/>
  <c r="O18" i="55"/>
  <c r="AN17" i="55"/>
  <c r="AD10" i="54"/>
  <c r="X26" i="53"/>
  <c r="U29" i="53"/>
  <c r="U23" i="52" s="1"/>
  <c r="U25" i="52" s="1"/>
  <c r="Q26" i="53"/>
  <c r="AI32" i="53"/>
  <c r="AK31" i="53"/>
  <c r="AK29" i="52" s="1"/>
  <c r="AK30" i="52" s="1"/>
  <c r="AC28" i="53"/>
  <c r="AC20" i="52" s="1"/>
  <c r="AC21" i="52" s="1"/>
  <c r="AK26" i="53"/>
  <c r="AB26" i="53"/>
  <c r="K24" i="53"/>
  <c r="AK29" i="53"/>
  <c r="AK23" i="52" s="1"/>
  <c r="AK24" i="52" s="1"/>
  <c r="AK25" i="53"/>
  <c r="AG29" i="53"/>
  <c r="AG23" i="52" s="1"/>
  <c r="AG24" i="52" s="1"/>
  <c r="AC24" i="53"/>
  <c r="AM27" i="53"/>
  <c r="Y28" i="53"/>
  <c r="Y32" i="53"/>
  <c r="U30" i="53"/>
  <c r="U26" i="52" s="1"/>
  <c r="U28" i="52" s="1"/>
  <c r="Y30" i="53"/>
  <c r="Y26" i="52" s="1"/>
  <c r="Y27" i="52" s="1"/>
  <c r="AQ23" i="53"/>
  <c r="AE26" i="53"/>
  <c r="AG31" i="53"/>
  <c r="AG29" i="52" s="1"/>
  <c r="AG31" i="52" s="1"/>
  <c r="AN26" i="53"/>
  <c r="AH26" i="53"/>
  <c r="AE23" i="53"/>
  <c r="AG28" i="53"/>
  <c r="AG20" i="52" s="1"/>
  <c r="AG21" i="52" s="1"/>
  <c r="W31" i="53"/>
  <c r="Y25" i="53"/>
  <c r="Y24" i="53"/>
  <c r="AI30" i="53"/>
  <c r="AI26" i="52" s="1"/>
  <c r="AI27" i="52" s="1"/>
  <c r="AI29" i="53"/>
  <c r="AI23" i="52" s="1"/>
  <c r="N31" i="53"/>
  <c r="N29" i="52" s="1"/>
  <c r="N31" i="52" s="1"/>
  <c r="Y26" i="53"/>
  <c r="AQ32" i="53"/>
  <c r="H28" i="53"/>
  <c r="H20" i="52" s="1"/>
  <c r="H21" i="52" s="1"/>
  <c r="T25" i="53"/>
  <c r="AA26" i="53"/>
  <c r="G26" i="53"/>
  <c r="AG24" i="53"/>
  <c r="P24" i="53"/>
  <c r="Q28" i="53"/>
  <c r="Q20" i="52" s="1"/>
  <c r="V25" i="53"/>
  <c r="V32" i="53"/>
  <c r="U31" i="53"/>
  <c r="U29" i="52" s="1"/>
  <c r="U30" i="52" s="1"/>
  <c r="AC29" i="53"/>
  <c r="AC23" i="52" s="1"/>
  <c r="AC24" i="52" s="1"/>
  <c r="AB30" i="53"/>
  <c r="AB26" i="52" s="1"/>
  <c r="AB28" i="52" s="1"/>
  <c r="AE24" i="53"/>
  <c r="H26" i="53"/>
  <c r="AA8" i="52"/>
  <c r="AB14" i="52"/>
  <c r="AI8" i="52"/>
  <c r="X14" i="52"/>
  <c r="Z11" i="52"/>
  <c r="AE10" i="52"/>
  <c r="Z13" i="52"/>
  <c r="O14" i="52"/>
  <c r="J10" i="52"/>
  <c r="M8" i="52"/>
  <c r="AL8" i="52"/>
  <c r="AO13" i="52"/>
  <c r="H7" i="52"/>
  <c r="AI11" i="52"/>
  <c r="O7" i="52"/>
  <c r="U13" i="52"/>
  <c r="AM7" i="52"/>
  <c r="AA11" i="52"/>
  <c r="J14" i="61"/>
  <c r="AH52" i="61"/>
  <c r="L46" i="61"/>
  <c r="AE52" i="61"/>
  <c r="X36" i="61"/>
  <c r="W41" i="61"/>
  <c r="AA41" i="61"/>
  <c r="Z51" i="61"/>
  <c r="S37" i="61"/>
  <c r="J19" i="61"/>
  <c r="X51" i="61"/>
  <c r="M36" i="61"/>
  <c r="AL37" i="61"/>
  <c r="AQ47" i="61"/>
  <c r="X46" i="61"/>
  <c r="C38" i="61"/>
  <c r="C39" i="61"/>
  <c r="AM52" i="61"/>
  <c r="Q52" i="61"/>
  <c r="N36" i="61"/>
  <c r="C34" i="61"/>
  <c r="AD46" i="61"/>
  <c r="S47" i="61"/>
  <c r="V46" i="61"/>
  <c r="AK36" i="61"/>
  <c r="L36" i="61"/>
  <c r="AI36" i="61"/>
  <c r="AH37" i="61"/>
  <c r="AG37" i="61"/>
  <c r="AE36" i="61"/>
  <c r="K36" i="61"/>
  <c r="U8" i="58"/>
  <c r="U7" i="58"/>
  <c r="AP6" i="58"/>
  <c r="AP7" i="58" s="1"/>
  <c r="AP17" i="59"/>
  <c r="Q17" i="59"/>
  <c r="P16" i="59"/>
  <c r="P17" i="59" s="1"/>
  <c r="J18" i="59"/>
  <c r="J13" i="58" s="1"/>
  <c r="AG16" i="59"/>
  <c r="AG17" i="59" s="1"/>
  <c r="Y18" i="59"/>
  <c r="Y13" i="58" s="1"/>
  <c r="AD15" i="59"/>
  <c r="AQ15" i="59"/>
  <c r="AQ6" i="58" s="1"/>
  <c r="AQ7" i="58" s="1"/>
  <c r="X19" i="59"/>
  <c r="X14" i="58" s="1"/>
  <c r="U16" i="59"/>
  <c r="U17" i="59" s="1"/>
  <c r="AA16" i="59"/>
  <c r="AA17" i="59" s="1"/>
  <c r="AL17" i="59"/>
  <c r="AO19" i="59"/>
  <c r="AO14" i="58" s="1"/>
  <c r="M19" i="59"/>
  <c r="M14" i="58" s="1"/>
  <c r="AH18" i="59"/>
  <c r="AH13" i="58" s="1"/>
  <c r="P19" i="59"/>
  <c r="P14" i="58" s="1"/>
  <c r="R16" i="59"/>
  <c r="R17" i="59" s="1"/>
  <c r="AQ10" i="56"/>
  <c r="AQ11" i="56"/>
  <c r="Q20" i="56"/>
  <c r="Q21" i="56" s="1"/>
  <c r="AN13" i="56"/>
  <c r="AN14" i="56"/>
  <c r="V23" i="56"/>
  <c r="V24" i="56" s="1"/>
  <c r="AO20" i="56"/>
  <c r="AO21" i="57"/>
  <c r="AO12" i="56" s="1"/>
  <c r="AO13" i="56" s="1"/>
  <c r="AC19" i="57"/>
  <c r="AC6" i="56" s="1"/>
  <c r="AC7" i="56" s="1"/>
  <c r="AB21" i="57"/>
  <c r="AB12" i="56" s="1"/>
  <c r="AB14" i="56" s="1"/>
  <c r="AA20" i="57"/>
  <c r="AA9" i="56" s="1"/>
  <c r="AA11" i="56" s="1"/>
  <c r="X20" i="57"/>
  <c r="X9" i="56" s="1"/>
  <c r="X10" i="56" s="1"/>
  <c r="AQ19" i="57"/>
  <c r="Q24" i="57"/>
  <c r="Q23" i="56" s="1"/>
  <c r="Q24" i="56" s="1"/>
  <c r="T21" i="57"/>
  <c r="T12" i="56" s="1"/>
  <c r="T14" i="56" s="1"/>
  <c r="N25" i="57"/>
  <c r="G23" i="57"/>
  <c r="G25" i="57" s="1"/>
  <c r="R19" i="57"/>
  <c r="R6" i="56" s="1"/>
  <c r="AM25" i="57"/>
  <c r="AQ21" i="57"/>
  <c r="AQ12" i="56" s="1"/>
  <c r="AQ14" i="56" s="1"/>
  <c r="AJ24" i="57"/>
  <c r="AJ23" i="56" s="1"/>
  <c r="AJ25" i="56" s="1"/>
  <c r="J23" i="57"/>
  <c r="J20" i="56" s="1"/>
  <c r="J22" i="56" s="1"/>
  <c r="K21" i="57"/>
  <c r="K12" i="56" s="1"/>
  <c r="K14" i="56" s="1"/>
  <c r="AD19" i="57"/>
  <c r="AD6" i="56" s="1"/>
  <c r="AD7" i="56" s="1"/>
  <c r="L19" i="57"/>
  <c r="AH19" i="57"/>
  <c r="AH6" i="56" s="1"/>
  <c r="AH8" i="56" s="1"/>
  <c r="AH24" i="57"/>
  <c r="AH23" i="56" s="1"/>
  <c r="AH24" i="56" s="1"/>
  <c r="Y21" i="57"/>
  <c r="Y12" i="56" s="1"/>
  <c r="Y13" i="56" s="1"/>
  <c r="Y19" i="57"/>
  <c r="Y6" i="56" s="1"/>
  <c r="Y7" i="56" s="1"/>
  <c r="U22" i="56"/>
  <c r="P9" i="54"/>
  <c r="P11" i="54" s="1"/>
  <c r="AM9" i="54"/>
  <c r="AM10" i="54" s="1"/>
  <c r="AK9" i="54"/>
  <c r="AK11" i="54" s="1"/>
  <c r="G11" i="54"/>
  <c r="G10" i="54"/>
  <c r="U16" i="55"/>
  <c r="U6" i="54" s="1"/>
  <c r="U8" i="54" s="1"/>
  <c r="T16" i="55"/>
  <c r="T6" i="54" s="1"/>
  <c r="S16" i="55"/>
  <c r="I16" i="55"/>
  <c r="I6" i="54" s="1"/>
  <c r="I8" i="54" s="1"/>
  <c r="I18" i="55"/>
  <c r="N18" i="55"/>
  <c r="AG16" i="55"/>
  <c r="AG6" i="54" s="1"/>
  <c r="AG7" i="54" s="1"/>
  <c r="O16" i="55"/>
  <c r="O6" i="54" s="1"/>
  <c r="O7" i="54" s="1"/>
  <c r="AB6" i="54"/>
  <c r="AB7" i="54" s="1"/>
  <c r="S17" i="55"/>
  <c r="S9" i="54" s="1"/>
  <c r="S11" i="54" s="1"/>
  <c r="AO16" i="55"/>
  <c r="AO6" i="54" s="1"/>
  <c r="W17" i="55"/>
  <c r="W9" i="54" s="1"/>
  <c r="W10" i="54" s="1"/>
  <c r="U20" i="52"/>
  <c r="AO24" i="52"/>
  <c r="AO25" i="52"/>
  <c r="AM25" i="52"/>
  <c r="AM24" i="52"/>
  <c r="L25" i="53"/>
  <c r="U25" i="53"/>
  <c r="H25" i="53"/>
  <c r="AP25" i="53"/>
  <c r="AP12" i="52" s="1"/>
  <c r="AP14" i="52" s="1"/>
  <c r="L31" i="53"/>
  <c r="L29" i="52" s="1"/>
  <c r="L31" i="52" s="1"/>
  <c r="AI28" i="53"/>
  <c r="AI20" i="52" s="1"/>
  <c r="AI21" i="52" s="1"/>
  <c r="T32" i="53"/>
  <c r="O31" i="53"/>
  <c r="O29" i="52" s="1"/>
  <c r="O30" i="52" s="1"/>
  <c r="O29" i="53"/>
  <c r="O23" i="52" s="1"/>
  <c r="O25" i="52" s="1"/>
  <c r="AP26" i="53"/>
  <c r="AL30" i="53"/>
  <c r="AL26" i="52" s="1"/>
  <c r="AL28" i="52" s="1"/>
  <c r="X30" i="53"/>
  <c r="X26" i="52" s="1"/>
  <c r="W30" i="53"/>
  <c r="W26" i="52" s="1"/>
  <c r="W28" i="52" s="1"/>
  <c r="S25" i="53"/>
  <c r="W29" i="53"/>
  <c r="W23" i="52" s="1"/>
  <c r="W28" i="53"/>
  <c r="W20" i="52" s="1"/>
  <c r="AO27" i="53"/>
  <c r="V28" i="53"/>
  <c r="V20" i="52" s="1"/>
  <c r="AP31" i="53"/>
  <c r="AP29" i="52" s="1"/>
  <c r="AP30" i="52" s="1"/>
  <c r="AJ32" i="53"/>
  <c r="AF24" i="53"/>
  <c r="AJ30" i="53"/>
  <c r="AJ26" i="52" s="1"/>
  <c r="AJ28" i="52" s="1"/>
  <c r="J25" i="53"/>
  <c r="U32" i="53"/>
  <c r="K29" i="53"/>
  <c r="K23" i="52" s="1"/>
  <c r="K25" i="52" s="1"/>
  <c r="AQ26" i="53"/>
  <c r="R23" i="53"/>
  <c r="AK23" i="53"/>
  <c r="AB23" i="53"/>
  <c r="V30" i="53"/>
  <c r="V26" i="52" s="1"/>
  <c r="V28" i="52" s="1"/>
  <c r="I30" i="53"/>
  <c r="I26" i="52" s="1"/>
  <c r="AA25" i="53"/>
  <c r="AA23" i="53"/>
  <c r="X32" i="53"/>
  <c r="AE29" i="53"/>
  <c r="AE23" i="52" s="1"/>
  <c r="AE25" i="52" s="1"/>
  <c r="P29" i="53"/>
  <c r="P23" i="52" s="1"/>
  <c r="P24" i="52" s="1"/>
  <c r="L30" i="53"/>
  <c r="L26" i="52" s="1"/>
  <c r="L27" i="52" s="1"/>
  <c r="I28" i="53"/>
  <c r="I20" i="52" s="1"/>
  <c r="I21" i="52" s="1"/>
  <c r="AH32" i="53"/>
  <c r="L26" i="53"/>
  <c r="AH29" i="53"/>
  <c r="AH23" i="52" s="1"/>
  <c r="AH25" i="52" s="1"/>
  <c r="AJ28" i="53"/>
  <c r="AJ20" i="52" s="1"/>
  <c r="AJ21" i="52" s="1"/>
  <c r="I29" i="53"/>
  <c r="I23" i="52" s="1"/>
  <c r="I25" i="52" s="1"/>
  <c r="AQ10" i="52"/>
  <c r="Y10" i="52"/>
  <c r="R11" i="52"/>
  <c r="R7" i="52"/>
  <c r="AL22" i="52"/>
  <c r="R14" i="52"/>
  <c r="U11" i="52"/>
  <c r="AC13" i="52"/>
  <c r="U8" i="52"/>
  <c r="Q7" i="52"/>
  <c r="G11" i="52"/>
  <c r="AL10" i="52"/>
  <c r="V14" i="52"/>
  <c r="AB10" i="52"/>
  <c r="K13" i="52"/>
  <c r="AE13" i="52"/>
  <c r="V8" i="52"/>
  <c r="X30" i="52"/>
  <c r="N14" i="52"/>
  <c r="C40" i="61"/>
  <c r="H41" i="61"/>
  <c r="H42" i="61" s="1"/>
  <c r="H36" i="61"/>
  <c r="H37" i="61" s="1"/>
  <c r="C35" i="61"/>
  <c r="C45" i="61"/>
  <c r="H46" i="61"/>
  <c r="H47" i="61" s="1"/>
  <c r="C50" i="61"/>
  <c r="H51" i="61"/>
  <c r="H52" i="61" s="1"/>
  <c r="L41" i="61"/>
  <c r="AK41" i="61"/>
  <c r="AF52" i="61"/>
  <c r="O51" i="61"/>
  <c r="AJ37" i="61"/>
  <c r="AR46" i="61"/>
  <c r="J24" i="61"/>
  <c r="AU37" i="61"/>
  <c r="AU52" i="61"/>
  <c r="L51" i="61"/>
  <c r="AC51" i="61"/>
  <c r="AF36" i="61"/>
  <c r="AA51" i="61"/>
  <c r="V42" i="61"/>
  <c r="AQ52" i="61"/>
  <c r="T41" i="61"/>
  <c r="AN51" i="61"/>
  <c r="R42" i="61"/>
  <c r="AN47" i="61"/>
  <c r="W36" i="61"/>
  <c r="U52" i="61"/>
  <c r="AF46" i="61"/>
  <c r="AE47" i="61"/>
  <c r="V37" i="61"/>
  <c r="R51" i="61"/>
  <c r="AJ6" i="58"/>
  <c r="AI6" i="58"/>
  <c r="AI7" i="58" s="1"/>
  <c r="AI17" i="59"/>
  <c r="I6" i="58"/>
  <c r="H6" i="58"/>
  <c r="H8" i="58" s="1"/>
  <c r="H17" i="59"/>
  <c r="AG6" i="58"/>
  <c r="AF17" i="59"/>
  <c r="AF6" i="58"/>
  <c r="AF8" i="58" s="1"/>
  <c r="AN17" i="59"/>
  <c r="AN6" i="58"/>
  <c r="T7" i="58"/>
  <c r="T8" i="58"/>
  <c r="AK6" i="58"/>
  <c r="O8" i="58"/>
  <c r="O7" i="58"/>
  <c r="AA6" i="58"/>
  <c r="Y6" i="58"/>
  <c r="X6" i="58"/>
  <c r="X17" i="59"/>
  <c r="V6" i="58"/>
  <c r="V17" i="59"/>
  <c r="AM8" i="58"/>
  <c r="AM7" i="58"/>
  <c r="S8" i="58"/>
  <c r="S7" i="58"/>
  <c r="R6" i="58"/>
  <c r="P6" i="58"/>
  <c r="P7" i="58" s="1"/>
  <c r="Q19" i="59"/>
  <c r="Q14" i="58" s="1"/>
  <c r="K18" i="59"/>
  <c r="K13" i="58" s="1"/>
  <c r="AO15" i="59"/>
  <c r="U19" i="59"/>
  <c r="U14" i="58" s="1"/>
  <c r="AC15" i="59"/>
  <c r="M15" i="59"/>
  <c r="AF18" i="59"/>
  <c r="AF13" i="58" s="1"/>
  <c r="AE18" i="59"/>
  <c r="AE13" i="58" s="1"/>
  <c r="AD18" i="59"/>
  <c r="AD13" i="58" s="1"/>
  <c r="Z15" i="59"/>
  <c r="J15" i="59"/>
  <c r="S18" i="59"/>
  <c r="S13" i="58" s="1"/>
  <c r="I18" i="59"/>
  <c r="I13" i="58" s="1"/>
  <c r="Y16" i="59"/>
  <c r="Y17" i="59" s="1"/>
  <c r="AC18" i="59"/>
  <c r="AC13" i="58" s="1"/>
  <c r="I16" i="59"/>
  <c r="I17" i="59" s="1"/>
  <c r="AP19" i="59"/>
  <c r="AP14" i="58" s="1"/>
  <c r="AB18" i="59"/>
  <c r="AB13" i="58" s="1"/>
  <c r="W15" i="59"/>
  <c r="G15" i="59"/>
  <c r="AJ16" i="59"/>
  <c r="AJ17" i="59" s="1"/>
  <c r="AE6" i="58"/>
  <c r="Z19" i="59"/>
  <c r="Z14" i="58" s="1"/>
  <c r="AM19" i="59"/>
  <c r="AM14" i="58" s="1"/>
  <c r="AH15" i="59"/>
  <c r="AK19" i="59"/>
  <c r="AK14" i="58" s="1"/>
  <c r="AL7" i="58"/>
  <c r="AC9" i="56"/>
  <c r="W24" i="56"/>
  <c r="W25" i="56"/>
  <c r="AN6" i="56"/>
  <c r="AN7" i="56" s="1"/>
  <c r="AB6" i="56"/>
  <c r="AM6" i="56"/>
  <c r="AL6" i="56"/>
  <c r="AE14" i="56"/>
  <c r="AE13" i="56"/>
  <c r="AA6" i="56"/>
  <c r="AK10" i="56"/>
  <c r="AK11" i="56"/>
  <c r="Z6" i="56"/>
  <c r="Y10" i="56"/>
  <c r="Y11" i="56"/>
  <c r="X6" i="56"/>
  <c r="S20" i="56"/>
  <c r="W10" i="56"/>
  <c r="W11" i="56"/>
  <c r="V6" i="56"/>
  <c r="V7" i="56" s="1"/>
  <c r="R23" i="56"/>
  <c r="R25" i="56" s="1"/>
  <c r="R25" i="57"/>
  <c r="U6" i="56"/>
  <c r="L13" i="56"/>
  <c r="L14" i="56"/>
  <c r="T6" i="56"/>
  <c r="S6" i="56"/>
  <c r="P20" i="56"/>
  <c r="O20" i="56"/>
  <c r="R9" i="56"/>
  <c r="Q10" i="56"/>
  <c r="Q11" i="56"/>
  <c r="P11" i="56"/>
  <c r="P10" i="56"/>
  <c r="O6" i="56"/>
  <c r="O7" i="56" s="1"/>
  <c r="M20" i="56"/>
  <c r="N6" i="56"/>
  <c r="N8" i="56" s="1"/>
  <c r="J11" i="56"/>
  <c r="J10" i="56"/>
  <c r="L20" i="56"/>
  <c r="M13" i="56"/>
  <c r="M14" i="56"/>
  <c r="AB11" i="56"/>
  <c r="AB10" i="56"/>
  <c r="AJ20" i="56"/>
  <c r="T22" i="56"/>
  <c r="T21" i="56"/>
  <c r="AI25" i="56"/>
  <c r="AI24" i="56"/>
  <c r="K10" i="56"/>
  <c r="K11" i="56"/>
  <c r="J23" i="56"/>
  <c r="AQ20" i="56"/>
  <c r="AH20" i="56"/>
  <c r="J6" i="56"/>
  <c r="AP23" i="56"/>
  <c r="AG20" i="56"/>
  <c r="I14" i="56"/>
  <c r="I13" i="56"/>
  <c r="AF25" i="56"/>
  <c r="AF24" i="56"/>
  <c r="G25" i="56"/>
  <c r="G24" i="56"/>
  <c r="AE20" i="56"/>
  <c r="AJ14" i="56"/>
  <c r="AJ13" i="56"/>
  <c r="AN20" i="56"/>
  <c r="AD20" i="56"/>
  <c r="AI6" i="56"/>
  <c r="AH14" i="56"/>
  <c r="AH13" i="56"/>
  <c r="AG6" i="56"/>
  <c r="AK25" i="57"/>
  <c r="AK23" i="56"/>
  <c r="AB20" i="56"/>
  <c r="AF6" i="56"/>
  <c r="AF8" i="56" s="1"/>
  <c r="AA23" i="56"/>
  <c r="AA25" i="57"/>
  <c r="AO10" i="56"/>
  <c r="AO11" i="56"/>
  <c r="Z23" i="56"/>
  <c r="Z25" i="57"/>
  <c r="AP14" i="56"/>
  <c r="AP13" i="56"/>
  <c r="AD9" i="56"/>
  <c r="AD11" i="56" s="1"/>
  <c r="AM20" i="56"/>
  <c r="AM22" i="56" s="1"/>
  <c r="AK8" i="56"/>
  <c r="V21" i="57"/>
  <c r="V12" i="56" s="1"/>
  <c r="AI23" i="57"/>
  <c r="AJ19" i="57"/>
  <c r="Z21" i="57"/>
  <c r="Z12" i="56" s="1"/>
  <c r="Q21" i="57"/>
  <c r="Q12" i="56" s="1"/>
  <c r="H21" i="57"/>
  <c r="H12" i="56" s="1"/>
  <c r="AL21" i="57"/>
  <c r="AL12" i="56" s="1"/>
  <c r="Y23" i="57"/>
  <c r="Z20" i="57"/>
  <c r="Z9" i="56" s="1"/>
  <c r="Z11" i="56" s="1"/>
  <c r="Q19" i="57"/>
  <c r="H19" i="57"/>
  <c r="G19" i="57"/>
  <c r="X23" i="57"/>
  <c r="P19" i="57"/>
  <c r="P21" i="57"/>
  <c r="P12" i="56" s="1"/>
  <c r="O24" i="57"/>
  <c r="O23" i="56" s="1"/>
  <c r="AH20" i="57"/>
  <c r="AH9" i="56" s="1"/>
  <c r="AC20" i="56"/>
  <c r="W19" i="57"/>
  <c r="O21" i="57"/>
  <c r="O12" i="56" s="1"/>
  <c r="AG24" i="57"/>
  <c r="AG23" i="56" s="1"/>
  <c r="W20" i="56"/>
  <c r="AG20" i="57"/>
  <c r="AG9" i="56" s="1"/>
  <c r="V20" i="57"/>
  <c r="V9" i="56" s="1"/>
  <c r="N21" i="57"/>
  <c r="N12" i="56" s="1"/>
  <c r="AF21" i="57"/>
  <c r="AF12" i="56" s="1"/>
  <c r="AF23" i="57"/>
  <c r="M20" i="57"/>
  <c r="AF20" i="57"/>
  <c r="AF9" i="56" s="1"/>
  <c r="U21" i="57"/>
  <c r="U12" i="56" s="1"/>
  <c r="L24" i="57"/>
  <c r="L23" i="56" s="1"/>
  <c r="AE19" i="57"/>
  <c r="AE24" i="57"/>
  <c r="AE23" i="56" s="1"/>
  <c r="U20" i="57"/>
  <c r="U9" i="56" s="1"/>
  <c r="O20" i="57"/>
  <c r="O9" i="56" s="1"/>
  <c r="O11" i="56" s="1"/>
  <c r="AM24" i="56"/>
  <c r="M7" i="56"/>
  <c r="K24" i="56"/>
  <c r="AD24" i="57"/>
  <c r="AD23" i="56" s="1"/>
  <c r="K19" i="57"/>
  <c r="S24" i="57"/>
  <c r="S23" i="56" s="1"/>
  <c r="S25" i="56" s="1"/>
  <c r="I23" i="57"/>
  <c r="R21" i="56"/>
  <c r="R21" i="57"/>
  <c r="R12" i="56" s="1"/>
  <c r="AG21" i="57"/>
  <c r="AG12" i="56" s="1"/>
  <c r="W21" i="57"/>
  <c r="W12" i="56" s="1"/>
  <c r="I20" i="57"/>
  <c r="I9" i="56" s="1"/>
  <c r="U25" i="56"/>
  <c r="N21" i="56"/>
  <c r="AP7" i="56"/>
  <c r="I24" i="56"/>
  <c r="H11" i="56"/>
  <c r="Y24" i="56"/>
  <c r="N10" i="56"/>
  <c r="AL24" i="56"/>
  <c r="X24" i="56"/>
  <c r="AO7" i="56"/>
  <c r="N24" i="56"/>
  <c r="G14" i="56"/>
  <c r="H24" i="56"/>
  <c r="T25" i="56"/>
  <c r="AE11" i="56"/>
  <c r="AC9" i="54"/>
  <c r="AA6" i="54"/>
  <c r="Z10" i="54"/>
  <c r="Z11" i="54"/>
  <c r="Y11" i="54"/>
  <c r="Y10" i="54"/>
  <c r="X9" i="54"/>
  <c r="W6" i="54"/>
  <c r="V6" i="54"/>
  <c r="U9" i="54"/>
  <c r="R6" i="54"/>
  <c r="O11" i="54"/>
  <c r="O10" i="54"/>
  <c r="N9" i="54"/>
  <c r="N10" i="54" s="1"/>
  <c r="AE11" i="54"/>
  <c r="AE10" i="54"/>
  <c r="AJ7" i="54"/>
  <c r="AJ8" i="54"/>
  <c r="AP6" i="54"/>
  <c r="K6" i="54"/>
  <c r="K8" i="54" s="1"/>
  <c r="AO9" i="54"/>
  <c r="J6" i="54"/>
  <c r="AN7" i="54"/>
  <c r="AN8" i="54"/>
  <c r="AI10" i="54"/>
  <c r="AI11" i="54"/>
  <c r="I9" i="54"/>
  <c r="I11" i="54" s="1"/>
  <c r="H6" i="54"/>
  <c r="H8" i="54" s="1"/>
  <c r="AL6" i="54"/>
  <c r="AG9" i="54"/>
  <c r="AG11" i="54" s="1"/>
  <c r="AF11" i="54"/>
  <c r="AF10" i="54"/>
  <c r="Z7" i="54"/>
  <c r="Z8" i="54"/>
  <c r="L16" i="55"/>
  <c r="AA18" i="55"/>
  <c r="M16" i="55"/>
  <c r="Y18" i="55"/>
  <c r="Y16" i="55"/>
  <c r="K17" i="55"/>
  <c r="K9" i="54" s="1"/>
  <c r="K18" i="55"/>
  <c r="X18" i="55"/>
  <c r="X19" i="55" s="1"/>
  <c r="J18" i="55"/>
  <c r="AQ17" i="55"/>
  <c r="AI16" i="55"/>
  <c r="V17" i="55"/>
  <c r="V9" i="54" s="1"/>
  <c r="V11" i="54" s="1"/>
  <c r="AI18" i="55"/>
  <c r="V18" i="55"/>
  <c r="H18" i="55"/>
  <c r="AP17" i="55"/>
  <c r="AP9" i="54" s="1"/>
  <c r="AP10" i="54" s="1"/>
  <c r="Q6" i="54"/>
  <c r="Q7" i="54" s="1"/>
  <c r="M17" i="55"/>
  <c r="M9" i="54" s="1"/>
  <c r="AF18" i="55"/>
  <c r="AE16" i="55"/>
  <c r="AL18" i="55"/>
  <c r="R17" i="55"/>
  <c r="R9" i="54" s="1"/>
  <c r="AH17" i="55"/>
  <c r="AH9" i="54" s="1"/>
  <c r="AB25" i="52"/>
  <c r="AB24" i="52"/>
  <c r="AA20" i="52"/>
  <c r="AQ14" i="52"/>
  <c r="AQ13" i="52"/>
  <c r="Z28" i="52"/>
  <c r="Z27" i="52"/>
  <c r="AK28" i="52"/>
  <c r="AK27" i="52"/>
  <c r="AP24" i="52"/>
  <c r="AP25" i="52"/>
  <c r="AQ27" i="52"/>
  <c r="AQ28" i="52"/>
  <c r="AQ21" i="52"/>
  <c r="AM27" i="52"/>
  <c r="AM28" i="52"/>
  <c r="AN30" i="52"/>
  <c r="AN31" i="52"/>
  <c r="H30" i="52"/>
  <c r="H31" i="52"/>
  <c r="AP20" i="52"/>
  <c r="AP33" i="53"/>
  <c r="AQ31" i="52"/>
  <c r="AQ30" i="52"/>
  <c r="V30" i="52"/>
  <c r="V31" i="52"/>
  <c r="L22" i="52"/>
  <c r="L21" i="52"/>
  <c r="T28" i="52"/>
  <c r="T27" i="52"/>
  <c r="Y24" i="52"/>
  <c r="Y25" i="52"/>
  <c r="Q25" i="52"/>
  <c r="R20" i="52"/>
  <c r="R22" i="52" s="1"/>
  <c r="P20" i="52"/>
  <c r="O20" i="52"/>
  <c r="AJ13" i="52"/>
  <c r="AJ14" i="52"/>
  <c r="M24" i="52"/>
  <c r="M25" i="52"/>
  <c r="Q31" i="52"/>
  <c r="Q30" i="52"/>
  <c r="AC26" i="52"/>
  <c r="G28" i="52"/>
  <c r="G27" i="52"/>
  <c r="K29" i="52"/>
  <c r="J28" i="52"/>
  <c r="J27" i="52"/>
  <c r="AJ23" i="52"/>
  <c r="AF30" i="52"/>
  <c r="H25" i="52"/>
  <c r="H24" i="52"/>
  <c r="AI31" i="52"/>
  <c r="AI30" i="52"/>
  <c r="G30" i="52"/>
  <c r="G31" i="52"/>
  <c r="AM14" i="52"/>
  <c r="AM13" i="52"/>
  <c r="AH20" i="52"/>
  <c r="AG26" i="52"/>
  <c r="AE28" i="52"/>
  <c r="AE27" i="52"/>
  <c r="AD20" i="52"/>
  <c r="K22" i="52"/>
  <c r="AB32" i="53"/>
  <c r="G23" i="53"/>
  <c r="Z25" i="53"/>
  <c r="AF28" i="53"/>
  <c r="T29" i="53"/>
  <c r="T23" i="52" s="1"/>
  <c r="G25" i="53"/>
  <c r="U24" i="53"/>
  <c r="AF23" i="53"/>
  <c r="AF27" i="53" s="1"/>
  <c r="J29" i="53"/>
  <c r="J23" i="52" s="1"/>
  <c r="T20" i="52"/>
  <c r="AF30" i="53"/>
  <c r="AF26" i="52" s="1"/>
  <c r="T31" i="53"/>
  <c r="T29" i="52" s="1"/>
  <c r="V23" i="53"/>
  <c r="AO30" i="53"/>
  <c r="AO26" i="52" s="1"/>
  <c r="V24" i="53"/>
  <c r="AG25" i="53"/>
  <c r="AE28" i="53"/>
  <c r="S30" i="53"/>
  <c r="S26" i="52" s="1"/>
  <c r="I31" i="53"/>
  <c r="I29" i="52" s="1"/>
  <c r="J24" i="53"/>
  <c r="AG26" i="53"/>
  <c r="W26" i="53"/>
  <c r="AD32" i="53"/>
  <c r="S31" i="53"/>
  <c r="S29" i="52" s="1"/>
  <c r="H30" i="53"/>
  <c r="H26" i="52" s="1"/>
  <c r="H28" i="52" s="1"/>
  <c r="AQ29" i="53"/>
  <c r="X23" i="52"/>
  <c r="R32" i="53"/>
  <c r="AH25" i="53"/>
  <c r="AH12" i="52" s="1"/>
  <c r="AC31" i="53"/>
  <c r="AC29" i="52" s="1"/>
  <c r="X25" i="53"/>
  <c r="G29" i="53"/>
  <c r="G23" i="52" s="1"/>
  <c r="Q30" i="53"/>
  <c r="Q26" i="52" s="1"/>
  <c r="G32" i="53"/>
  <c r="AI23" i="53"/>
  <c r="AB31" i="53"/>
  <c r="AB29" i="52" s="1"/>
  <c r="M23" i="53"/>
  <c r="M27" i="53" s="1"/>
  <c r="AI24" i="53"/>
  <c r="AK12" i="52"/>
  <c r="AL23" i="52"/>
  <c r="G20" i="52"/>
  <c r="Z23" i="53"/>
  <c r="AA31" i="53"/>
  <c r="AA29" i="52" s="1"/>
  <c r="AJ24" i="53"/>
  <c r="Z28" i="53"/>
  <c r="AJ26" i="53"/>
  <c r="R29" i="53"/>
  <c r="R23" i="52" s="1"/>
  <c r="I24" i="53"/>
  <c r="J31" i="53"/>
  <c r="J29" i="52" s="1"/>
  <c r="Z29" i="53"/>
  <c r="Z23" i="52" s="1"/>
  <c r="AE32" i="53"/>
  <c r="I23" i="53"/>
  <c r="AB28" i="53"/>
  <c r="AE31" i="53"/>
  <c r="AE29" i="52" s="1"/>
  <c r="AE31" i="52" s="1"/>
  <c r="O23" i="53"/>
  <c r="M27" i="52"/>
  <c r="AA29" i="53"/>
  <c r="AA23" i="52" s="1"/>
  <c r="I25" i="53"/>
  <c r="O24" i="53"/>
  <c r="AB24" i="53"/>
  <c r="M20" i="52"/>
  <c r="M22" i="52" s="1"/>
  <c r="H32" i="53"/>
  <c r="H24" i="53"/>
  <c r="U23" i="53"/>
  <c r="AO20" i="52"/>
  <c r="AO21" i="52" s="1"/>
  <c r="L29" i="53"/>
  <c r="AN24" i="52"/>
  <c r="K32" i="53"/>
  <c r="AM28" i="53"/>
  <c r="AK20" i="52"/>
  <c r="AD29" i="53"/>
  <c r="AD23" i="52" s="1"/>
  <c r="Z32" i="53"/>
  <c r="W29" i="52"/>
  <c r="AD30" i="53"/>
  <c r="AD26" i="52" s="1"/>
  <c r="Z31" i="53"/>
  <c r="Z29" i="52" s="1"/>
  <c r="AD31" i="53"/>
  <c r="AD29" i="52" s="1"/>
  <c r="Z26" i="53"/>
  <c r="AN30" i="53"/>
  <c r="AN26" i="52" s="1"/>
  <c r="J23" i="53"/>
  <c r="P10" i="52"/>
  <c r="J14" i="52"/>
  <c r="M14" i="52"/>
  <c r="V10" i="52"/>
  <c r="W8" i="52"/>
  <c r="AP7" i="52"/>
  <c r="M11" i="52"/>
  <c r="Q11" i="52"/>
  <c r="AG11" i="52"/>
  <c r="S14" i="52"/>
  <c r="S25" i="52"/>
  <c r="P7" i="52"/>
  <c r="O11" i="52"/>
  <c r="AN22" i="52"/>
  <c r="L13" i="52"/>
  <c r="AO11" i="52"/>
  <c r="AM10" i="52"/>
  <c r="AF14" i="52"/>
  <c r="W13" i="52"/>
  <c r="P14" i="52"/>
  <c r="AI13" i="52"/>
  <c r="Y8" i="52"/>
  <c r="AD14" i="52"/>
  <c r="T14" i="52"/>
  <c r="L10" i="52"/>
  <c r="AP21" i="56" l="1"/>
  <c r="AP22" i="57"/>
  <c r="X13" i="56"/>
  <c r="AN22" i="57"/>
  <c r="H25" i="57"/>
  <c r="K25" i="57"/>
  <c r="AP25" i="57"/>
  <c r="AL20" i="56"/>
  <c r="V25" i="57"/>
  <c r="G10" i="56"/>
  <c r="K22" i="56"/>
  <c r="I8" i="56"/>
  <c r="AC24" i="56"/>
  <c r="H21" i="56"/>
  <c r="J19" i="55"/>
  <c r="AA19" i="55"/>
  <c r="X7" i="54"/>
  <c r="Z19" i="55"/>
  <c r="AA10" i="54"/>
  <c r="AB11" i="54"/>
  <c r="Q11" i="54"/>
  <c r="AL27" i="53"/>
  <c r="AH28" i="52"/>
  <c r="X27" i="53"/>
  <c r="AG33" i="53"/>
  <c r="AF24" i="52"/>
  <c r="R27" i="52"/>
  <c r="AH31" i="52"/>
  <c r="K27" i="53"/>
  <c r="P28" i="52"/>
  <c r="R27" i="53"/>
  <c r="AM30" i="52"/>
  <c r="AN14" i="52"/>
  <c r="K28" i="52"/>
  <c r="AL30" i="52"/>
  <c r="X22" i="52"/>
  <c r="N24" i="52"/>
  <c r="R30" i="52"/>
  <c r="O28" i="52"/>
  <c r="AA27" i="52"/>
  <c r="AJ30" i="52"/>
  <c r="AG25" i="52"/>
  <c r="P31" i="52"/>
  <c r="AK22" i="56"/>
  <c r="L11" i="56"/>
  <c r="T11" i="56"/>
  <c r="AK7" i="54"/>
  <c r="AN19" i="55"/>
  <c r="AM7" i="54"/>
  <c r="AL19" i="55"/>
  <c r="AM19" i="55"/>
  <c r="T19" i="55"/>
  <c r="H19" i="55"/>
  <c r="AQ8" i="54"/>
  <c r="S10" i="54"/>
  <c r="J10" i="54"/>
  <c r="L27" i="53"/>
  <c r="W27" i="53"/>
  <c r="T27" i="53"/>
  <c r="AL13" i="52"/>
  <c r="S27" i="53"/>
  <c r="N27" i="53"/>
  <c r="AC27" i="53"/>
  <c r="AN27" i="53"/>
  <c r="AO30" i="52"/>
  <c r="V24" i="52"/>
  <c r="AG22" i="52"/>
  <c r="L6" i="58"/>
  <c r="L7" i="58" s="1"/>
  <c r="Q8" i="58"/>
  <c r="AN25" i="57"/>
  <c r="AN24" i="56"/>
  <c r="P25" i="57"/>
  <c r="S22" i="57"/>
  <c r="J22" i="57"/>
  <c r="T25" i="57"/>
  <c r="P24" i="56"/>
  <c r="AM14" i="56"/>
  <c r="H10" i="54"/>
  <c r="Q19" i="55"/>
  <c r="P19" i="55"/>
  <c r="L11" i="54"/>
  <c r="P8" i="54"/>
  <c r="AD27" i="53"/>
  <c r="N22" i="52"/>
  <c r="AK25" i="52"/>
  <c r="AK31" i="52"/>
  <c r="K17" i="59"/>
  <c r="AK22" i="57"/>
  <c r="Q22" i="56"/>
  <c r="AB13" i="56"/>
  <c r="N19" i="55"/>
  <c r="G19" i="55"/>
  <c r="W11" i="54"/>
  <c r="AF8" i="54"/>
  <c r="AB27" i="53"/>
  <c r="N27" i="52"/>
  <c r="Y31" i="52"/>
  <c r="Q27" i="53"/>
  <c r="AP27" i="52"/>
  <c r="P27" i="53"/>
  <c r="M30" i="52"/>
  <c r="AB27" i="52"/>
  <c r="AB17" i="59"/>
  <c r="AB8" i="58"/>
  <c r="AO25" i="57"/>
  <c r="AI11" i="56"/>
  <c r="N22" i="57"/>
  <c r="M25" i="57"/>
  <c r="AM22" i="57"/>
  <c r="AD13" i="56"/>
  <c r="AC13" i="56"/>
  <c r="AO24" i="56"/>
  <c r="J14" i="56"/>
  <c r="AA13" i="56"/>
  <c r="AA21" i="56"/>
  <c r="AL10" i="56"/>
  <c r="V21" i="56"/>
  <c r="M24" i="56"/>
  <c r="Z22" i="56"/>
  <c r="AN11" i="56"/>
  <c r="I19" i="55"/>
  <c r="AN9" i="54"/>
  <c r="AN10" i="54" s="1"/>
  <c r="AJ19" i="55"/>
  <c r="G8" i="54"/>
  <c r="T11" i="54"/>
  <c r="AL10" i="54"/>
  <c r="N8" i="54"/>
  <c r="AE24" i="52"/>
  <c r="AK27" i="53"/>
  <c r="L28" i="52"/>
  <c r="M33" i="53"/>
  <c r="U24" i="52"/>
  <c r="H27" i="53"/>
  <c r="AP31" i="52"/>
  <c r="AI28" i="52"/>
  <c r="K7" i="58"/>
  <c r="AQ17" i="59"/>
  <c r="AP8" i="58"/>
  <c r="AB22" i="57"/>
  <c r="AQ25" i="57"/>
  <c r="V25" i="56"/>
  <c r="AP11" i="56"/>
  <c r="I22" i="57"/>
  <c r="S11" i="56"/>
  <c r="AQ25" i="56"/>
  <c r="AC22" i="57"/>
  <c r="AB25" i="57"/>
  <c r="AJ10" i="56"/>
  <c r="S14" i="56"/>
  <c r="AI13" i="56"/>
  <c r="AK14" i="56"/>
  <c r="AO22" i="57"/>
  <c r="AB25" i="56"/>
  <c r="AI22" i="57"/>
  <c r="J21" i="56"/>
  <c r="O8" i="56"/>
  <c r="AC19" i="55"/>
  <c r="O19" i="55"/>
  <c r="AF19" i="55"/>
  <c r="AJ10" i="54"/>
  <c r="AD19" i="55"/>
  <c r="AM11" i="54"/>
  <c r="AK10" i="54"/>
  <c r="AD8" i="54"/>
  <c r="AC7" i="54"/>
  <c r="AI33" i="53"/>
  <c r="Y27" i="53"/>
  <c r="U33" i="53"/>
  <c r="AC22" i="52"/>
  <c r="AE27" i="53"/>
  <c r="AC33" i="53"/>
  <c r="AQ27" i="53"/>
  <c r="O33" i="53"/>
  <c r="AH33" i="53"/>
  <c r="O24" i="52"/>
  <c r="H27" i="52"/>
  <c r="G33" i="53"/>
  <c r="AI22" i="52"/>
  <c r="AC25" i="52"/>
  <c r="AK33" i="53"/>
  <c r="AH24" i="52"/>
  <c r="AO22" i="52"/>
  <c r="U27" i="52"/>
  <c r="AG30" i="52"/>
  <c r="U31" i="52"/>
  <c r="Y28" i="52"/>
  <c r="N6" i="58"/>
  <c r="N17" i="59"/>
  <c r="AQ8" i="58"/>
  <c r="Q25" i="56"/>
  <c r="Y22" i="57"/>
  <c r="Y14" i="56"/>
  <c r="AD10" i="56"/>
  <c r="T22" i="57"/>
  <c r="AD8" i="56"/>
  <c r="AJ25" i="57"/>
  <c r="T13" i="56"/>
  <c r="L25" i="57"/>
  <c r="AC25" i="57"/>
  <c r="AN8" i="56"/>
  <c r="N7" i="56"/>
  <c r="Z10" i="56"/>
  <c r="AO14" i="56"/>
  <c r="R24" i="56"/>
  <c r="AC8" i="56"/>
  <c r="Y8" i="56"/>
  <c r="AA10" i="56"/>
  <c r="AP19" i="55"/>
  <c r="AH19" i="55"/>
  <c r="P10" i="54"/>
  <c r="U7" i="54"/>
  <c r="O8" i="54"/>
  <c r="I7" i="54"/>
  <c r="U19" i="55"/>
  <c r="K7" i="54"/>
  <c r="AG19" i="55"/>
  <c r="AB8" i="54"/>
  <c r="AG8" i="54"/>
  <c r="K33" i="53"/>
  <c r="V33" i="53"/>
  <c r="AJ27" i="52"/>
  <c r="Y20" i="52"/>
  <c r="Y33" i="53"/>
  <c r="H33" i="53"/>
  <c r="N33" i="53"/>
  <c r="AA27" i="53"/>
  <c r="N30" i="52"/>
  <c r="H22" i="52"/>
  <c r="AG27" i="53"/>
  <c r="AP13" i="52"/>
  <c r="K24" i="52"/>
  <c r="L30" i="52"/>
  <c r="V27" i="52"/>
  <c r="M21" i="52"/>
  <c r="AD17" i="59"/>
  <c r="AD6" i="58"/>
  <c r="H7" i="58"/>
  <c r="AI8" i="58"/>
  <c r="AF7" i="58"/>
  <c r="L22" i="57"/>
  <c r="L6" i="56"/>
  <c r="R8" i="56"/>
  <c r="R7" i="56"/>
  <c r="AQ22" i="57"/>
  <c r="AQ6" i="56"/>
  <c r="AJ24" i="56"/>
  <c r="AH7" i="56"/>
  <c r="AQ13" i="56"/>
  <c r="S25" i="57"/>
  <c r="AO21" i="56"/>
  <c r="AO22" i="56"/>
  <c r="X22" i="57"/>
  <c r="K13" i="56"/>
  <c r="R22" i="57"/>
  <c r="AH25" i="57"/>
  <c r="X11" i="56"/>
  <c r="V8" i="56"/>
  <c r="Q25" i="57"/>
  <c r="AF22" i="57"/>
  <c r="J25" i="57"/>
  <c r="AD22" i="57"/>
  <c r="AH25" i="56"/>
  <c r="AA22" i="57"/>
  <c r="G20" i="56"/>
  <c r="G22" i="56" s="1"/>
  <c r="S24" i="56"/>
  <c r="AM21" i="56"/>
  <c r="AO7" i="54"/>
  <c r="AO8" i="54"/>
  <c r="N11" i="54"/>
  <c r="V19" i="55"/>
  <c r="W19" i="55"/>
  <c r="S19" i="55"/>
  <c r="S6" i="54"/>
  <c r="T7" i="54"/>
  <c r="T8" i="54"/>
  <c r="AO19" i="55"/>
  <c r="Q8" i="54"/>
  <c r="I10" i="54"/>
  <c r="V10" i="54"/>
  <c r="AG10" i="54"/>
  <c r="AP11" i="54"/>
  <c r="X28" i="52"/>
  <c r="X27" i="52"/>
  <c r="W33" i="53"/>
  <c r="P33" i="53"/>
  <c r="O31" i="52"/>
  <c r="P25" i="52"/>
  <c r="AJ33" i="53"/>
  <c r="AL27" i="52"/>
  <c r="I22" i="52"/>
  <c r="X33" i="53"/>
  <c r="AH27" i="53"/>
  <c r="I24" i="52"/>
  <c r="W27" i="52"/>
  <c r="AL33" i="53"/>
  <c r="R33" i="53"/>
  <c r="AP27" i="53"/>
  <c r="AJ22" i="52"/>
  <c r="AJ27" i="53"/>
  <c r="J33" i="53"/>
  <c r="V21" i="52"/>
  <c r="V22" i="52"/>
  <c r="W22" i="52"/>
  <c r="W21" i="52"/>
  <c r="U22" i="52"/>
  <c r="U21" i="52"/>
  <c r="W25" i="52"/>
  <c r="W24" i="52"/>
  <c r="R8" i="58"/>
  <c r="R7" i="58"/>
  <c r="P8" i="58"/>
  <c r="AH6" i="58"/>
  <c r="AH17" i="59"/>
  <c r="V7" i="58"/>
  <c r="V8" i="58"/>
  <c r="AE7" i="58"/>
  <c r="AE8" i="58"/>
  <c r="X8" i="58"/>
  <c r="X7" i="58"/>
  <c r="G17" i="59"/>
  <c r="G6" i="58"/>
  <c r="Y7" i="58"/>
  <c r="Y8" i="58"/>
  <c r="W6" i="58"/>
  <c r="W17" i="59"/>
  <c r="AA8" i="58"/>
  <c r="AA7" i="58"/>
  <c r="AK8" i="58"/>
  <c r="AK7" i="58"/>
  <c r="J6" i="58"/>
  <c r="J17" i="59"/>
  <c r="AN7" i="58"/>
  <c r="AN8" i="58"/>
  <c r="Z17" i="59"/>
  <c r="Z6" i="58"/>
  <c r="AG8" i="58"/>
  <c r="AG7" i="58"/>
  <c r="M6" i="58"/>
  <c r="M17" i="59"/>
  <c r="AC6" i="58"/>
  <c r="AC17" i="59"/>
  <c r="AO17" i="59"/>
  <c r="AO6" i="58"/>
  <c r="I8" i="58"/>
  <c r="I7" i="58"/>
  <c r="L8" i="58"/>
  <c r="AJ8" i="58"/>
  <c r="AJ7" i="58"/>
  <c r="AG21" i="56"/>
  <c r="AG22" i="56"/>
  <c r="V22" i="57"/>
  <c r="AG10" i="56"/>
  <c r="AG11" i="56"/>
  <c r="W22" i="56"/>
  <c r="W21" i="56"/>
  <c r="AP24" i="56"/>
  <c r="AP25" i="56"/>
  <c r="AG24" i="56"/>
  <c r="AG25" i="56"/>
  <c r="J7" i="56"/>
  <c r="J8" i="56"/>
  <c r="O13" i="56"/>
  <c r="O14" i="56"/>
  <c r="AA24" i="56"/>
  <c r="AA25" i="56"/>
  <c r="S22" i="56"/>
  <c r="S21" i="56"/>
  <c r="W22" i="57"/>
  <c r="W6" i="56"/>
  <c r="AC21" i="56"/>
  <c r="AC22" i="56"/>
  <c r="AH21" i="56"/>
  <c r="AH22" i="56"/>
  <c r="R10" i="56"/>
  <c r="R11" i="56"/>
  <c r="X7" i="56"/>
  <c r="X8" i="56"/>
  <c r="AH11" i="56"/>
  <c r="AH10" i="56"/>
  <c r="O25" i="57"/>
  <c r="O25" i="56"/>
  <c r="O24" i="56"/>
  <c r="AB21" i="56"/>
  <c r="AB22" i="56"/>
  <c r="AQ21" i="56"/>
  <c r="AQ22" i="56"/>
  <c r="O21" i="56"/>
  <c r="O22" i="56"/>
  <c r="P13" i="56"/>
  <c r="P14" i="56"/>
  <c r="J24" i="56"/>
  <c r="J25" i="56"/>
  <c r="I11" i="56"/>
  <c r="I10" i="56"/>
  <c r="P21" i="56"/>
  <c r="P22" i="56"/>
  <c r="P22" i="57"/>
  <c r="P6" i="56"/>
  <c r="AK24" i="56"/>
  <c r="AK25" i="56"/>
  <c r="X25" i="57"/>
  <c r="X20" i="56"/>
  <c r="W13" i="56"/>
  <c r="W14" i="56"/>
  <c r="AG22" i="57"/>
  <c r="Z22" i="57"/>
  <c r="AG14" i="56"/>
  <c r="AG13" i="56"/>
  <c r="G6" i="56"/>
  <c r="G22" i="57"/>
  <c r="AG7" i="56"/>
  <c r="AG8" i="56"/>
  <c r="S7" i="56"/>
  <c r="S8" i="56"/>
  <c r="Z7" i="56"/>
  <c r="Z8" i="56"/>
  <c r="R13" i="56"/>
  <c r="R14" i="56"/>
  <c r="H22" i="57"/>
  <c r="H6" i="56"/>
  <c r="Q22" i="57"/>
  <c r="Q6" i="56"/>
  <c r="I25" i="57"/>
  <c r="I20" i="56"/>
  <c r="AA7" i="56"/>
  <c r="AA8" i="56"/>
  <c r="V10" i="56"/>
  <c r="V11" i="56"/>
  <c r="Y25" i="57"/>
  <c r="Y20" i="56"/>
  <c r="AL14" i="56"/>
  <c r="AL13" i="56"/>
  <c r="AI8" i="56"/>
  <c r="AI7" i="56"/>
  <c r="AJ21" i="56"/>
  <c r="AJ22" i="56"/>
  <c r="H14" i="56"/>
  <c r="H13" i="56"/>
  <c r="AD24" i="56"/>
  <c r="AD25" i="56"/>
  <c r="Q14" i="56"/>
  <c r="Q13" i="56"/>
  <c r="AD25" i="57"/>
  <c r="T7" i="56"/>
  <c r="T8" i="56"/>
  <c r="AL22" i="57"/>
  <c r="Z13" i="56"/>
  <c r="Z14" i="56"/>
  <c r="AD21" i="56"/>
  <c r="AD22" i="56"/>
  <c r="AL8" i="56"/>
  <c r="AL7" i="56"/>
  <c r="AJ22" i="57"/>
  <c r="AJ6" i="56"/>
  <c r="AN22" i="56"/>
  <c r="AN21" i="56"/>
  <c r="O10" i="56"/>
  <c r="AI25" i="57"/>
  <c r="AI20" i="56"/>
  <c r="V14" i="56"/>
  <c r="V13" i="56"/>
  <c r="L21" i="56"/>
  <c r="L22" i="56"/>
  <c r="AM7" i="56"/>
  <c r="AM8" i="56"/>
  <c r="U10" i="56"/>
  <c r="U11" i="56"/>
  <c r="AE21" i="56"/>
  <c r="AE22" i="56"/>
  <c r="AE25" i="56"/>
  <c r="AE24" i="56"/>
  <c r="AE25" i="57"/>
  <c r="AB7" i="56"/>
  <c r="AB8" i="56"/>
  <c r="AF7" i="56"/>
  <c r="AE6" i="56"/>
  <c r="AE22" i="57"/>
  <c r="L24" i="56"/>
  <c r="L25" i="56"/>
  <c r="M21" i="56"/>
  <c r="M22" i="56"/>
  <c r="U14" i="56"/>
  <c r="U13" i="56"/>
  <c r="AL21" i="56"/>
  <c r="AL22" i="56"/>
  <c r="U22" i="57"/>
  <c r="K22" i="57"/>
  <c r="K6" i="56"/>
  <c r="AF10" i="56"/>
  <c r="AF11" i="56"/>
  <c r="U7" i="56"/>
  <c r="U8" i="56"/>
  <c r="M9" i="56"/>
  <c r="M22" i="57"/>
  <c r="AF20" i="56"/>
  <c r="AF25" i="57"/>
  <c r="O22" i="57"/>
  <c r="AC11" i="56"/>
  <c r="AC10" i="56"/>
  <c r="AF14" i="56"/>
  <c r="AF13" i="56"/>
  <c r="Z25" i="56"/>
  <c r="Z24" i="56"/>
  <c r="N13" i="56"/>
  <c r="N14" i="56"/>
  <c r="AH22" i="57"/>
  <c r="AG25" i="57"/>
  <c r="AP7" i="54"/>
  <c r="AP8" i="54"/>
  <c r="M6" i="54"/>
  <c r="M19" i="55"/>
  <c r="AH11" i="54"/>
  <c r="AH10" i="54"/>
  <c r="R8" i="54"/>
  <c r="R7" i="54"/>
  <c r="R19" i="55"/>
  <c r="Y19" i="55"/>
  <c r="Y6" i="54"/>
  <c r="U10" i="54"/>
  <c r="U11" i="54"/>
  <c r="AL8" i="54"/>
  <c r="AL7" i="54"/>
  <c r="V7" i="54"/>
  <c r="V8" i="54"/>
  <c r="M10" i="54"/>
  <c r="M11" i="54"/>
  <c r="W7" i="54"/>
  <c r="W8" i="54"/>
  <c r="AE19" i="55"/>
  <c r="AE6" i="54"/>
  <c r="X10" i="54"/>
  <c r="X11" i="54"/>
  <c r="K10" i="54"/>
  <c r="K11" i="54"/>
  <c r="R10" i="54"/>
  <c r="R11" i="54"/>
  <c r="J7" i="54"/>
  <c r="J8" i="54"/>
  <c r="AI19" i="55"/>
  <c r="AI6" i="54"/>
  <c r="AO11" i="54"/>
  <c r="AO10" i="54"/>
  <c r="AA8" i="54"/>
  <c r="AA7" i="54"/>
  <c r="AQ9" i="54"/>
  <c r="AQ19" i="55"/>
  <c r="H7" i="54"/>
  <c r="K19" i="55"/>
  <c r="L6" i="54"/>
  <c r="L19" i="55"/>
  <c r="AH7" i="54"/>
  <c r="AC11" i="54"/>
  <c r="AC10" i="54"/>
  <c r="AG28" i="52"/>
  <c r="AG27" i="52"/>
  <c r="AC27" i="52"/>
  <c r="AC28" i="52"/>
  <c r="J27" i="53"/>
  <c r="AE20" i="52"/>
  <c r="AE33" i="53"/>
  <c r="S28" i="52"/>
  <c r="S27" i="52"/>
  <c r="J30" i="52"/>
  <c r="J31" i="52"/>
  <c r="I31" i="52"/>
  <c r="I30" i="52"/>
  <c r="Z30" i="52"/>
  <c r="Z31" i="52"/>
  <c r="T33" i="53"/>
  <c r="AA30" i="52"/>
  <c r="AA31" i="52"/>
  <c r="AH22" i="52"/>
  <c r="AH21" i="52"/>
  <c r="AD30" i="52"/>
  <c r="AD31" i="52"/>
  <c r="AF20" i="52"/>
  <c r="AF33" i="53"/>
  <c r="R24" i="52"/>
  <c r="R25" i="52"/>
  <c r="Z27" i="53"/>
  <c r="AO33" i="53"/>
  <c r="AD27" i="52"/>
  <c r="AD28" i="52"/>
  <c r="AK22" i="52"/>
  <c r="AK21" i="52"/>
  <c r="T31" i="52"/>
  <c r="T30" i="52"/>
  <c r="T25" i="52"/>
  <c r="T24" i="52"/>
  <c r="W31" i="52"/>
  <c r="W30" i="52"/>
  <c r="AI27" i="53"/>
  <c r="O22" i="52"/>
  <c r="O21" i="52"/>
  <c r="S33" i="53"/>
  <c r="S22" i="52"/>
  <c r="S21" i="52"/>
  <c r="O27" i="53"/>
  <c r="V27" i="53"/>
  <c r="AD21" i="52"/>
  <c r="AD22" i="52"/>
  <c r="Q33" i="53"/>
  <c r="AO27" i="52"/>
  <c r="AO28" i="52"/>
  <c r="AK13" i="52"/>
  <c r="AK14" i="52"/>
  <c r="AC31" i="52"/>
  <c r="AC30" i="52"/>
  <c r="AN33" i="53"/>
  <c r="T21" i="52"/>
  <c r="T22" i="52"/>
  <c r="Z33" i="53"/>
  <c r="Z20" i="52"/>
  <c r="AE30" i="52"/>
  <c r="AD25" i="52"/>
  <c r="AD24" i="52"/>
  <c r="Q27" i="52"/>
  <c r="Q28" i="52"/>
  <c r="AH14" i="52"/>
  <c r="AH13" i="52"/>
  <c r="AA22" i="52"/>
  <c r="AA21" i="52"/>
  <c r="Q21" i="52"/>
  <c r="Q22" i="52"/>
  <c r="G21" i="52"/>
  <c r="G22" i="52"/>
  <c r="G27" i="53"/>
  <c r="AD33" i="53"/>
  <c r="AJ25" i="52"/>
  <c r="AJ24" i="52"/>
  <c r="AA33" i="53"/>
  <c r="AB33" i="53"/>
  <c r="AB20" i="52"/>
  <c r="AI24" i="52"/>
  <c r="AI25" i="52"/>
  <c r="AN27" i="52"/>
  <c r="AN28" i="52"/>
  <c r="I27" i="52"/>
  <c r="I28" i="52"/>
  <c r="G25" i="52"/>
  <c r="G24" i="52"/>
  <c r="L23" i="52"/>
  <c r="L33" i="53"/>
  <c r="X24" i="52"/>
  <c r="X25" i="52"/>
  <c r="I27" i="53"/>
  <c r="AF28" i="52"/>
  <c r="AF27" i="52"/>
  <c r="AL24" i="52"/>
  <c r="AL25" i="52"/>
  <c r="AB31" i="52"/>
  <c r="AB30" i="52"/>
  <c r="J22" i="52"/>
  <c r="R21" i="52"/>
  <c r="AQ23" i="52"/>
  <c r="AQ33" i="53"/>
  <c r="P21" i="52"/>
  <c r="P22" i="52"/>
  <c r="I33" i="53"/>
  <c r="J24" i="52"/>
  <c r="J25" i="52"/>
  <c r="U27" i="53"/>
  <c r="AA24" i="52"/>
  <c r="AA25" i="52"/>
  <c r="K31" i="52"/>
  <c r="K30" i="52"/>
  <c r="Z25" i="52"/>
  <c r="Z24" i="52"/>
  <c r="AM33" i="53"/>
  <c r="AM20" i="52"/>
  <c r="S30" i="52"/>
  <c r="S31" i="52"/>
  <c r="AP21" i="52"/>
  <c r="AP22" i="52"/>
  <c r="AN11" i="54" l="1"/>
  <c r="N7" i="58"/>
  <c r="N8" i="58"/>
  <c r="G21" i="56"/>
  <c r="Y22" i="52"/>
  <c r="Y21" i="52"/>
  <c r="AD8" i="58"/>
  <c r="AD7" i="58"/>
  <c r="AQ8" i="56"/>
  <c r="AQ7" i="56"/>
  <c r="L7" i="56"/>
  <c r="L8" i="56"/>
  <c r="S8" i="54"/>
  <c r="S7" i="54"/>
  <c r="W7" i="58"/>
  <c r="W8" i="58"/>
  <c r="G7" i="58"/>
  <c r="G8" i="58"/>
  <c r="Z7" i="58"/>
  <c r="Z8" i="58"/>
  <c r="AC8" i="58"/>
  <c r="AC7" i="58"/>
  <c r="J8" i="58"/>
  <c r="J7" i="58"/>
  <c r="AO8" i="58"/>
  <c r="AO7" i="58"/>
  <c r="M8" i="58"/>
  <c r="M7" i="58"/>
  <c r="AH8" i="58"/>
  <c r="AH7" i="58"/>
  <c r="W8" i="56"/>
  <c r="W7" i="56"/>
  <c r="Q8" i="56"/>
  <c r="Q7" i="56"/>
  <c r="I22" i="56"/>
  <c r="I21" i="56"/>
  <c r="H8" i="56"/>
  <c r="H7" i="56"/>
  <c r="X22" i="56"/>
  <c r="X21" i="56"/>
  <c r="AF21" i="56"/>
  <c r="AF22" i="56"/>
  <c r="G8" i="56"/>
  <c r="G7" i="56"/>
  <c r="P7" i="56"/>
  <c r="P8" i="56"/>
  <c r="AE8" i="56"/>
  <c r="AE7" i="56"/>
  <c r="AI21" i="56"/>
  <c r="AI22" i="56"/>
  <c r="M10" i="56"/>
  <c r="M11" i="56"/>
  <c r="K8" i="56"/>
  <c r="K7" i="56"/>
  <c r="Y21" i="56"/>
  <c r="Y22" i="56"/>
  <c r="AJ8" i="56"/>
  <c r="AJ7" i="56"/>
  <c r="AI8" i="54"/>
  <c r="AI7" i="54"/>
  <c r="Y7" i="54"/>
  <c r="Y8" i="54"/>
  <c r="AE8" i="54"/>
  <c r="AE7" i="54"/>
  <c r="AQ10" i="54"/>
  <c r="AQ11" i="54"/>
  <c r="L8" i="54"/>
  <c r="L7" i="54"/>
  <c r="M8" i="54"/>
  <c r="M7" i="54"/>
  <c r="AB21" i="52"/>
  <c r="AB22" i="52"/>
  <c r="AM22" i="52"/>
  <c r="AM21" i="52"/>
  <c r="AQ25" i="52"/>
  <c r="AQ24" i="52"/>
  <c r="L25" i="52"/>
  <c r="L24" i="52"/>
  <c r="AF22" i="52"/>
  <c r="AF21" i="52"/>
  <c r="AE22" i="52"/>
  <c r="AE21" i="52"/>
  <c r="Z22" i="52"/>
  <c r="Z2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3/10/2016
disabled by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G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  <comment ref="AE5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Removed as Sofia has Bl fur availability constrained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G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I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K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L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M5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N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O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P5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Q5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R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S5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T5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U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V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W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X5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5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5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A5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B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C5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D5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E5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F5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G5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H5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I5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J5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K5" authorId="0" shapeId="0" xr:uid="{00000000-0006-0000-0700-00001F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AL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M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N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O5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P5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AQ5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G2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aggressive reduction is very expensive with low relaxation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Amit Kanudia</author>
  </authors>
  <commentList>
    <comment ref="K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6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6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6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6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6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6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6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6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6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6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6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6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6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6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6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6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6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6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6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6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6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6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6" authorId="0" shapeId="0" xr:uid="{00000000-0006-0000-0A00-00001F000000}">
      <text>
        <r>
          <rPr>
            <b/>
            <sz val="9"/>
            <color indexed="81"/>
            <rFont val="Tahoma"/>
            <charset val="1"/>
          </rPr>
          <t>4 Records</t>
        </r>
      </text>
    </comment>
    <comment ref="AP6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6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6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6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6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9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9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9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9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9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9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9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9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9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9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9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9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9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9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9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9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9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9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9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9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9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9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9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9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9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9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9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9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9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9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9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9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0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0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0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0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0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0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0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0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0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0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0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0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0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0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0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0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0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0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0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0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0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0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0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0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0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0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0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0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0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0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0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0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1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1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1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1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1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1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1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1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1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1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1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1" authorId="0" shapeId="0" xr:uid="{00000000-0006-0000-0A00-00007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1" authorId="0" shapeId="0" xr:uid="{00000000-0006-0000-0A00-00007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1" authorId="0" shapeId="0" xr:uid="{00000000-0006-0000-0A00-00007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1" authorId="0" shapeId="0" xr:uid="{00000000-0006-0000-0A00-00007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1" authorId="0" shapeId="0" xr:uid="{00000000-0006-0000-0A00-00008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1" authorId="0" shapeId="0" xr:uid="{00000000-0006-0000-0A00-00008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1" authorId="0" shapeId="0" xr:uid="{00000000-0006-0000-0A00-00008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1" authorId="0" shapeId="0" xr:uid="{00000000-0006-0000-0A00-00008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1" authorId="0" shapeId="0" xr:uid="{00000000-0006-0000-0A00-00008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1" authorId="0" shapeId="0" xr:uid="{00000000-0006-0000-0A00-00008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1" authorId="0" shapeId="0" xr:uid="{00000000-0006-0000-0A00-00008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1" authorId="0" shapeId="0" xr:uid="{00000000-0006-0000-0A00-00008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1" authorId="0" shapeId="0" xr:uid="{00000000-0006-0000-0A00-00008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1" authorId="0" shapeId="0" xr:uid="{00000000-0006-0000-0A00-00008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1" authorId="0" shapeId="0" xr:uid="{00000000-0006-0000-0A00-00008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1" authorId="0" shapeId="0" xr:uid="{00000000-0006-0000-0A00-00008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1" authorId="0" shapeId="0" xr:uid="{00000000-0006-0000-0A00-00008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1" authorId="0" shapeId="0" xr:uid="{00000000-0006-0000-0A00-00008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1" authorId="0" shapeId="0" xr:uid="{00000000-0006-0000-0A00-00008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1" authorId="0" shapeId="0" xr:uid="{00000000-0006-0000-0A00-00008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1" authorId="0" shapeId="0" xr:uid="{00000000-0006-0000-0A00-00009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1" authorId="0" shapeId="0" xr:uid="{00000000-0006-0000-0A00-00009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1" authorId="0" shapeId="0" xr:uid="{00000000-0006-0000-0A00-00009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1" authorId="0" shapeId="0" xr:uid="{00000000-0006-0000-0A00-00009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1" authorId="0" shapeId="0" xr:uid="{00000000-0006-0000-0A00-00009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4" authorId="0" shapeId="0" xr:uid="{00000000-0006-0000-0A00-00009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4" authorId="0" shapeId="0" xr:uid="{00000000-0006-0000-0A00-00009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4" authorId="0" shapeId="0" xr:uid="{00000000-0006-0000-0A00-00009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4" authorId="0" shapeId="0" xr:uid="{00000000-0006-0000-0A00-00009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4" authorId="0" shapeId="0" xr:uid="{00000000-0006-0000-0A00-00009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4" authorId="0" shapeId="0" xr:uid="{00000000-0006-0000-0A00-00009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4" authorId="0" shapeId="0" xr:uid="{00000000-0006-0000-0A00-00009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4" authorId="0" shapeId="0" xr:uid="{00000000-0006-0000-0A00-00009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4" authorId="0" shapeId="0" xr:uid="{00000000-0006-0000-0A00-00009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4" authorId="0" shapeId="0" xr:uid="{00000000-0006-0000-0A00-00009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4" authorId="0" shapeId="0" xr:uid="{00000000-0006-0000-0A00-00009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4" authorId="0" shapeId="0" xr:uid="{00000000-0006-0000-0A00-0000A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4" authorId="0" shapeId="0" xr:uid="{00000000-0006-0000-0A00-0000A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4" authorId="0" shapeId="0" xr:uid="{00000000-0006-0000-0A00-0000A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4" authorId="0" shapeId="0" xr:uid="{00000000-0006-0000-0A00-0000A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4" authorId="0" shapeId="0" xr:uid="{00000000-0006-0000-0A00-0000A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4" authorId="0" shapeId="0" xr:uid="{00000000-0006-0000-0A00-0000A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4" authorId="0" shapeId="0" xr:uid="{00000000-0006-0000-0A00-0000A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4" authorId="0" shapeId="0" xr:uid="{00000000-0006-0000-0A00-0000A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4" authorId="0" shapeId="0" xr:uid="{00000000-0006-0000-0A00-0000A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4" authorId="0" shapeId="0" xr:uid="{00000000-0006-0000-0A00-0000A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4" authorId="0" shapeId="0" xr:uid="{00000000-0006-0000-0A00-0000AA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4" authorId="0" shapeId="0" xr:uid="{00000000-0006-0000-0A00-0000AB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4" authorId="0" shapeId="0" xr:uid="{00000000-0006-0000-0A00-0000AC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4" authorId="0" shapeId="0" xr:uid="{00000000-0006-0000-0A00-0000AD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4" authorId="0" shapeId="0" xr:uid="{00000000-0006-0000-0A00-0000AE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4" authorId="0" shapeId="0" xr:uid="{00000000-0006-0000-0A00-0000AF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4" authorId="0" shapeId="0" xr:uid="{00000000-0006-0000-0A00-0000B0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4" authorId="0" shapeId="0" xr:uid="{00000000-0006-0000-0A00-0000B1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4" authorId="0" shapeId="0" xr:uid="{00000000-0006-0000-0A00-0000B2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4" authorId="0" shapeId="0" xr:uid="{00000000-0006-0000-0A00-0000B3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4" authorId="0" shapeId="0" xr:uid="{00000000-0006-0000-0A00-0000B4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4" authorId="0" shapeId="0" xr:uid="{00000000-0006-0000-0A00-0000B5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4" authorId="0" shapeId="0" xr:uid="{00000000-0006-0000-0A00-0000B6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4" authorId="0" shapeId="0" xr:uid="{00000000-0006-0000-0A00-0000B7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4" authorId="0" shapeId="0" xr:uid="{00000000-0006-0000-0A00-0000B8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4" authorId="0" shapeId="0" xr:uid="{00000000-0006-0000-0A00-0000B900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15" authorId="0" shapeId="0" xr:uid="{00000000-0006-0000-0A00-0000B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L15" authorId="0" shapeId="0" xr:uid="{00000000-0006-0000-0A00-0000B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M15" authorId="0" shapeId="0" xr:uid="{00000000-0006-0000-0A00-0000B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N15" authorId="0" shapeId="0" xr:uid="{00000000-0006-0000-0A00-0000B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O15" authorId="0" shapeId="0" xr:uid="{00000000-0006-0000-0A00-0000B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P15" authorId="0" shapeId="0" xr:uid="{00000000-0006-0000-0A00-0000B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Q15" authorId="0" shapeId="0" xr:uid="{00000000-0006-0000-0A00-0000C0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R15" authorId="0" shapeId="0" xr:uid="{00000000-0006-0000-0A00-0000C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S15" authorId="0" shapeId="0" xr:uid="{00000000-0006-0000-0A00-0000C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T15" authorId="0" shapeId="0" xr:uid="{00000000-0006-0000-0A00-0000C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U15" authorId="0" shapeId="0" xr:uid="{00000000-0006-0000-0A00-0000C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V15" authorId="0" shapeId="0" xr:uid="{00000000-0006-0000-0A00-0000C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W15" authorId="0" shapeId="0" xr:uid="{00000000-0006-0000-0A00-0000C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X15" authorId="0" shapeId="0" xr:uid="{00000000-0006-0000-0A00-0000C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Y15" authorId="0" shapeId="0" xr:uid="{00000000-0006-0000-0A00-0000C8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Z15" authorId="0" shapeId="0" xr:uid="{00000000-0006-0000-0A00-0000C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15" authorId="0" shapeId="0" xr:uid="{00000000-0006-0000-0A00-0000C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B15" authorId="0" shapeId="0" xr:uid="{00000000-0006-0000-0A00-0000CB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C15" authorId="0" shapeId="0" xr:uid="{00000000-0006-0000-0A00-0000CC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D15" authorId="0" shapeId="0" xr:uid="{00000000-0006-0000-0A00-0000C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E15" authorId="0" shapeId="0" xr:uid="{00000000-0006-0000-0A00-0000CE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15" authorId="0" shapeId="0" xr:uid="{00000000-0006-0000-0A00-0000CF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G15" authorId="0" shapeId="0" xr:uid="{00000000-0006-0000-0A00-0000D0000000}">
      <text>
        <r>
          <rPr>
            <b/>
            <sz val="9"/>
            <color indexed="81"/>
            <rFont val="Tahoma"/>
            <family val="2"/>
          </rPr>
          <t>18 Records</t>
        </r>
      </text>
    </comment>
    <comment ref="AH15" authorId="0" shapeId="0" xr:uid="{00000000-0006-0000-0A00-0000D1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I15" authorId="0" shapeId="0" xr:uid="{00000000-0006-0000-0A00-0000D2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J15" authorId="0" shapeId="0" xr:uid="{00000000-0006-0000-0A00-0000D3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K15" authorId="0" shapeId="0" xr:uid="{00000000-0006-0000-0A00-0000D4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L15" authorId="0" shapeId="0" xr:uid="{00000000-0006-0000-0A00-0000D5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M15" authorId="0" shapeId="0" xr:uid="{00000000-0006-0000-0A00-0000D6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N15" authorId="0" shapeId="0" xr:uid="{00000000-0006-0000-0A00-0000D7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O15" authorId="0" shapeId="0" xr:uid="{00000000-0006-0000-0A00-0000D8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15" authorId="0" shapeId="0" xr:uid="{00000000-0006-0000-0A00-0000D9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15" authorId="0" shapeId="0" xr:uid="{00000000-0006-0000-0A00-0000DA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R15" authorId="0" shapeId="0" xr:uid="{00000000-0006-0000-0A00-0000DB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15" authorId="0" shapeId="0" xr:uid="{00000000-0006-0000-0A00-0000DC00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15" authorId="0" shapeId="0" xr:uid="{00000000-0006-0000-0A00-0000DD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AU15" authorId="0" shapeId="0" xr:uid="{00000000-0006-0000-0A00-0000DE000000}">
      <text>
        <r>
          <rPr>
            <b/>
            <sz val="9"/>
            <color indexed="81"/>
            <rFont val="Tahoma"/>
            <family val="2"/>
          </rPr>
          <t>22 Records</t>
        </r>
      </text>
    </comment>
    <comment ref="K16" authorId="0" shapeId="0" xr:uid="{00000000-0006-0000-0A00-0000D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L16" authorId="0" shapeId="0" xr:uid="{00000000-0006-0000-0A00-0000E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6" authorId="0" shapeId="0" xr:uid="{00000000-0006-0000-0A00-0000E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N16" authorId="0" shapeId="0" xr:uid="{00000000-0006-0000-0A00-0000E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O16" authorId="0" shapeId="0" xr:uid="{00000000-0006-0000-0A00-0000E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 xr:uid="{00000000-0006-0000-0A00-0000E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 xr:uid="{00000000-0006-0000-0A00-0000E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 xr:uid="{00000000-0006-0000-0A00-0000E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16" authorId="0" shapeId="0" xr:uid="{00000000-0006-0000-0A00-0000E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 xr:uid="{00000000-0006-0000-0A00-0000E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16" authorId="0" shapeId="0" xr:uid="{00000000-0006-0000-0A00-0000E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 xr:uid="{00000000-0006-0000-0A00-0000E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6" authorId="0" shapeId="0" xr:uid="{00000000-0006-0000-0A00-0000E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 xr:uid="{00000000-0006-0000-0A00-0000E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6" authorId="0" shapeId="0" xr:uid="{00000000-0006-0000-0A00-0000E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Z16" authorId="0" shapeId="0" xr:uid="{00000000-0006-0000-0A00-0000E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16" authorId="0" shapeId="0" xr:uid="{00000000-0006-0000-0A00-0000E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6" authorId="0" shapeId="0" xr:uid="{00000000-0006-0000-0A00-0000F0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C16" authorId="0" shapeId="0" xr:uid="{00000000-0006-0000-0A00-0000F1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16" authorId="0" shapeId="0" xr:uid="{00000000-0006-0000-0A00-0000F2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E16" authorId="0" shapeId="0" xr:uid="{00000000-0006-0000-0A00-0000F3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 xr:uid="{00000000-0006-0000-0A00-0000F4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 xr:uid="{00000000-0006-0000-0A00-0000F5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 xr:uid="{00000000-0006-0000-0A00-0000F6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6" authorId="0" shapeId="0" xr:uid="{00000000-0006-0000-0A00-0000F7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 xr:uid="{00000000-0006-0000-0A00-0000F8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6" authorId="0" shapeId="0" xr:uid="{00000000-0006-0000-0A00-0000F9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 xr:uid="{00000000-0006-0000-0A00-0000FA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6" authorId="0" shapeId="0" xr:uid="{00000000-0006-0000-0A00-0000FB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 xr:uid="{00000000-0006-0000-0A00-0000FC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6" authorId="0" shapeId="0" xr:uid="{00000000-0006-0000-0A00-0000FD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16" authorId="0" shapeId="0" xr:uid="{00000000-0006-0000-0A00-0000FE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6" authorId="0" shapeId="0" xr:uid="{00000000-0006-0000-0A00-0000FF00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16" authorId="0" shapeId="0" xr:uid="{00000000-0006-0000-0A00-000000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16" authorId="0" shapeId="0" xr:uid="{00000000-0006-0000-0A00-000001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16" authorId="0" shapeId="0" xr:uid="{00000000-0006-0000-0A00-000002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6" authorId="0" shapeId="0" xr:uid="{00000000-0006-0000-0A00-000003010000}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 xr:uid="{00000000-0006-0000-0A00-00000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L19" authorId="0" shapeId="0" xr:uid="{00000000-0006-0000-0A00-00000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M19" authorId="0" shapeId="0" xr:uid="{00000000-0006-0000-0A00-00000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N19" authorId="0" shapeId="0" xr:uid="{00000000-0006-0000-0A00-00000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O19" authorId="0" shapeId="0" xr:uid="{00000000-0006-0000-0A00-00000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P19" authorId="0" shapeId="0" xr:uid="{00000000-0006-0000-0A00-00000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Q19" authorId="0" shapeId="0" xr:uid="{00000000-0006-0000-0A00-00000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R19" authorId="0" shapeId="0" xr:uid="{00000000-0006-0000-0A00-00000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S19" authorId="0" shapeId="0" xr:uid="{00000000-0006-0000-0A00-00000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T19" authorId="0" shapeId="0" xr:uid="{00000000-0006-0000-0A00-00000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U19" authorId="0" shapeId="0" xr:uid="{00000000-0006-0000-0A00-00000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V19" authorId="0" shapeId="0" xr:uid="{00000000-0006-0000-0A00-00000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W19" authorId="0" shapeId="0" xr:uid="{00000000-0006-0000-0A00-00001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X19" authorId="0" shapeId="0" xr:uid="{00000000-0006-0000-0A00-00001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Y19" authorId="0" shapeId="0" xr:uid="{00000000-0006-0000-0A00-00001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Z19" authorId="0" shapeId="0" xr:uid="{00000000-0006-0000-0A00-00001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A19" authorId="0" shapeId="0" xr:uid="{00000000-0006-0000-0A00-00001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B19" authorId="0" shapeId="0" xr:uid="{00000000-0006-0000-0A00-00001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C19" authorId="0" shapeId="0" xr:uid="{00000000-0006-0000-0A00-00001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D19" authorId="0" shapeId="0" xr:uid="{00000000-0006-0000-0A00-00001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E19" authorId="0" shapeId="0" xr:uid="{00000000-0006-0000-0A00-00001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F19" authorId="0" shapeId="0" xr:uid="{00000000-0006-0000-0A00-000019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G19" authorId="0" shapeId="0" xr:uid="{00000000-0006-0000-0A00-00001A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H19" authorId="0" shapeId="0" xr:uid="{00000000-0006-0000-0A00-00001B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I19" authorId="0" shapeId="0" xr:uid="{00000000-0006-0000-0A00-00001C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J19" authorId="0" shapeId="0" xr:uid="{00000000-0006-0000-0A00-00001D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K19" authorId="0" shapeId="0" xr:uid="{00000000-0006-0000-0A00-00001E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L19" authorId="0" shapeId="0" xr:uid="{00000000-0006-0000-0A00-00001F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M19" authorId="0" shapeId="0" xr:uid="{00000000-0006-0000-0A00-000020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N19" authorId="0" shapeId="0" xr:uid="{00000000-0006-0000-0A00-000021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O19" authorId="0" shapeId="0" xr:uid="{00000000-0006-0000-0A00-000022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P19" authorId="0" shapeId="0" xr:uid="{00000000-0006-0000-0A00-000023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Q19" authorId="0" shapeId="0" xr:uid="{00000000-0006-0000-0A00-000024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R19" authorId="0" shapeId="0" xr:uid="{00000000-0006-0000-0A00-000025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S19" authorId="0" shapeId="0" xr:uid="{00000000-0006-0000-0A00-000026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T19" authorId="0" shapeId="0" xr:uid="{00000000-0006-0000-0A00-000027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AU19" authorId="0" shapeId="0" xr:uid="{00000000-0006-0000-0A00-000028010000}">
      <text>
        <r>
          <rPr>
            <b/>
            <sz val="9"/>
            <color indexed="81"/>
            <rFont val="Tahoma"/>
            <family val="2"/>
          </rPr>
          <t>8 Records</t>
        </r>
      </text>
    </comment>
    <comment ref="K20" authorId="0" shapeId="0" xr:uid="{00000000-0006-0000-0A00-00002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L20" authorId="0" shapeId="0" xr:uid="{00000000-0006-0000-0A00-00002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M20" authorId="0" shapeId="0" xr:uid="{00000000-0006-0000-0A00-00002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N20" authorId="0" shapeId="0" xr:uid="{00000000-0006-0000-0A00-00002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O20" authorId="0" shapeId="0" xr:uid="{00000000-0006-0000-0A00-00002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P20" authorId="0" shapeId="0" xr:uid="{00000000-0006-0000-0A00-00002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Q20" authorId="0" shapeId="0" xr:uid="{00000000-0006-0000-0A00-00002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R20" authorId="0" shapeId="0" xr:uid="{00000000-0006-0000-0A00-00003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S20" authorId="0" shapeId="0" xr:uid="{00000000-0006-0000-0A00-00003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T20" authorId="0" shapeId="0" xr:uid="{00000000-0006-0000-0A00-00003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U20" authorId="0" shapeId="0" xr:uid="{00000000-0006-0000-0A00-00003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V20" authorId="0" shapeId="0" xr:uid="{00000000-0006-0000-0A00-00003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W20" authorId="0" shapeId="0" xr:uid="{00000000-0006-0000-0A00-00003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X20" authorId="0" shapeId="0" xr:uid="{00000000-0006-0000-0A00-00003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Y20" authorId="0" shapeId="0" xr:uid="{00000000-0006-0000-0A00-00003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Z20" authorId="0" shapeId="0" xr:uid="{00000000-0006-0000-0A00-00003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A20" authorId="0" shapeId="0" xr:uid="{00000000-0006-0000-0A00-00003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B20" authorId="0" shapeId="0" xr:uid="{00000000-0006-0000-0A00-00003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C20" authorId="0" shapeId="0" xr:uid="{00000000-0006-0000-0A00-00003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D20" authorId="0" shapeId="0" xr:uid="{00000000-0006-0000-0A00-00003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E20" authorId="0" shapeId="0" xr:uid="{00000000-0006-0000-0A00-00003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F20" authorId="0" shapeId="0" xr:uid="{00000000-0006-0000-0A00-00003E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G20" authorId="0" shapeId="0" xr:uid="{00000000-0006-0000-0A00-00003F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H20" authorId="0" shapeId="0" xr:uid="{00000000-0006-0000-0A00-000040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I20" authorId="0" shapeId="0" xr:uid="{00000000-0006-0000-0A00-000041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J20" authorId="0" shapeId="0" xr:uid="{00000000-0006-0000-0A00-000042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K20" authorId="0" shapeId="0" xr:uid="{00000000-0006-0000-0A00-000043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L20" authorId="0" shapeId="0" xr:uid="{00000000-0006-0000-0A00-000044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M20" authorId="0" shapeId="0" xr:uid="{00000000-0006-0000-0A00-000045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N20" authorId="0" shapeId="0" xr:uid="{00000000-0006-0000-0A00-000046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O20" authorId="0" shapeId="0" xr:uid="{00000000-0006-0000-0A00-000047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P20" authorId="0" shapeId="0" xr:uid="{00000000-0006-0000-0A00-000048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Q20" authorId="0" shapeId="0" xr:uid="{00000000-0006-0000-0A00-000049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R20" authorId="0" shapeId="0" xr:uid="{00000000-0006-0000-0A00-00004A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S20" authorId="0" shapeId="0" xr:uid="{00000000-0006-0000-0A00-00004B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T20" authorId="0" shapeId="0" xr:uid="{00000000-0006-0000-0A00-00004C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AU20" authorId="0" shapeId="0" xr:uid="{00000000-0006-0000-0A00-00004D010000}">
      <text>
        <r>
          <rPr>
            <b/>
            <sz val="9"/>
            <color indexed="81"/>
            <rFont val="Tahoma"/>
            <family val="2"/>
          </rPr>
          <t>17 Records</t>
        </r>
      </text>
    </comment>
    <comment ref="K24" authorId="0" shapeId="0" xr:uid="{00000000-0006-0000-0A00-00004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L24" authorId="0" shapeId="0" xr:uid="{00000000-0006-0000-0A00-00004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M24" authorId="0" shapeId="0" xr:uid="{00000000-0006-0000-0A00-00005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N24" authorId="0" shapeId="0" xr:uid="{00000000-0006-0000-0A00-00005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O24" authorId="0" shapeId="0" xr:uid="{00000000-0006-0000-0A00-00005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P24" authorId="0" shapeId="0" xr:uid="{00000000-0006-0000-0A00-00005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Q24" authorId="0" shapeId="0" xr:uid="{00000000-0006-0000-0A00-00005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R24" authorId="0" shapeId="0" xr:uid="{00000000-0006-0000-0A00-00005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S24" authorId="0" shapeId="0" xr:uid="{00000000-0006-0000-0A00-00005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T24" authorId="0" shapeId="0" xr:uid="{00000000-0006-0000-0A00-00005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U24" authorId="0" shapeId="0" xr:uid="{00000000-0006-0000-0A00-00005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V24" authorId="0" shapeId="0" xr:uid="{00000000-0006-0000-0A00-00005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W24" authorId="0" shapeId="0" xr:uid="{00000000-0006-0000-0A00-00005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X24" authorId="0" shapeId="0" xr:uid="{00000000-0006-0000-0A00-00005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Y24" authorId="0" shapeId="0" xr:uid="{00000000-0006-0000-0A00-00005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Z24" authorId="0" shapeId="0" xr:uid="{00000000-0006-0000-0A00-00005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A24" authorId="0" shapeId="0" xr:uid="{00000000-0006-0000-0A00-00005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B24" authorId="0" shapeId="0" xr:uid="{00000000-0006-0000-0A00-00005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C24" authorId="0" shapeId="0" xr:uid="{00000000-0006-0000-0A00-00006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D24" authorId="0" shapeId="0" xr:uid="{00000000-0006-0000-0A00-00006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E24" authorId="0" shapeId="0" xr:uid="{00000000-0006-0000-0A00-00006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F24" authorId="0" shapeId="0" xr:uid="{00000000-0006-0000-0A00-000063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G24" authorId="0" shapeId="0" xr:uid="{00000000-0006-0000-0A00-000064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H24" authorId="0" shapeId="0" xr:uid="{00000000-0006-0000-0A00-000065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I24" authorId="0" shapeId="0" xr:uid="{00000000-0006-0000-0A00-000066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J24" authorId="0" shapeId="0" xr:uid="{00000000-0006-0000-0A00-000067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K24" authorId="0" shapeId="0" xr:uid="{00000000-0006-0000-0A00-000068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L24" authorId="0" shapeId="0" xr:uid="{00000000-0006-0000-0A00-000069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M24" authorId="0" shapeId="0" xr:uid="{00000000-0006-0000-0A00-00006A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N24" authorId="0" shapeId="0" xr:uid="{00000000-0006-0000-0A00-00006B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O24" authorId="0" shapeId="0" xr:uid="{00000000-0006-0000-0A00-00006C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P24" authorId="0" shapeId="0" xr:uid="{00000000-0006-0000-0A00-00006D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Q24" authorId="0" shapeId="0" xr:uid="{00000000-0006-0000-0A00-00006E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R24" authorId="0" shapeId="0" xr:uid="{00000000-0006-0000-0A00-00006F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S24" authorId="0" shapeId="0" xr:uid="{00000000-0006-0000-0A00-000070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T24" authorId="0" shapeId="0" xr:uid="{00000000-0006-0000-0A00-000071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AU24" authorId="0" shapeId="0" xr:uid="{00000000-0006-0000-0A00-00007201000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K25" authorId="0" shapeId="0" xr:uid="{00000000-0006-0000-0A00-00007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L25" authorId="0" shapeId="0" xr:uid="{00000000-0006-0000-0A00-00007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M25" authorId="0" shapeId="0" xr:uid="{00000000-0006-0000-0A00-00007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N25" authorId="0" shapeId="0" xr:uid="{00000000-0006-0000-0A00-00007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O25" authorId="0" shapeId="0" xr:uid="{00000000-0006-0000-0A00-00007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P25" authorId="0" shapeId="0" xr:uid="{00000000-0006-0000-0A00-00007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Q25" authorId="0" shapeId="0" xr:uid="{00000000-0006-0000-0A00-000079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R25" authorId="0" shapeId="0" xr:uid="{00000000-0006-0000-0A00-00007A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S25" authorId="0" shapeId="0" xr:uid="{00000000-0006-0000-0A00-00007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T25" authorId="0" shapeId="0" xr:uid="{00000000-0006-0000-0A00-00007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U25" authorId="0" shapeId="0" xr:uid="{00000000-0006-0000-0A00-00007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V25" authorId="0" shapeId="0" xr:uid="{00000000-0006-0000-0A00-00007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W25" authorId="0" shapeId="0" xr:uid="{00000000-0006-0000-0A00-00007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X25" authorId="0" shapeId="0" xr:uid="{00000000-0006-0000-0A00-00008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Y25" authorId="0" shapeId="0" xr:uid="{00000000-0006-0000-0A00-000081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Z25" authorId="0" shapeId="0" xr:uid="{00000000-0006-0000-0A00-00008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A25" authorId="0" shapeId="0" xr:uid="{00000000-0006-0000-0A00-00008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B25" authorId="0" shapeId="0" xr:uid="{00000000-0006-0000-0A00-000084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C25" authorId="0" shapeId="0" xr:uid="{00000000-0006-0000-0A00-000085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D25" authorId="0" shapeId="0" xr:uid="{00000000-0006-0000-0A00-00008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E25" authorId="0" shapeId="0" xr:uid="{00000000-0006-0000-0A00-000087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F25" authorId="0" shapeId="0" xr:uid="{00000000-0006-0000-0A00-000088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G25" authorId="0" shapeId="0" xr:uid="{00000000-0006-0000-0A00-000089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H25" authorId="0" shapeId="0" xr:uid="{00000000-0006-0000-0A00-00008A010000}">
      <text>
        <r>
          <rPr>
            <b/>
            <sz val="9"/>
            <color indexed="81"/>
            <rFont val="Tahoma"/>
            <family val="2"/>
          </rPr>
          <t>9 Records</t>
        </r>
      </text>
    </comment>
    <comment ref="AI25" authorId="0" shapeId="0" xr:uid="{00000000-0006-0000-0A00-00008B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J25" authorId="0" shapeId="0" xr:uid="{00000000-0006-0000-0A00-00008C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25" authorId="0" shapeId="0" xr:uid="{00000000-0006-0000-0A00-00008D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L25" authorId="0" shapeId="0" xr:uid="{00000000-0006-0000-0A00-00008E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M25" authorId="0" shapeId="0" xr:uid="{00000000-0006-0000-0A00-00008F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N25" authorId="0" shapeId="0" xr:uid="{00000000-0006-0000-0A00-000090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O25" authorId="0" shapeId="0" xr:uid="{00000000-0006-0000-0A00-000091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P25" authorId="0" shapeId="0" xr:uid="{00000000-0006-0000-0A00-000092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Q25" authorId="0" shapeId="0" xr:uid="{00000000-0006-0000-0A00-000093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R25" authorId="0" shapeId="0" xr:uid="{00000000-0006-0000-0A00-000094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S25" authorId="0" shapeId="0" xr:uid="{00000000-0006-0000-0A00-000095010000}">
      <text>
        <r>
          <rPr>
            <b/>
            <sz val="9"/>
            <color indexed="81"/>
            <rFont val="Tahoma"/>
            <family val="2"/>
          </rPr>
          <t>6 Records</t>
        </r>
      </text>
    </comment>
    <comment ref="AT25" authorId="0" shapeId="0" xr:uid="{00000000-0006-0000-0A00-000096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U25" authorId="0" shapeId="0" xr:uid="{00000000-0006-0000-0A00-000097010000}">
      <text>
        <r>
          <rPr>
            <b/>
            <sz val="9"/>
            <color indexed="81"/>
            <rFont val="Tahoma"/>
            <family val="2"/>
          </rPr>
          <t>10 Records</t>
        </r>
      </text>
    </comment>
    <comment ref="AK39" authorId="1" shapeId="0" xr:uid="{00000000-0006-0000-0A00-00009801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Removed 44%; goes against a coal bound put by Anna
</t>
        </r>
      </text>
    </comment>
  </commentList>
</comments>
</file>

<file path=xl/sharedStrings.xml><?xml version="1.0" encoding="utf-8"?>
<sst xmlns="http://schemas.openxmlformats.org/spreadsheetml/2006/main" count="1283" uniqueCount="238">
  <si>
    <t>~UC_T</t>
  </si>
  <si>
    <t>UC_N</t>
  </si>
  <si>
    <t>PSet: CI</t>
  </si>
  <si>
    <t>PSet: CO</t>
  </si>
  <si>
    <t>Pset:PN</t>
  </si>
  <si>
    <t>Cset:CN</t>
  </si>
  <si>
    <t>LimType</t>
  </si>
  <si>
    <t>UC_ACT</t>
  </si>
  <si>
    <t>UC_RHSRTS~0</t>
  </si>
  <si>
    <t>UC_Desc</t>
  </si>
  <si>
    <t>UC_FLO~0</t>
  </si>
  <si>
    <t>alt (aus BY Template):</t>
  </si>
  <si>
    <t>ADR_Name</t>
  </si>
  <si>
    <t>SubSet: Comm_IN</t>
  </si>
  <si>
    <t>2001 Value</t>
  </si>
  <si>
    <t>2010 Value</t>
  </si>
  <si>
    <t>2015 Value</t>
  </si>
  <si>
    <t>2020 Value</t>
  </si>
  <si>
    <t>2025 Value</t>
  </si>
  <si>
    <t>2030 value</t>
  </si>
  <si>
    <t>2035 Value</t>
  </si>
  <si>
    <t>2040 Value</t>
  </si>
  <si>
    <t>2045 Value</t>
  </si>
  <si>
    <t>2050 value</t>
  </si>
  <si>
    <t>ADR_Desc</t>
  </si>
  <si>
    <t>REASON</t>
  </si>
  <si>
    <t>UP</t>
  </si>
  <si>
    <t>LO</t>
  </si>
  <si>
    <t>SubSet: Tech</t>
  </si>
  <si>
    <t>BigSet: Comm_OUT</t>
  </si>
  <si>
    <t>~UC_SETS: R_E: FI</t>
  </si>
  <si>
    <t>IPPHTH</t>
  </si>
  <si>
    <t>IISHTH</t>
  </si>
  <si>
    <t>IOIHTH</t>
  </si>
  <si>
    <t>INFHTH</t>
  </si>
  <si>
    <t>MPPPUP</t>
  </si>
  <si>
    <t>INDGAS</t>
  </si>
  <si>
    <t>INDCOA</t>
  </si>
  <si>
    <t>S_ICHM</t>
  </si>
  <si>
    <t>INDLPG,INDLFO,INDGAS</t>
  </si>
  <si>
    <t>ICHMCH</t>
  </si>
  <si>
    <t>Share of machine drive ICH</t>
  </si>
  <si>
    <t>S_INFM</t>
  </si>
  <si>
    <t>INFMCH</t>
  </si>
  <si>
    <t>Share of machine drive INF</t>
  </si>
  <si>
    <t>S_INMM</t>
  </si>
  <si>
    <t>INMMCH</t>
  </si>
  <si>
    <t>Share of machine drive INM</t>
  </si>
  <si>
    <t>S_IOIM</t>
  </si>
  <si>
    <t>IOIMCH</t>
  </si>
  <si>
    <t>Share of machine drive IOI</t>
  </si>
  <si>
    <t>INFMCH*</t>
  </si>
  <si>
    <t>ICHMCH*</t>
  </si>
  <si>
    <t>INMMCH*</t>
  </si>
  <si>
    <t>IND*,-INDLPG,-INDLFO,-INDGAS</t>
  </si>
  <si>
    <t>MISRIR</t>
  </si>
  <si>
    <t>MISCST</t>
  </si>
  <si>
    <t>MALCAL</t>
  </si>
  <si>
    <t>IALINER*</t>
  </si>
  <si>
    <t>MCUSCU</t>
  </si>
  <si>
    <t>Cset:SET</t>
  </si>
  <si>
    <t>*DRI*</t>
  </si>
  <si>
    <t>TUC_Istruc_CST-DRI</t>
  </si>
  <si>
    <t>*CUP*</t>
  </si>
  <si>
    <t>TUC_Istruc_CST-CUP</t>
  </si>
  <si>
    <t>*SCR*</t>
  </si>
  <si>
    <t>TUC_Istruc_CST-SCR</t>
  </si>
  <si>
    <t>*BOXF*</t>
  </si>
  <si>
    <t>TUC_Istruc_CST-BFU</t>
  </si>
  <si>
    <t>UC_RHSRTS~LO~0</t>
  </si>
  <si>
    <t>UC_RHSRTS~LO</t>
  </si>
  <si>
    <t>UK</t>
  </si>
  <si>
    <t>SK</t>
  </si>
  <si>
    <t>SI</t>
  </si>
  <si>
    <t>SE</t>
  </si>
  <si>
    <t>RO</t>
  </si>
  <si>
    <t>PT</t>
  </si>
  <si>
    <t>PL</t>
  </si>
  <si>
    <t>NO</t>
  </si>
  <si>
    <t>NL</t>
  </si>
  <si>
    <t>MT</t>
  </si>
  <si>
    <t>LV</t>
  </si>
  <si>
    <t>LU</t>
  </si>
  <si>
    <t>LT</t>
  </si>
  <si>
    <t>IT</t>
  </si>
  <si>
    <t>IS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</si>
  <si>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</si>
  <si>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</si>
  <si>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</si>
  <si>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</si>
  <si>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</si>
  <si>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</si>
  <si>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</si>
  <si>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</si>
  <si>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</si>
  <si>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</si>
  <si>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CH</t>
  </si>
  <si>
    <t>BG</t>
  </si>
  <si>
    <t>BE</t>
  </si>
  <si>
    <t>AT</t>
  </si>
  <si>
    <t>UC_FLO</t>
  </si>
  <si>
    <t>Year</t>
  </si>
  <si>
    <t>Cset: CN</t>
  </si>
  <si>
    <t>Pset: PN</t>
  </si>
  <si>
    <t>Pset: CO</t>
  </si>
  <si>
    <t>~UC_T: UC_COMPRD</t>
  </si>
  <si>
    <t>Crude Steel</t>
  </si>
  <si>
    <t>*CYCFUR*</t>
  </si>
  <si>
    <t>TUC_Istruc_RIR-CYC</t>
  </si>
  <si>
    <t>*COREX*</t>
  </si>
  <si>
    <t>TUC_Istruc_RIR-COR</t>
  </si>
  <si>
    <t>*BLAFUR*</t>
  </si>
  <si>
    <t>TUC_Istruc_RIR-BLA</t>
  </si>
  <si>
    <t>Relaxation for 2050</t>
  </si>
  <si>
    <t>Raw Iron</t>
  </si>
  <si>
    <t>Relaxation for 2025</t>
  </si>
  <si>
    <t>~UC_Sets: R_E: AllRegions</t>
  </si>
  <si>
    <t>MISCST TOTAL</t>
  </si>
  <si>
    <t>IISELAFUR00</t>
  </si>
  <si>
    <t>IISDRIEAF00</t>
  </si>
  <si>
    <t>IISCUPOLA00</t>
  </si>
  <si>
    <t>IISBOXSCR00</t>
  </si>
  <si>
    <t>IISBOXFUR00</t>
  </si>
  <si>
    <t>MISRIR TOTAL</t>
  </si>
  <si>
    <t>IISDRISPN00</t>
  </si>
  <si>
    <t>IISCYCFUR00</t>
  </si>
  <si>
    <t>IISCOREXP00</t>
  </si>
  <si>
    <t>IISBLAFUR00</t>
  </si>
  <si>
    <t>Pset_PN</t>
  </si>
  <si>
    <t>Relaxation</t>
  </si>
  <si>
    <t>S H A R E S</t>
  </si>
  <si>
    <t>* MISCST TOTAL</t>
  </si>
  <si>
    <t>Stock</t>
  </si>
  <si>
    <t>BASE</t>
  </si>
  <si>
    <t>A</t>
  </si>
  <si>
    <t>* MISRIR TOTAL</t>
  </si>
  <si>
    <t>Attribute</t>
  </si>
  <si>
    <t>Scenario Name</t>
  </si>
  <si>
    <t>Operation_Sum_Avg_Count</t>
  </si>
  <si>
    <t>~TFM_FILL</t>
  </si>
  <si>
    <t>Iron &amp; Steel</t>
  </si>
  <si>
    <t>IPPPUPCHE*</t>
  </si>
  <si>
    <t>TUC_Istruc_PUP-CHE</t>
  </si>
  <si>
    <t>IPPPUPMEC*</t>
  </si>
  <si>
    <t>TUC_Istruc_PUP-MEC</t>
  </si>
  <si>
    <t>IPPPUP TOTAL</t>
  </si>
  <si>
    <t>* IPPPUP</t>
  </si>
  <si>
    <t>IPPPUPRYC00</t>
  </si>
  <si>
    <t>IPPPUPCHE00</t>
  </si>
  <si>
    <t>IPPPUPMEC00</t>
  </si>
  <si>
    <t>Pulp &amp; Paper</t>
  </si>
  <si>
    <t>*Product*</t>
  </si>
  <si>
    <t>TUC_Istruc_COP_PRD</t>
  </si>
  <si>
    <t>*Recycl*</t>
  </si>
  <si>
    <t>TUC_Istruc_COP_RCY</t>
  </si>
  <si>
    <t>Pset: PD</t>
  </si>
  <si>
    <t>Copper</t>
  </si>
  <si>
    <t>TUC_Istruc_ALU-RCY</t>
  </si>
  <si>
    <t>*Anode*</t>
  </si>
  <si>
    <t>TUC_Istruc_ALU-ANO</t>
  </si>
  <si>
    <t>*Heroult*</t>
  </si>
  <si>
    <t>TUC_Istruc_ALU-HHE</t>
  </si>
  <si>
    <t>Aluminium</t>
  </si>
  <si>
    <t>* MCUSCU TOTAL</t>
  </si>
  <si>
    <t>*Recycle*</t>
  </si>
  <si>
    <t>Pset_PD</t>
  </si>
  <si>
    <t>ICUOREP*</t>
  </si>
  <si>
    <t>S</t>
  </si>
  <si>
    <t>ICUREC*</t>
  </si>
  <si>
    <t>* MALCAL TOTAL</t>
  </si>
  <si>
    <t>IALRECYC*</t>
  </si>
  <si>
    <t>IALHAH*</t>
  </si>
  <si>
    <t>Aluminium and Copper</t>
  </si>
  <si>
    <t>ICMPRCGEN*</t>
  </si>
  <si>
    <t>Share</t>
  </si>
  <si>
    <t>Cset_CN</t>
  </si>
  <si>
    <t>TimeSlice</t>
  </si>
  <si>
    <t>~TFM_INS</t>
  </si>
  <si>
    <t>MCMCLK</t>
  </si>
  <si>
    <t>ICMDRY*</t>
  </si>
  <si>
    <t>TUC_Istruc_ICM-DRY</t>
  </si>
  <si>
    <t>Cement</t>
  </si>
  <si>
    <t>Coal in ICMPRC</t>
  </si>
  <si>
    <t>TOTAL</t>
  </si>
  <si>
    <t>* Total</t>
  </si>
  <si>
    <t>ICMWETPRD00</t>
  </si>
  <si>
    <t>ICMDRYPRD00</t>
  </si>
  <si>
    <t>Gas in ICMPRC</t>
  </si>
  <si>
    <t>ICMPRCCOA00</t>
  </si>
  <si>
    <t>ICMPRCHFO00</t>
  </si>
  <si>
    <t>ICMPRCGAS00</t>
  </si>
  <si>
    <t>INDELC</t>
  </si>
  <si>
    <t>UC_RHSRTS</t>
  </si>
  <si>
    <t>Pset_CO</t>
  </si>
  <si>
    <t>Pset_CI</t>
  </si>
  <si>
    <t>~UC_Sets: T_E:</t>
  </si>
  <si>
    <t>UC - Each Region/Period</t>
  </si>
  <si>
    <t>IPPPRC</t>
  </si>
  <si>
    <t>INDCO*</t>
  </si>
  <si>
    <t>INMPRC</t>
  </si>
  <si>
    <t>ICHPRC</t>
  </si>
  <si>
    <t>IOIPRC</t>
  </si>
  <si>
    <t>Trans - Fill</t>
  </si>
  <si>
    <t>Pset_Set</t>
  </si>
  <si>
    <t>IOIPRC,IOIHTH</t>
  </si>
  <si>
    <t>ICHPRC,ICHHTH</t>
  </si>
  <si>
    <t>INMPRC,INMHTH</t>
  </si>
  <si>
    <t>IPPPRC,IPPHTH</t>
  </si>
  <si>
    <t>PRE,HPL</t>
  </si>
  <si>
    <t>Pset_SET</t>
  </si>
  <si>
    <t>CHP</t>
  </si>
  <si>
    <t>IALHTH</t>
  </si>
  <si>
    <t>ICLHTH</t>
  </si>
  <si>
    <t>ICUHTH</t>
  </si>
  <si>
    <t>INMHTH</t>
  </si>
  <si>
    <t>AL</t>
  </si>
  <si>
    <t>BA</t>
  </si>
  <si>
    <t>HR</t>
  </si>
  <si>
    <t>KS</t>
  </si>
  <si>
    <t>ME</t>
  </si>
  <si>
    <t>MK</t>
  </si>
  <si>
    <t>RS</t>
  </si>
  <si>
    <t>EL</t>
  </si>
  <si>
    <t>Mt</t>
  </si>
  <si>
    <t>TUC_MinShareofCenELCinINDELC</t>
  </si>
  <si>
    <t>INDELC0*</t>
  </si>
  <si>
    <t>UC_RHSRT</t>
  </si>
  <si>
    <t>UC_RHSRT~0</t>
  </si>
  <si>
    <t>UC_RHSRT~UP</t>
  </si>
  <si>
    <t>UC_RHSRT~UP~0</t>
  </si>
  <si>
    <t>UC_COMPRD</t>
  </si>
  <si>
    <t>*These Ucs need to be populated with expert assumptions. This example only sets an upper limit of 80% on the share of CHP in heat production in each industry, in each region</t>
  </si>
  <si>
    <t>~UC_T: UC_COMPRD~2015~LO</t>
  </si>
  <si>
    <t>UC_FLO~2011</t>
  </si>
  <si>
    <t>UC_RHSRTS~2011</t>
  </si>
  <si>
    <t>~UC_T: UC_COMPRD~2011</t>
  </si>
  <si>
    <t>INDHTH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</si>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</sst>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0.0%"/>
    <numFmt numFmtId="168" formatCode="_ &quot;kr&quot;\ * #,##0_ ;_ &quot;kr&quot;\ * \-#,##0_ ;_ &quot;kr&quot;\ * &quot;-&quot;_ ;_ @_ "/>
    <numFmt numFmtId="169" formatCode="_ &quot;kr&quot;\ * #,##0.00_ ;_ &quot;kr&quot;\ * \-#,##0.00_ ;_ &quot;kr&quot;\ * &quot;-&quot;??_ ;_ @_ "/>
    <numFmt numFmtId="170" formatCode="_([$€-2]* #,##0.00_);_([$€-2]* \(#,##0.00\);_([$€-2]* &quot;-&quot;??_)"/>
    <numFmt numFmtId="171" formatCode="_([$€]* #,##0.00_);_([$€]* \(#,##0.00\);_([$€]* &quot;-&quot;??_);_(@_)"/>
    <numFmt numFmtId="172" formatCode="\(##\);\(##\)"/>
    <numFmt numFmtId="173" formatCode="#,##0.0"/>
    <numFmt numFmtId="174" formatCode="_-[$€-2]\ * #,##0.00_-;\-[$€-2]\ * #,##0.00_-;_-[$€-2]\ * &quot;-&quot;??_-"/>
    <numFmt numFmtId="175" formatCode="#,##0;\-\ #,##0;_-\ &quot;- &quot;"/>
    <numFmt numFmtId="176" formatCode="0.000000000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u/>
      <sz val="11"/>
      <color indexed="8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9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4" fontId="35" fillId="20" borderId="1">
      <alignment horizontal="right" vertical="center"/>
    </xf>
    <xf numFmtId="4" fontId="35" fillId="20" borderId="1">
      <alignment horizontal="right" vertical="center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0" fillId="43" borderId="18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49" fontId="6" fillId="23" borderId="4">
      <alignment vertical="top" wrapText="1"/>
    </xf>
    <xf numFmtId="0" fontId="36" fillId="0" borderId="5">
      <alignment horizontal="left" vertical="center" wrapText="1" indent="2"/>
    </xf>
    <xf numFmtId="3" fontId="39" fillId="0" borderId="4">
      <alignment horizontal="right" vertical="top"/>
    </xf>
    <xf numFmtId="0" fontId="2" fillId="24" borderId="1">
      <alignment horizontal="centerContinuous" vertical="top" wrapText="1"/>
    </xf>
    <xf numFmtId="0" fontId="40" fillId="0" borderId="0">
      <alignment vertical="top" wrapText="1"/>
    </xf>
    <xf numFmtId="170" fontId="7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0" fontId="51" fillId="4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2" fillId="45" borderId="18" applyNumberFormat="0" applyAlignment="0" applyProtection="0"/>
    <xf numFmtId="0" fontId="20" fillId="7" borderId="2" applyNumberFormat="0" applyAlignment="0" applyProtection="0"/>
    <xf numFmtId="0" fontId="20" fillId="7" borderId="2" applyNumberFormat="0" applyAlignment="0" applyProtection="0"/>
    <xf numFmtId="4" fontId="36" fillId="0" borderId="0" applyBorder="0">
      <alignment horizontal="right" vertical="center"/>
    </xf>
    <xf numFmtId="0" fontId="41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3" fillId="4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9" fillId="0" borderId="0"/>
    <xf numFmtId="0" fontId="6" fillId="0" borderId="0"/>
    <xf numFmtId="0" fontId="7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36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0" borderId="0"/>
    <xf numFmtId="0" fontId="28" fillId="0" borderId="0"/>
    <xf numFmtId="0" fontId="10" fillId="27" borderId="10" applyNumberFormat="0" applyFont="0" applyAlignment="0" applyProtection="0"/>
    <xf numFmtId="0" fontId="10" fillId="27" borderId="10" applyNumberFormat="0" applyFont="0" applyAlignment="0" applyProtection="0"/>
    <xf numFmtId="0" fontId="6" fillId="27" borderId="10" applyNumberFormat="0" applyFont="0" applyAlignment="0" applyProtection="0"/>
    <xf numFmtId="0" fontId="10" fillId="27" borderId="10" applyNumberFormat="0" applyFont="0" applyAlignment="0" applyProtection="0"/>
    <xf numFmtId="172" fontId="42" fillId="0" borderId="0">
      <alignment horizontal="right"/>
    </xf>
    <xf numFmtId="175" fontId="6" fillId="0" borderId="0" applyFont="0" applyFill="0" applyBorder="0" applyAlignment="0" applyProtection="0"/>
    <xf numFmtId="0" fontId="23" fillId="21" borderId="11" applyNumberFormat="0" applyAlignment="0" applyProtection="0"/>
    <xf numFmtId="0" fontId="23" fillId="21" borderId="11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40" fillId="0" borderId="0">
      <alignment vertical="top" wrapText="1"/>
    </xf>
    <xf numFmtId="0" fontId="6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30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31" fillId="29" borderId="0" applyNumberFormat="0" applyBorder="0" applyProtection="0">
      <alignment horizontal="left"/>
    </xf>
    <xf numFmtId="173" fontId="43" fillId="30" borderId="12">
      <alignment vertical="center"/>
    </xf>
    <xf numFmtId="167" fontId="44" fillId="30" borderId="12">
      <alignment vertical="center"/>
    </xf>
    <xf numFmtId="173" fontId="45" fillId="31" borderId="12">
      <alignment vertical="center"/>
    </xf>
    <xf numFmtId="0" fontId="6" fillId="32" borderId="13" applyBorder="0">
      <alignment horizontal="left" vertical="center"/>
    </xf>
    <xf numFmtId="49" fontId="6" fillId="33" borderId="1">
      <alignment vertical="center" wrapText="1"/>
    </xf>
    <xf numFmtId="0" fontId="6" fillId="34" borderId="14">
      <alignment horizontal="left" vertical="center" wrapText="1"/>
    </xf>
    <xf numFmtId="0" fontId="46" fillId="35" borderId="1">
      <alignment horizontal="left" vertical="center" wrapText="1"/>
    </xf>
    <xf numFmtId="0" fontId="6" fillId="36" borderId="1">
      <alignment horizontal="left" vertical="center" wrapText="1"/>
    </xf>
    <xf numFmtId="0" fontId="6" fillId="37" borderId="1">
      <alignment horizontal="left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169" fontId="2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36" fillId="0" borderId="0"/>
    <xf numFmtId="0" fontId="38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38" borderId="16" xfId="0" applyNumberFormat="1" applyFont="1" applyFill="1" applyBorder="1" applyAlignment="1"/>
    <xf numFmtId="0" fontId="4" fillId="38" borderId="16" xfId="0" applyNumberFormat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17" xfId="0" applyFont="1" applyFill="1" applyBorder="1"/>
    <xf numFmtId="0" fontId="0" fillId="0" borderId="17" xfId="0" applyFill="1" applyBorder="1"/>
    <xf numFmtId="0" fontId="5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49" fillId="0" borderId="0" xfId="97"/>
    <xf numFmtId="2" fontId="49" fillId="0" borderId="0" xfId="97" applyNumberFormat="1"/>
    <xf numFmtId="0" fontId="53" fillId="46" borderId="0" xfId="93"/>
    <xf numFmtId="0" fontId="22" fillId="46" borderId="0" xfId="93" applyFont="1"/>
    <xf numFmtId="0" fontId="25" fillId="0" borderId="0" xfId="97" applyFont="1"/>
    <xf numFmtId="0" fontId="25" fillId="39" borderId="0" xfId="97" applyFont="1" applyFill="1"/>
    <xf numFmtId="0" fontId="27" fillId="0" borderId="0" xfId="97" applyFont="1"/>
    <xf numFmtId="2" fontId="10" fillId="0" borderId="0" xfId="130" applyNumberFormat="1" applyFont="1"/>
    <xf numFmtId="0" fontId="52" fillId="45" borderId="18" xfId="86"/>
    <xf numFmtId="2" fontId="50" fillId="43" borderId="18" xfId="54" applyNumberFormat="1"/>
    <xf numFmtId="9" fontId="25" fillId="40" borderId="0" xfId="130" applyFont="1" applyFill="1"/>
    <xf numFmtId="0" fontId="25" fillId="41" borderId="0" xfId="97" applyFont="1" applyFill="1"/>
    <xf numFmtId="0" fontId="6" fillId="38" borderId="0" xfId="97" applyFont="1" applyFill="1"/>
    <xf numFmtId="0" fontId="32" fillId="39" borderId="0" xfId="97" applyFont="1" applyFill="1"/>
    <xf numFmtId="0" fontId="25" fillId="41" borderId="0" xfId="104" applyFont="1" applyFill="1"/>
    <xf numFmtId="0" fontId="7" fillId="0" borderId="0" xfId="104"/>
    <xf numFmtId="0" fontId="6" fillId="0" borderId="0" xfId="119"/>
    <xf numFmtId="0" fontId="33" fillId="0" borderId="0" xfId="119" applyFont="1"/>
    <xf numFmtId="0" fontId="2" fillId="47" borderId="0" xfId="0" applyFont="1" applyFill="1"/>
    <xf numFmtId="0" fontId="0" fillId="42" borderId="0" xfId="101" applyFont="1" applyFill="1"/>
    <xf numFmtId="0" fontId="0" fillId="42" borderId="17" xfId="101" applyFont="1" applyFill="1" applyBorder="1"/>
    <xf numFmtId="2" fontId="2" fillId="47" borderId="0" xfId="0" applyNumberFormat="1" applyFont="1" applyFill="1"/>
    <xf numFmtId="166" fontId="0" fillId="0" borderId="0" xfId="0" applyNumberFormat="1"/>
    <xf numFmtId="9" fontId="51" fillId="44" borderId="0" xfId="74" applyNumberFormat="1"/>
    <xf numFmtId="9" fontId="0" fillId="0" borderId="0" xfId="133" applyFont="1"/>
    <xf numFmtId="0" fontId="54" fillId="0" borderId="0" xfId="0" applyFont="1"/>
    <xf numFmtId="166" fontId="20" fillId="7" borderId="2" xfId="87" applyNumberFormat="1"/>
    <xf numFmtId="0" fontId="0" fillId="48" borderId="0" xfId="0" applyFill="1"/>
    <xf numFmtId="0" fontId="55" fillId="0" borderId="0" xfId="0" applyFont="1"/>
    <xf numFmtId="166" fontId="0" fillId="49" borderId="0" xfId="0" applyNumberFormat="1" applyFill="1"/>
    <xf numFmtId="166" fontId="0" fillId="50" borderId="0" xfId="0" applyNumberFormat="1" applyFill="1"/>
    <xf numFmtId="0" fontId="0" fillId="50" borderId="0" xfId="0" applyFill="1"/>
    <xf numFmtId="2" fontId="0" fillId="0" borderId="0" xfId="0" applyNumberFormat="1"/>
    <xf numFmtId="0" fontId="6" fillId="0" borderId="0" xfId="0" applyFont="1"/>
    <xf numFmtId="2" fontId="2" fillId="51" borderId="0" xfId="0" applyNumberFormat="1" applyFont="1" applyFill="1"/>
    <xf numFmtId="9" fontId="0" fillId="0" borderId="0" xfId="129" applyFont="1"/>
    <xf numFmtId="9" fontId="0" fillId="0" borderId="0" xfId="0" applyNumberFormat="1"/>
    <xf numFmtId="2" fontId="52" fillId="45" borderId="18" xfId="86" applyNumberFormat="1"/>
    <xf numFmtId="176" fontId="49" fillId="0" borderId="0" xfId="97" applyNumberFormat="1"/>
    <xf numFmtId="166" fontId="0" fillId="48" borderId="0" xfId="0" applyNumberFormat="1" applyFill="1"/>
  </cellXfs>
  <cellStyles count="169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5x indented GHG Textfiels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2" xfId="38" xr:uid="{00000000-0005-0000-0000-000025000000}"/>
    <cellStyle name="Accent1 3" xfId="39" xr:uid="{00000000-0005-0000-0000-000026000000}"/>
    <cellStyle name="Accent2 2" xfId="40" xr:uid="{00000000-0005-0000-0000-000027000000}"/>
    <cellStyle name="Accent2 3" xfId="41" xr:uid="{00000000-0005-0000-0000-000028000000}"/>
    <cellStyle name="Accent3 2" xfId="42" xr:uid="{00000000-0005-0000-0000-000029000000}"/>
    <cellStyle name="Accent3 3" xfId="43" xr:uid="{00000000-0005-0000-0000-00002A000000}"/>
    <cellStyle name="Accent4 2" xfId="44" xr:uid="{00000000-0005-0000-0000-00002B000000}"/>
    <cellStyle name="Accent4 3" xfId="45" xr:uid="{00000000-0005-0000-0000-00002C000000}"/>
    <cellStyle name="Accent5 2" xfId="46" xr:uid="{00000000-0005-0000-0000-00002D000000}"/>
    <cellStyle name="Accent5 3" xfId="47" xr:uid="{00000000-0005-0000-0000-00002E000000}"/>
    <cellStyle name="Accent6 2" xfId="48" xr:uid="{00000000-0005-0000-0000-00002F000000}"/>
    <cellStyle name="Accent6 3" xfId="49" xr:uid="{00000000-0005-0000-0000-000030000000}"/>
    <cellStyle name="AggOrange_CRFReport-template" xfId="50" xr:uid="{00000000-0005-0000-0000-000031000000}"/>
    <cellStyle name="AggOrange9_CRFReport-template" xfId="51" xr:uid="{00000000-0005-0000-0000-000032000000}"/>
    <cellStyle name="Bad 2" xfId="52" xr:uid="{00000000-0005-0000-0000-000033000000}"/>
    <cellStyle name="Bad 3" xfId="53" xr:uid="{00000000-0005-0000-0000-000034000000}"/>
    <cellStyle name="Calculation" xfId="54" builtinId="22"/>
    <cellStyle name="Calculation 2" xfId="55" xr:uid="{00000000-0005-0000-0000-000036000000}"/>
    <cellStyle name="Calculation 3" xfId="56" xr:uid="{00000000-0005-0000-0000-000037000000}"/>
    <cellStyle name="Check Cell 2" xfId="57" xr:uid="{00000000-0005-0000-0000-000038000000}"/>
    <cellStyle name="Check Cell 3" xfId="58" xr:uid="{00000000-0005-0000-0000-000039000000}"/>
    <cellStyle name="coin" xfId="59" xr:uid="{00000000-0005-0000-0000-00003A000000}"/>
    <cellStyle name="CustomizationCells" xfId="60" xr:uid="{00000000-0005-0000-0000-00003B000000}"/>
    <cellStyle name="donn_normal" xfId="61" xr:uid="{00000000-0005-0000-0000-00003C000000}"/>
    <cellStyle name="ent_col_ser" xfId="62" xr:uid="{00000000-0005-0000-0000-00003D000000}"/>
    <cellStyle name="entete_source" xfId="63" xr:uid="{00000000-0005-0000-0000-00003E000000}"/>
    <cellStyle name="Euro" xfId="64" xr:uid="{00000000-0005-0000-0000-00003F000000}"/>
    <cellStyle name="Euro 2" xfId="65" xr:uid="{00000000-0005-0000-0000-000040000000}"/>
    <cellStyle name="Euro 2 2" xfId="66" xr:uid="{00000000-0005-0000-0000-000041000000}"/>
    <cellStyle name="Euro 3" xfId="67" xr:uid="{00000000-0005-0000-0000-000042000000}"/>
    <cellStyle name="Euro 4" xfId="68" xr:uid="{00000000-0005-0000-0000-000043000000}"/>
    <cellStyle name="Euro 5" xfId="69" xr:uid="{00000000-0005-0000-0000-000044000000}"/>
    <cellStyle name="Euro 6" xfId="70" xr:uid="{00000000-0005-0000-0000-000045000000}"/>
    <cellStyle name="Explanatory Text 2" xfId="71" xr:uid="{00000000-0005-0000-0000-000046000000}"/>
    <cellStyle name="Explanatory Text 3" xfId="72" xr:uid="{00000000-0005-0000-0000-000047000000}"/>
    <cellStyle name="Float" xfId="73" xr:uid="{00000000-0005-0000-0000-000048000000}"/>
    <cellStyle name="Good" xfId="74" builtinId="26"/>
    <cellStyle name="Good 2" xfId="75" xr:uid="{00000000-0005-0000-0000-00004A000000}"/>
    <cellStyle name="Good 3" xfId="76" xr:uid="{00000000-0005-0000-0000-00004B000000}"/>
    <cellStyle name="Heading 1 2" xfId="77" xr:uid="{00000000-0005-0000-0000-00004C000000}"/>
    <cellStyle name="Heading 1 3" xfId="78" xr:uid="{00000000-0005-0000-0000-00004D000000}"/>
    <cellStyle name="Heading 2 2" xfId="79" xr:uid="{00000000-0005-0000-0000-00004E000000}"/>
    <cellStyle name="Heading 2 3" xfId="80" xr:uid="{00000000-0005-0000-0000-00004F000000}"/>
    <cellStyle name="Heading 3 2" xfId="81" xr:uid="{00000000-0005-0000-0000-000050000000}"/>
    <cellStyle name="Heading 3 3" xfId="82" xr:uid="{00000000-0005-0000-0000-000051000000}"/>
    <cellStyle name="Heading 4 2" xfId="83" xr:uid="{00000000-0005-0000-0000-000052000000}"/>
    <cellStyle name="Heading 4 3" xfId="84" xr:uid="{00000000-0005-0000-0000-000053000000}"/>
    <cellStyle name="Hyperlink 2" xfId="85" xr:uid="{00000000-0005-0000-0000-000054000000}"/>
    <cellStyle name="Input" xfId="86" builtinId="20"/>
    <cellStyle name="Input 2" xfId="87" xr:uid="{00000000-0005-0000-0000-000056000000}"/>
    <cellStyle name="Input 3" xfId="88" xr:uid="{00000000-0005-0000-0000-000057000000}"/>
    <cellStyle name="InputCells" xfId="89" xr:uid="{00000000-0005-0000-0000-000058000000}"/>
    <cellStyle name="ligne_titre_0" xfId="90" xr:uid="{00000000-0005-0000-0000-000059000000}"/>
    <cellStyle name="Linked Cell 2" xfId="91" xr:uid="{00000000-0005-0000-0000-00005A000000}"/>
    <cellStyle name="Linked Cell 3" xfId="92" xr:uid="{00000000-0005-0000-0000-00005B000000}"/>
    <cellStyle name="Neutral" xfId="93" builtinId="28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2" xfId="97" xr:uid="{00000000-0005-0000-0000-000061000000}"/>
    <cellStyle name="Normal 2 2" xfId="98" xr:uid="{00000000-0005-0000-0000-000062000000}"/>
    <cellStyle name="Normal 2 2 2" xfId="99" xr:uid="{00000000-0005-0000-0000-000063000000}"/>
    <cellStyle name="Normal 2 2 3" xfId="100" xr:uid="{00000000-0005-0000-0000-000064000000}"/>
    <cellStyle name="Normal 2 3" xfId="101" xr:uid="{00000000-0005-0000-0000-000065000000}"/>
    <cellStyle name="Normal 2 3 2" xfId="102" xr:uid="{00000000-0005-0000-0000-000066000000}"/>
    <cellStyle name="Normal 2 4" xfId="103" xr:uid="{00000000-0005-0000-0000-000067000000}"/>
    <cellStyle name="Normal 3" xfId="104" xr:uid="{00000000-0005-0000-0000-000068000000}"/>
    <cellStyle name="Normal 3 2" xfId="105" xr:uid="{00000000-0005-0000-0000-000069000000}"/>
    <cellStyle name="Normal 3 3" xfId="106" xr:uid="{00000000-0005-0000-0000-00006A000000}"/>
    <cellStyle name="Normal 4" xfId="107" xr:uid="{00000000-0005-0000-0000-00006B000000}"/>
    <cellStyle name="Normal 4 2" xfId="108" xr:uid="{00000000-0005-0000-0000-00006C000000}"/>
    <cellStyle name="Normal 5" xfId="109" xr:uid="{00000000-0005-0000-0000-00006D000000}"/>
    <cellStyle name="Normal 5 2" xfId="110" xr:uid="{00000000-0005-0000-0000-00006E000000}"/>
    <cellStyle name="Normal 6" xfId="111" xr:uid="{00000000-0005-0000-0000-00006F000000}"/>
    <cellStyle name="Normal 6 2" xfId="112" xr:uid="{00000000-0005-0000-0000-000070000000}"/>
    <cellStyle name="Normal 6 3" xfId="113" xr:uid="{00000000-0005-0000-0000-000071000000}"/>
    <cellStyle name="Normal 7" xfId="114" xr:uid="{00000000-0005-0000-0000-000072000000}"/>
    <cellStyle name="Normal 8" xfId="115" xr:uid="{00000000-0005-0000-0000-000073000000}"/>
    <cellStyle name="Normal GHG Numbers (0.00)" xfId="116" xr:uid="{00000000-0005-0000-0000-000074000000}"/>
    <cellStyle name="Normal GHG Textfiels Bold" xfId="117" xr:uid="{00000000-0005-0000-0000-000075000000}"/>
    <cellStyle name="Normal GHG-Shade" xfId="118" xr:uid="{00000000-0005-0000-0000-000076000000}"/>
    <cellStyle name="Normal_PanEur_Wind_Extracts_Oct07" xfId="119" xr:uid="{00000000-0005-0000-0000-000077000000}"/>
    <cellStyle name="Normale_B2020" xfId="120" xr:uid="{00000000-0005-0000-0000-000078000000}"/>
    <cellStyle name="Note 2" xfId="121" xr:uid="{00000000-0005-0000-0000-000079000000}"/>
    <cellStyle name="Note 2 2" xfId="122" xr:uid="{00000000-0005-0000-0000-00007A000000}"/>
    <cellStyle name="Note 2 3" xfId="123" xr:uid="{00000000-0005-0000-0000-00007B000000}"/>
    <cellStyle name="Note 3" xfId="124" xr:uid="{00000000-0005-0000-0000-00007C000000}"/>
    <cellStyle name="num_note" xfId="125" xr:uid="{00000000-0005-0000-0000-00007D000000}"/>
    <cellStyle name="Nuovo" xfId="126" xr:uid="{00000000-0005-0000-0000-00007E000000}"/>
    <cellStyle name="Output 2" xfId="127" xr:uid="{00000000-0005-0000-0000-00007F000000}"/>
    <cellStyle name="Output 3" xfId="128" xr:uid="{00000000-0005-0000-0000-000080000000}"/>
    <cellStyle name="Percent" xfId="129" builtinId="5"/>
    <cellStyle name="Percent 2" xfId="130" xr:uid="{00000000-0005-0000-0000-000082000000}"/>
    <cellStyle name="Percent 2 2" xfId="131" xr:uid="{00000000-0005-0000-0000-000083000000}"/>
    <cellStyle name="Percent 2 3" xfId="132" xr:uid="{00000000-0005-0000-0000-000084000000}"/>
    <cellStyle name="Percent 3" xfId="133" xr:uid="{00000000-0005-0000-0000-000085000000}"/>
    <cellStyle name="Percent 3 2" xfId="134" xr:uid="{00000000-0005-0000-0000-000086000000}"/>
    <cellStyle name="Percent 4" xfId="135" xr:uid="{00000000-0005-0000-0000-000087000000}"/>
    <cellStyle name="Percent 4 2" xfId="136" xr:uid="{00000000-0005-0000-0000-000088000000}"/>
    <cellStyle name="Percent 5" xfId="137" xr:uid="{00000000-0005-0000-0000-000089000000}"/>
    <cellStyle name="Percent 6" xfId="138" xr:uid="{00000000-0005-0000-0000-00008A000000}"/>
    <cellStyle name="Percent 7" xfId="139" xr:uid="{00000000-0005-0000-0000-00008B000000}"/>
    <cellStyle name="Percent 8" xfId="140" xr:uid="{00000000-0005-0000-0000-00008C000000}"/>
    <cellStyle name="Pilkku_Layo9704" xfId="141" xr:uid="{00000000-0005-0000-0000-00008D000000}"/>
    <cellStyle name="Pyör. luku_Layo9704" xfId="142" xr:uid="{00000000-0005-0000-0000-00008E000000}"/>
    <cellStyle name="Pyör. valuutta_Layo9704" xfId="143" xr:uid="{00000000-0005-0000-0000-00008F000000}"/>
    <cellStyle name="source" xfId="144" xr:uid="{00000000-0005-0000-0000-000090000000}"/>
    <cellStyle name="Style 21" xfId="145" xr:uid="{00000000-0005-0000-0000-000091000000}"/>
    <cellStyle name="Style 22" xfId="146" xr:uid="{00000000-0005-0000-0000-000092000000}"/>
    <cellStyle name="Style 23" xfId="147" xr:uid="{00000000-0005-0000-0000-000093000000}"/>
    <cellStyle name="Style 24" xfId="148" xr:uid="{00000000-0005-0000-0000-000094000000}"/>
    <cellStyle name="Style 25" xfId="149" xr:uid="{00000000-0005-0000-0000-000095000000}"/>
    <cellStyle name="Style 26" xfId="150" xr:uid="{00000000-0005-0000-0000-000096000000}"/>
    <cellStyle name="tableau | cellule | normal | decimal 1" xfId="151" xr:uid="{00000000-0005-0000-0000-000097000000}"/>
    <cellStyle name="tableau | cellule | normal | pourcentage | decimal 1" xfId="152" xr:uid="{00000000-0005-0000-0000-000098000000}"/>
    <cellStyle name="tableau | cellule | total | decimal 1" xfId="153" xr:uid="{00000000-0005-0000-0000-000099000000}"/>
    <cellStyle name="tableau | coin superieur gauche" xfId="154" xr:uid="{00000000-0005-0000-0000-00009A000000}"/>
    <cellStyle name="tableau | entete-colonne | series" xfId="155" xr:uid="{00000000-0005-0000-0000-00009B000000}"/>
    <cellStyle name="tableau | entete-ligne | normal" xfId="156" xr:uid="{00000000-0005-0000-0000-00009C000000}"/>
    <cellStyle name="tableau | entete-ligne | total" xfId="157" xr:uid="{00000000-0005-0000-0000-00009D000000}"/>
    <cellStyle name="tableau | ligne-titre | niveau1" xfId="158" xr:uid="{00000000-0005-0000-0000-00009E000000}"/>
    <cellStyle name="tableau | ligne-titre | niveau2" xfId="159" xr:uid="{00000000-0005-0000-0000-00009F000000}"/>
    <cellStyle name="Title 2" xfId="160" xr:uid="{00000000-0005-0000-0000-0000A0000000}"/>
    <cellStyle name="Title 3" xfId="161" xr:uid="{00000000-0005-0000-0000-0000A1000000}"/>
    <cellStyle name="Total 2" xfId="162" xr:uid="{00000000-0005-0000-0000-0000A2000000}"/>
    <cellStyle name="Total 3" xfId="163" xr:uid="{00000000-0005-0000-0000-0000A3000000}"/>
    <cellStyle name="Valuutta_Layo9704" xfId="164" xr:uid="{00000000-0005-0000-0000-0000A4000000}"/>
    <cellStyle name="Warning Text 2" xfId="165" xr:uid="{00000000-0005-0000-0000-0000A5000000}"/>
    <cellStyle name="Warning Text 3" xfId="166" xr:uid="{00000000-0005-0000-0000-0000A6000000}"/>
    <cellStyle name="Обычный_CRF2002 (1)" xfId="167" xr:uid="{00000000-0005-0000-0000-0000A7000000}"/>
    <cellStyle name="已访问的超链接" xfId="168" xr:uid="{00000000-0005-0000-0000-0000A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AT46"/>
  <sheetViews>
    <sheetView zoomScaleNormal="100" workbookViewId="0">
      <selection activeCell="G10" sqref="G10"/>
    </sheetView>
  </sheetViews>
  <sheetFormatPr defaultColWidth="9.140625" defaultRowHeight="12.75"/>
  <cols>
    <col min="1" max="1" width="32.42578125" style="1" bestFit="1" customWidth="1"/>
    <col min="2" max="2" width="14.7109375" customWidth="1"/>
    <col min="3" max="3" width="11.5703125" customWidth="1"/>
    <col min="4" max="4" width="8.7109375" bestFit="1" customWidth="1"/>
    <col min="5" max="5" width="7" customWidth="1"/>
    <col min="6" max="6" width="13" customWidth="1"/>
    <col min="7" max="7" width="14.85546875" customWidth="1"/>
    <col min="8" max="9" width="9" bestFit="1" customWidth="1"/>
    <col min="10" max="10" width="6.85546875" bestFit="1" customWidth="1"/>
    <col min="11" max="12" width="5.7109375" bestFit="1" customWidth="1"/>
    <col min="13" max="13" width="5.5703125" bestFit="1" customWidth="1"/>
    <col min="14" max="14" width="9.7109375" customWidth="1"/>
    <col min="15" max="20" width="6.85546875" bestFit="1" customWidth="1"/>
    <col min="21" max="21" width="5.7109375" bestFit="1" customWidth="1"/>
    <col min="22" max="22" width="5.5703125" bestFit="1" customWidth="1"/>
    <col min="23" max="24" width="5.7109375" bestFit="1" customWidth="1"/>
    <col min="25" max="25" width="6.5703125" bestFit="1" customWidth="1"/>
    <col min="26" max="26" width="6.7109375" bestFit="1" customWidth="1"/>
    <col min="27" max="27" width="5.5703125" bestFit="1" customWidth="1"/>
    <col min="28" max="28" width="5.42578125" bestFit="1" customWidth="1"/>
    <col min="29" max="29" width="4.85546875" bestFit="1" customWidth="1"/>
    <col min="30" max="32" width="5.42578125" bestFit="1" customWidth="1"/>
    <col min="33" max="33" width="5.5703125" bestFit="1" customWidth="1"/>
    <col min="34" max="35" width="6.5703125" bestFit="1" customWidth="1"/>
    <col min="36" max="38" width="5.7109375" bestFit="1" customWidth="1"/>
    <col min="39" max="39" width="6.5703125" bestFit="1" customWidth="1"/>
    <col min="40" max="40" width="6.7109375" bestFit="1" customWidth="1"/>
    <col min="41" max="41" width="11" bestFit="1" customWidth="1"/>
    <col min="42" max="42" width="13.140625" bestFit="1" customWidth="1"/>
    <col min="43" max="43" width="6.5703125" bestFit="1" customWidth="1"/>
    <col min="44" max="44" width="3.140625" bestFit="1" customWidth="1"/>
    <col min="45" max="45" width="13.5703125" bestFit="1" customWidth="1"/>
    <col min="46" max="46" width="15.5703125" bestFit="1" customWidth="1"/>
    <col min="47" max="47" width="12" bestFit="1" customWidth="1"/>
  </cols>
  <sheetData>
    <row r="1" spans="1:46" ht="15">
      <c r="A1" s="14"/>
      <c r="B1" s="18" t="s">
        <v>116</v>
      </c>
      <c r="C1" s="14"/>
      <c r="D1" s="14"/>
      <c r="E1" s="14"/>
      <c r="F1" s="14"/>
      <c r="G1" s="1" t="s">
        <v>231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6" ht="15">
      <c r="A2" s="14"/>
      <c r="B2" s="14"/>
      <c r="C2" s="14"/>
      <c r="D2" s="14"/>
      <c r="F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6" ht="15">
      <c r="A3" s="14"/>
      <c r="B3" s="14"/>
      <c r="C3" s="14"/>
      <c r="D3" s="14"/>
      <c r="E3" s="19" t="s">
        <v>105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46" ht="15">
      <c r="A4" s="18" t="s">
        <v>1</v>
      </c>
      <c r="B4" s="18" t="s">
        <v>209</v>
      </c>
      <c r="C4" s="18" t="s">
        <v>193</v>
      </c>
      <c r="D4" s="18" t="s">
        <v>175</v>
      </c>
      <c r="E4" s="18" t="s">
        <v>101</v>
      </c>
      <c r="F4" s="16" t="s">
        <v>100</v>
      </c>
      <c r="G4" s="16" t="s">
        <v>230</v>
      </c>
      <c r="H4" s="16" t="s">
        <v>99</v>
      </c>
      <c r="I4" s="16" t="s">
        <v>98</v>
      </c>
      <c r="J4" s="17" t="s">
        <v>97</v>
      </c>
      <c r="K4" s="16" t="s">
        <v>96</v>
      </c>
      <c r="L4" s="16" t="s">
        <v>95</v>
      </c>
      <c r="M4" s="16" t="s">
        <v>94</v>
      </c>
      <c r="N4" s="16" t="s">
        <v>93</v>
      </c>
      <c r="O4" s="16" t="s">
        <v>92</v>
      </c>
      <c r="P4" s="16" t="s">
        <v>91</v>
      </c>
      <c r="Q4" s="16" t="s">
        <v>90</v>
      </c>
      <c r="R4" s="16" t="s">
        <v>89</v>
      </c>
      <c r="S4" s="16" t="s">
        <v>88</v>
      </c>
      <c r="T4" s="16" t="s">
        <v>222</v>
      </c>
      <c r="U4" s="16" t="s">
        <v>87</v>
      </c>
      <c r="V4" s="16" t="s">
        <v>86</v>
      </c>
      <c r="W4" s="16" t="s">
        <v>85</v>
      </c>
      <c r="X4" s="16" t="s">
        <v>84</v>
      </c>
      <c r="Y4" s="16" t="s">
        <v>83</v>
      </c>
      <c r="Z4" s="16" t="s">
        <v>82</v>
      </c>
      <c r="AA4" s="16" t="s">
        <v>81</v>
      </c>
      <c r="AB4" s="16" t="s">
        <v>80</v>
      </c>
      <c r="AC4" s="16" t="s">
        <v>79</v>
      </c>
      <c r="AD4" s="16" t="s">
        <v>78</v>
      </c>
      <c r="AE4" s="16" t="s">
        <v>77</v>
      </c>
      <c r="AF4" s="16" t="s">
        <v>76</v>
      </c>
      <c r="AG4" s="16" t="s">
        <v>75</v>
      </c>
      <c r="AH4" s="16" t="s">
        <v>74</v>
      </c>
      <c r="AI4" s="16" t="s">
        <v>73</v>
      </c>
      <c r="AJ4" s="16" t="s">
        <v>72</v>
      </c>
      <c r="AK4" s="16" t="s">
        <v>71</v>
      </c>
      <c r="AL4" s="16" t="s">
        <v>215</v>
      </c>
      <c r="AM4" s="16" t="s">
        <v>216</v>
      </c>
      <c r="AN4" s="16" t="s">
        <v>217</v>
      </c>
      <c r="AO4" s="16" t="s">
        <v>218</v>
      </c>
      <c r="AP4" s="16" t="s">
        <v>219</v>
      </c>
      <c r="AQ4" s="16" t="s">
        <v>220</v>
      </c>
      <c r="AR4" s="16" t="s">
        <v>221</v>
      </c>
      <c r="AS4" s="16" t="s">
        <v>228</v>
      </c>
      <c r="AT4" s="16" t="s">
        <v>229</v>
      </c>
    </row>
    <row r="5" spans="1:46">
      <c r="A5" s="1" t="str">
        <f>"UCI_UP_CHPShare-"&amp;LEFT(C5,3)</f>
        <v>UCI_UP_CHPShare-IAL</v>
      </c>
      <c r="B5" s="45" t="s">
        <v>210</v>
      </c>
      <c r="C5" s="45" t="s">
        <v>211</v>
      </c>
      <c r="D5" s="45" t="s">
        <v>211</v>
      </c>
      <c r="E5" s="45">
        <v>2015</v>
      </c>
      <c r="F5" s="45">
        <v>1</v>
      </c>
      <c r="G5" s="45">
        <v>-1</v>
      </c>
      <c r="H5" s="43"/>
      <c r="I5" s="53"/>
      <c r="J5" s="43"/>
      <c r="K5" s="43"/>
      <c r="L5" s="43"/>
      <c r="M5" s="43"/>
      <c r="N5" s="43"/>
      <c r="O5" s="43"/>
      <c r="P5" s="43"/>
      <c r="Q5" s="43"/>
      <c r="R5" s="43"/>
      <c r="S5" s="53"/>
      <c r="T5" s="53"/>
      <c r="U5" s="43"/>
      <c r="V5" s="53"/>
      <c r="W5" s="43"/>
      <c r="X5" s="43"/>
      <c r="Y5" s="43"/>
      <c r="Z5" s="43"/>
      <c r="AA5" s="43"/>
      <c r="AB5" s="43"/>
      <c r="AC5" s="43"/>
      <c r="AD5" s="43"/>
      <c r="AE5" s="53">
        <f>-0.8</f>
        <v>-0.8</v>
      </c>
      <c r="AF5" s="53"/>
      <c r="AG5" s="43"/>
      <c r="AH5" s="43"/>
      <c r="AI5" s="43"/>
      <c r="AJ5" s="53"/>
      <c r="AK5" s="53"/>
      <c r="AL5" s="43"/>
      <c r="AM5" s="43"/>
      <c r="AN5" s="43"/>
      <c r="AO5" s="43"/>
      <c r="AP5" s="43"/>
      <c r="AQ5" s="43"/>
      <c r="AR5" s="43"/>
      <c r="AS5" s="44">
        <v>0</v>
      </c>
      <c r="AT5" s="44">
        <v>5</v>
      </c>
    </row>
    <row r="6" spans="1:46">
      <c r="A6" s="7" t="str">
        <f t="shared" ref="A6:A12" si="0">"UCI_UP_CHPShare-"&amp;LEFT(C6,3)</f>
        <v>UCI_UP_CHPShare-ICL</v>
      </c>
      <c r="B6" s="45" t="s">
        <v>210</v>
      </c>
      <c r="C6" s="45" t="s">
        <v>212</v>
      </c>
      <c r="D6" s="45" t="s">
        <v>212</v>
      </c>
      <c r="E6" s="45">
        <v>2015</v>
      </c>
      <c r="F6" s="45">
        <v>1</v>
      </c>
      <c r="G6" s="45">
        <v>-1</v>
      </c>
      <c r="H6" s="43"/>
      <c r="I6" s="53"/>
      <c r="J6" s="43"/>
      <c r="K6" s="43"/>
      <c r="L6" s="43"/>
      <c r="M6" s="43"/>
      <c r="N6" s="43"/>
      <c r="O6" s="43"/>
      <c r="P6" s="43"/>
      <c r="Q6" s="43"/>
      <c r="R6" s="43"/>
      <c r="S6" s="53"/>
      <c r="T6" s="43"/>
      <c r="U6" s="43"/>
      <c r="V6" s="53"/>
      <c r="W6" s="43"/>
      <c r="X6" s="43"/>
      <c r="Y6" s="43"/>
      <c r="Z6" s="43"/>
      <c r="AA6" s="43"/>
      <c r="AB6" s="43"/>
      <c r="AC6" s="43"/>
      <c r="AD6" s="43"/>
      <c r="AE6" s="53">
        <f>-0.8</f>
        <v>-0.8</v>
      </c>
      <c r="AF6" s="53"/>
      <c r="AG6" s="43"/>
      <c r="AH6" s="43"/>
      <c r="AI6" s="43"/>
      <c r="AJ6" s="53"/>
      <c r="AK6" s="53"/>
      <c r="AL6" s="43"/>
      <c r="AM6" s="43"/>
      <c r="AN6" s="43"/>
      <c r="AO6" s="43"/>
      <c r="AP6" s="43"/>
      <c r="AQ6" s="43"/>
      <c r="AR6" s="43"/>
      <c r="AS6" s="44">
        <v>0</v>
      </c>
      <c r="AT6" s="44">
        <v>5</v>
      </c>
    </row>
    <row r="7" spans="1:46">
      <c r="A7" s="1" t="str">
        <f t="shared" si="0"/>
        <v>UCI_UP_CHPShare-ICU</v>
      </c>
      <c r="B7" s="45" t="s">
        <v>210</v>
      </c>
      <c r="C7" s="45" t="s">
        <v>213</v>
      </c>
      <c r="D7" s="45" t="s">
        <v>213</v>
      </c>
      <c r="E7" s="45">
        <v>2015</v>
      </c>
      <c r="F7" s="45">
        <v>1</v>
      </c>
      <c r="G7" s="45">
        <v>-1</v>
      </c>
      <c r="H7" s="43"/>
      <c r="I7" s="53"/>
      <c r="J7" s="43"/>
      <c r="K7" s="43"/>
      <c r="L7" s="43"/>
      <c r="M7" s="43"/>
      <c r="N7" s="43"/>
      <c r="O7" s="43"/>
      <c r="P7" s="43"/>
      <c r="Q7" s="43"/>
      <c r="R7" s="43"/>
      <c r="S7" s="53"/>
      <c r="T7" s="53"/>
      <c r="U7" s="43"/>
      <c r="V7" s="53"/>
      <c r="W7" s="43"/>
      <c r="X7" s="43"/>
      <c r="Y7" s="43"/>
      <c r="Z7" s="43"/>
      <c r="AA7" s="43"/>
      <c r="AB7" s="43"/>
      <c r="AC7" s="43"/>
      <c r="AD7" s="43"/>
      <c r="AE7" s="53"/>
      <c r="AF7" s="53"/>
      <c r="AG7" s="43"/>
      <c r="AH7" s="43"/>
      <c r="AI7" s="43"/>
      <c r="AJ7" s="53"/>
      <c r="AK7" s="53"/>
      <c r="AL7" s="43"/>
      <c r="AM7" s="43"/>
      <c r="AN7" s="43"/>
      <c r="AO7" s="43"/>
      <c r="AP7" s="43"/>
      <c r="AQ7" s="43"/>
      <c r="AR7" s="43"/>
      <c r="AS7" s="44">
        <v>0</v>
      </c>
      <c r="AT7" s="44">
        <v>5</v>
      </c>
    </row>
    <row r="8" spans="1:46">
      <c r="A8" s="1" t="str">
        <f t="shared" si="0"/>
        <v>UCI_UP_CHPShare-IIS</v>
      </c>
      <c r="B8" s="45" t="s">
        <v>210</v>
      </c>
      <c r="C8" s="45" t="s">
        <v>32</v>
      </c>
      <c r="D8" s="45" t="s">
        <v>32</v>
      </c>
      <c r="E8" s="45">
        <v>2015</v>
      </c>
      <c r="F8" s="45">
        <v>1</v>
      </c>
      <c r="G8" s="45">
        <v>-1</v>
      </c>
      <c r="H8" s="43"/>
      <c r="I8" s="43">
        <v>-0.8</v>
      </c>
      <c r="J8" s="43"/>
      <c r="K8" s="43"/>
      <c r="L8" s="43"/>
      <c r="M8" s="43"/>
      <c r="N8" s="43"/>
      <c r="O8" s="43"/>
      <c r="P8" s="43"/>
      <c r="Q8" s="43"/>
      <c r="R8" s="43"/>
      <c r="S8" s="43">
        <v>-0.8</v>
      </c>
      <c r="T8" s="43">
        <v>-0.8</v>
      </c>
      <c r="U8" s="43"/>
      <c r="V8" s="43">
        <v>-0.8</v>
      </c>
      <c r="W8" s="43"/>
      <c r="X8" s="43"/>
      <c r="Y8" s="43"/>
      <c r="Z8" s="43"/>
      <c r="AA8" s="43"/>
      <c r="AB8" s="43"/>
      <c r="AC8" s="43"/>
      <c r="AD8" s="43"/>
      <c r="AE8" s="43">
        <v>-0.8</v>
      </c>
      <c r="AF8" s="43">
        <v>-0.8</v>
      </c>
      <c r="AG8" s="43"/>
      <c r="AH8" s="43"/>
      <c r="AI8" s="43"/>
      <c r="AJ8" s="43">
        <v>-0.8</v>
      </c>
      <c r="AK8" s="43">
        <v>-0.8</v>
      </c>
      <c r="AL8" s="43"/>
      <c r="AM8" s="43"/>
      <c r="AN8" s="43"/>
      <c r="AO8" s="43"/>
      <c r="AP8" s="43"/>
      <c r="AQ8" s="43"/>
      <c r="AR8" s="43"/>
      <c r="AS8" s="44">
        <v>0</v>
      </c>
      <c r="AT8" s="44">
        <v>5</v>
      </c>
    </row>
    <row r="9" spans="1:46">
      <c r="A9" s="1" t="str">
        <f t="shared" si="0"/>
        <v>UCI_UP_CHPShare-INF</v>
      </c>
      <c r="B9" s="45" t="s">
        <v>210</v>
      </c>
      <c r="C9" s="45" t="s">
        <v>34</v>
      </c>
      <c r="D9" s="45" t="s">
        <v>34</v>
      </c>
      <c r="E9" s="45">
        <v>2015</v>
      </c>
      <c r="F9" s="45">
        <v>1</v>
      </c>
      <c r="G9" s="45">
        <v>-1</v>
      </c>
      <c r="H9" s="43"/>
      <c r="I9" s="53"/>
      <c r="J9" s="43"/>
      <c r="K9" s="43"/>
      <c r="L9" s="43"/>
      <c r="M9" s="43"/>
      <c r="N9" s="43"/>
      <c r="O9" s="43"/>
      <c r="P9" s="43"/>
      <c r="Q9" s="43"/>
      <c r="R9" s="43"/>
      <c r="S9" s="53"/>
      <c r="T9" s="53"/>
      <c r="U9" s="43"/>
      <c r="V9" s="53"/>
      <c r="W9" s="43"/>
      <c r="X9" s="43"/>
      <c r="Y9" s="43"/>
      <c r="Z9" s="43"/>
      <c r="AA9" s="43"/>
      <c r="AB9" s="43"/>
      <c r="AC9" s="43"/>
      <c r="AD9" s="43"/>
      <c r="AE9" s="53"/>
      <c r="AF9" s="53"/>
      <c r="AG9" s="43"/>
      <c r="AH9" s="43"/>
      <c r="AI9" s="43"/>
      <c r="AJ9" s="53"/>
      <c r="AK9" s="53"/>
      <c r="AL9" s="43"/>
      <c r="AM9" s="43"/>
      <c r="AN9" s="43"/>
      <c r="AO9" s="43"/>
      <c r="AP9" s="43"/>
      <c r="AQ9" s="43"/>
      <c r="AR9" s="43"/>
      <c r="AS9" s="44">
        <v>0</v>
      </c>
      <c r="AT9" s="44">
        <v>5</v>
      </c>
    </row>
    <row r="10" spans="1:46">
      <c r="A10" s="1" t="str">
        <f t="shared" si="0"/>
        <v>UCI_UP_CHPShare-INM</v>
      </c>
      <c r="B10" s="45" t="s">
        <v>210</v>
      </c>
      <c r="C10" s="45" t="s">
        <v>214</v>
      </c>
      <c r="D10" s="45" t="s">
        <v>214</v>
      </c>
      <c r="E10" s="45">
        <v>2015</v>
      </c>
      <c r="F10" s="45">
        <v>1</v>
      </c>
      <c r="G10" s="45">
        <v>-1</v>
      </c>
      <c r="H10" s="43"/>
      <c r="I10" s="53"/>
      <c r="J10" s="43"/>
      <c r="K10" s="43"/>
      <c r="L10" s="43"/>
      <c r="M10" s="43"/>
      <c r="N10" s="43"/>
      <c r="O10" s="43"/>
      <c r="P10" s="43"/>
      <c r="Q10" s="43"/>
      <c r="R10" s="43"/>
      <c r="S10" s="53"/>
      <c r="T10" s="53"/>
      <c r="U10" s="43"/>
      <c r="V10" s="53"/>
      <c r="W10" s="43"/>
      <c r="X10" s="43"/>
      <c r="Y10" s="43"/>
      <c r="Z10" s="43"/>
      <c r="AA10" s="43"/>
      <c r="AB10" s="43"/>
      <c r="AC10" s="43"/>
      <c r="AD10" s="43"/>
      <c r="AE10" s="53"/>
      <c r="AF10" s="53"/>
      <c r="AG10" s="43"/>
      <c r="AH10" s="43"/>
      <c r="AI10" s="43"/>
      <c r="AJ10" s="53"/>
      <c r="AK10" s="53"/>
      <c r="AL10" s="43"/>
      <c r="AM10" s="43"/>
      <c r="AN10" s="43"/>
      <c r="AO10" s="43"/>
      <c r="AP10" s="43"/>
      <c r="AQ10" s="43"/>
      <c r="AR10" s="43"/>
      <c r="AS10" s="44">
        <v>0</v>
      </c>
      <c r="AT10" s="44">
        <v>5</v>
      </c>
    </row>
    <row r="11" spans="1:46">
      <c r="A11" s="1" t="str">
        <f t="shared" si="0"/>
        <v>UCI_UP_CHPShare-IOI</v>
      </c>
      <c r="B11" s="45" t="s">
        <v>210</v>
      </c>
      <c r="C11" s="45" t="s">
        <v>33</v>
      </c>
      <c r="D11" s="45" t="s">
        <v>33</v>
      </c>
      <c r="E11" s="45">
        <v>2015</v>
      </c>
      <c r="F11" s="45">
        <v>1</v>
      </c>
      <c r="G11" s="45">
        <v>-1</v>
      </c>
      <c r="H11" s="43"/>
      <c r="I11" s="5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43"/>
      <c r="U11" s="43"/>
      <c r="V11" s="53"/>
      <c r="W11" s="43"/>
      <c r="X11" s="43"/>
      <c r="Y11" s="43"/>
      <c r="Z11" s="43"/>
      <c r="AA11" s="43"/>
      <c r="AB11" s="43"/>
      <c r="AC11" s="43"/>
      <c r="AD11" s="43"/>
      <c r="AE11" s="53"/>
      <c r="AF11" s="53"/>
      <c r="AG11" s="43"/>
      <c r="AH11" s="43"/>
      <c r="AI11" s="43"/>
      <c r="AJ11" s="53"/>
      <c r="AK11" s="53"/>
      <c r="AL11" s="43"/>
      <c r="AM11" s="43"/>
      <c r="AN11" s="43"/>
      <c r="AO11" s="43"/>
      <c r="AP11" s="43"/>
      <c r="AQ11" s="43"/>
      <c r="AR11" s="43"/>
      <c r="AS11" s="44">
        <v>0</v>
      </c>
      <c r="AT11" s="44">
        <v>5</v>
      </c>
    </row>
    <row r="12" spans="1:46">
      <c r="A12" s="1" t="str">
        <f t="shared" si="0"/>
        <v>UCI_UP_CHPShare-IPP</v>
      </c>
      <c r="B12" s="45" t="s">
        <v>210</v>
      </c>
      <c r="C12" s="45" t="s">
        <v>31</v>
      </c>
      <c r="D12" s="45" t="s">
        <v>31</v>
      </c>
      <c r="E12" s="45">
        <v>2015</v>
      </c>
      <c r="F12" s="45">
        <v>1</v>
      </c>
      <c r="G12" s="45">
        <v>-1</v>
      </c>
      <c r="H12" s="43"/>
      <c r="I12" s="43">
        <v>-0.8</v>
      </c>
      <c r="J12" s="43"/>
      <c r="K12" s="43"/>
      <c r="L12" s="43"/>
      <c r="M12" s="43"/>
      <c r="N12" s="43"/>
      <c r="O12" s="43"/>
      <c r="P12" s="43"/>
      <c r="Q12" s="43"/>
      <c r="R12" s="43"/>
      <c r="S12" s="43">
        <v>-0.8</v>
      </c>
      <c r="T12" s="43">
        <v>-0.8</v>
      </c>
      <c r="U12" s="43"/>
      <c r="V12" s="43">
        <v>-0.8</v>
      </c>
      <c r="W12" s="43"/>
      <c r="X12" s="43"/>
      <c r="Y12" s="43"/>
      <c r="Z12" s="43"/>
      <c r="AA12" s="43"/>
      <c r="AB12" s="43"/>
      <c r="AC12" s="43"/>
      <c r="AD12" s="43"/>
      <c r="AE12" s="43">
        <v>-0.8</v>
      </c>
      <c r="AF12" s="43">
        <v>-0.8</v>
      </c>
      <c r="AG12" s="43"/>
      <c r="AH12" s="43"/>
      <c r="AI12" s="43"/>
      <c r="AJ12" s="43">
        <v>-0.8</v>
      </c>
      <c r="AK12" s="43">
        <v>-0.8</v>
      </c>
      <c r="AL12" s="43"/>
      <c r="AM12" s="43"/>
      <c r="AN12" s="43"/>
      <c r="AO12" s="43"/>
      <c r="AP12" s="43"/>
      <c r="AQ12" s="43"/>
      <c r="AR12" s="43"/>
      <c r="AS12" s="44">
        <v>0</v>
      </c>
      <c r="AT12" s="44">
        <v>5</v>
      </c>
    </row>
    <row r="16" spans="1:46">
      <c r="C16" s="47" t="s">
        <v>232</v>
      </c>
    </row>
    <row r="17" spans="1:46">
      <c r="A17" s="1" t="s">
        <v>1</v>
      </c>
      <c r="B17" t="s">
        <v>128</v>
      </c>
      <c r="C17" t="s">
        <v>175</v>
      </c>
      <c r="D17" t="s">
        <v>100</v>
      </c>
      <c r="E17" t="s">
        <v>215</v>
      </c>
      <c r="F17" t="s">
        <v>99</v>
      </c>
      <c r="G17" t="s">
        <v>98</v>
      </c>
      <c r="H17" t="s">
        <v>97</v>
      </c>
      <c r="I17" t="s">
        <v>216</v>
      </c>
      <c r="J17" t="s">
        <v>96</v>
      </c>
      <c r="K17" t="s">
        <v>95</v>
      </c>
      <c r="L17" t="s">
        <v>94</v>
      </c>
      <c r="M17" t="s">
        <v>93</v>
      </c>
      <c r="N17" t="s">
        <v>92</v>
      </c>
      <c r="O17" t="s">
        <v>91</v>
      </c>
      <c r="P17" t="s">
        <v>90</v>
      </c>
      <c r="Q17" t="s">
        <v>89</v>
      </c>
      <c r="R17" t="s">
        <v>88</v>
      </c>
      <c r="S17" t="s">
        <v>222</v>
      </c>
      <c r="T17" t="s">
        <v>217</v>
      </c>
      <c r="U17" t="s">
        <v>87</v>
      </c>
      <c r="V17" t="s">
        <v>86</v>
      </c>
      <c r="W17" t="s">
        <v>85</v>
      </c>
      <c r="X17" t="s">
        <v>84</v>
      </c>
      <c r="Y17" t="s">
        <v>83</v>
      </c>
      <c r="Z17" t="s">
        <v>82</v>
      </c>
      <c r="AA17" t="s">
        <v>81</v>
      </c>
      <c r="AB17" t="s">
        <v>219</v>
      </c>
      <c r="AC17" t="s">
        <v>220</v>
      </c>
      <c r="AD17" t="s">
        <v>223</v>
      </c>
      <c r="AE17" t="s">
        <v>79</v>
      </c>
      <c r="AF17" t="s">
        <v>78</v>
      </c>
      <c r="AG17" t="s">
        <v>77</v>
      </c>
      <c r="AH17" t="s">
        <v>76</v>
      </c>
      <c r="AI17" t="s">
        <v>75</v>
      </c>
      <c r="AJ17" t="s">
        <v>221</v>
      </c>
      <c r="AK17" t="s">
        <v>74</v>
      </c>
      <c r="AL17" t="s">
        <v>73</v>
      </c>
      <c r="AM17" t="s">
        <v>72</v>
      </c>
      <c r="AN17" t="s">
        <v>71</v>
      </c>
      <c r="AO17" s="47" t="s">
        <v>226</v>
      </c>
      <c r="AP17" s="47" t="s">
        <v>227</v>
      </c>
    </row>
    <row r="18" spans="1:46">
      <c r="A18" s="1" t="s">
        <v>224</v>
      </c>
      <c r="B18" t="s">
        <v>225</v>
      </c>
      <c r="C18" t="s">
        <v>191</v>
      </c>
      <c r="D18" s="46">
        <v>1.02</v>
      </c>
      <c r="E18" s="46">
        <v>-0.53</v>
      </c>
      <c r="F18" s="46">
        <v>-0.73</v>
      </c>
      <c r="G18" s="46">
        <v>-0.97</v>
      </c>
      <c r="H18" s="46">
        <v>-1</v>
      </c>
      <c r="I18" s="46">
        <v>-1</v>
      </c>
      <c r="J18" s="46">
        <v>-1</v>
      </c>
      <c r="K18" s="46">
        <v>-1</v>
      </c>
      <c r="L18" s="46">
        <v>-0.56999999999999995</v>
      </c>
      <c r="M18" s="46">
        <v>-0.81</v>
      </c>
      <c r="N18" s="46">
        <v>-0.9</v>
      </c>
      <c r="O18" s="46">
        <v>-0.9</v>
      </c>
      <c r="P18" s="46">
        <v>-0.9</v>
      </c>
      <c r="Q18" s="46">
        <v>-0.75</v>
      </c>
      <c r="R18" s="46">
        <v>-0.8</v>
      </c>
      <c r="S18" s="46">
        <v>-0.9</v>
      </c>
      <c r="T18" s="46">
        <v>-0.85</v>
      </c>
      <c r="U18" s="46">
        <v>-0.9</v>
      </c>
      <c r="V18" s="46">
        <v>-0.75</v>
      </c>
      <c r="W18" s="46">
        <v>-1</v>
      </c>
      <c r="X18" s="46">
        <v>-0.87</v>
      </c>
      <c r="Y18" s="46">
        <v>-1</v>
      </c>
      <c r="Z18" s="46">
        <v>-0.69</v>
      </c>
      <c r="AA18" s="46">
        <v>-0.9</v>
      </c>
      <c r="AB18" s="46">
        <v>-1</v>
      </c>
      <c r="AC18" s="46">
        <v>0</v>
      </c>
      <c r="AD18" s="46">
        <v>-1</v>
      </c>
      <c r="AE18" s="46">
        <v>-0.9</v>
      </c>
      <c r="AF18" s="46">
        <v>-0.68</v>
      </c>
      <c r="AG18" s="46">
        <v>-0.81</v>
      </c>
      <c r="AH18" s="46">
        <v>-0.8</v>
      </c>
      <c r="AI18" s="46">
        <v>-0.55000000000000004</v>
      </c>
      <c r="AJ18" s="46">
        <v>-0.8</v>
      </c>
      <c r="AK18" s="46">
        <v>-0.93</v>
      </c>
      <c r="AL18" s="46">
        <v>-0.84</v>
      </c>
      <c r="AM18" s="46">
        <v>-0.78</v>
      </c>
      <c r="AN18" s="46">
        <v>-0.71</v>
      </c>
      <c r="AO18">
        <v>0</v>
      </c>
      <c r="AP18">
        <v>15</v>
      </c>
    </row>
    <row r="20" spans="1:46"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2" spans="1:46">
      <c r="A22"/>
    </row>
    <row r="23" spans="1:46">
      <c r="A23"/>
    </row>
    <row r="24" spans="1:46">
      <c r="A24" s="1" t="str">
        <f>"UCI_UP_CHPShare-"&amp;LEFT(C24,3)</f>
        <v>UCI_UP_CHPShare-IND</v>
      </c>
      <c r="B24" s="45" t="s">
        <v>210</v>
      </c>
      <c r="C24" s="45" t="s">
        <v>236</v>
      </c>
      <c r="D24" s="45" t="s">
        <v>236</v>
      </c>
      <c r="E24" s="45">
        <v>2015</v>
      </c>
      <c r="F24" s="45">
        <v>1</v>
      </c>
      <c r="G24" s="45">
        <v>-1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4">
        <v>0</v>
      </c>
      <c r="AT24" s="44">
        <v>5</v>
      </c>
    </row>
    <row r="25" spans="1:46">
      <c r="A25"/>
    </row>
    <row r="26" spans="1:46">
      <c r="A26"/>
    </row>
    <row r="27" spans="1:46">
      <c r="A27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6">
      <c r="A2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6">
      <c r="A29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6">
      <c r="A3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6">
      <c r="A31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6">
      <c r="A32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>
      <c r="A33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>
      <c r="A3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>
      <c r="A3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>
      <c r="A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>
      <c r="A37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>
      <c r="A3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>
      <c r="A3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>
      <c r="A4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>
      <c r="A41"/>
    </row>
    <row r="42" spans="1:41">
      <c r="A42"/>
    </row>
    <row r="43" spans="1:41">
      <c r="A43"/>
      <c r="C43" s="47"/>
    </row>
    <row r="44" spans="1:41">
      <c r="A44"/>
      <c r="C44" s="47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>
      <c r="A45"/>
    </row>
    <row r="46" spans="1:41">
      <c r="A4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Q19"/>
  <sheetViews>
    <sheetView zoomScaleNormal="100" workbookViewId="0">
      <selection activeCell="D8" sqref="D8:D10"/>
    </sheetView>
  </sheetViews>
  <sheetFormatPr defaultRowHeight="15"/>
  <cols>
    <col min="1" max="5" width="9.140625" style="14"/>
    <col min="6" max="6" width="13.5703125" style="14" bestFit="1" customWidth="1"/>
    <col min="7" max="7" width="7.85546875" style="14" bestFit="1" customWidth="1"/>
    <col min="8" max="8" width="6.42578125" style="14" bestFit="1" customWidth="1"/>
    <col min="9" max="9" width="5.42578125" style="14" customWidth="1"/>
    <col min="10" max="11" width="6.42578125" style="14" bestFit="1" customWidth="1"/>
    <col min="12" max="12" width="7.42578125" style="14" bestFit="1" customWidth="1"/>
    <col min="13" max="13" width="7.7109375" style="14" bestFit="1" customWidth="1"/>
    <col min="14" max="15" width="6.42578125" style="14" bestFit="1" customWidth="1"/>
    <col min="16" max="16" width="8.28515625" style="14" bestFit="1" customWidth="1"/>
    <col min="17" max="17" width="6.42578125" style="14" bestFit="1" customWidth="1"/>
    <col min="18" max="18" width="7.7109375" style="14" bestFit="1" customWidth="1"/>
    <col min="19" max="19" width="7.42578125" style="14" bestFit="1" customWidth="1"/>
    <col min="20" max="22" width="6.42578125" style="14" bestFit="1" customWidth="1"/>
    <col min="23" max="23" width="8.7109375" style="14" bestFit="1" customWidth="1"/>
    <col min="24" max="29" width="6.42578125" style="14" bestFit="1" customWidth="1"/>
    <col min="30" max="31" width="7.7109375" style="14" bestFit="1" customWidth="1"/>
    <col min="32" max="32" width="7.42578125" style="14" bestFit="1" customWidth="1"/>
    <col min="33" max="35" width="6.42578125" style="14" bestFit="1" customWidth="1"/>
    <col min="36" max="36" width="7.7109375" style="14" bestFit="1" customWidth="1"/>
    <col min="37" max="16384" width="9.140625" style="14"/>
  </cols>
  <sheetData>
    <row r="2" spans="1:43">
      <c r="B2" s="18" t="s">
        <v>181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186</v>
      </c>
      <c r="G5" s="35">
        <v>2.5922812500000001</v>
      </c>
      <c r="H5" s="35">
        <v>4.5086021505376301</v>
      </c>
      <c r="I5" s="35">
        <v>1.2050780645161301</v>
      </c>
      <c r="J5" s="35">
        <v>2</v>
      </c>
      <c r="K5" s="35">
        <v>1.3216187933796</v>
      </c>
      <c r="L5" s="35">
        <v>2.5643495856619798</v>
      </c>
      <c r="M5" s="35">
        <v>24.447744441059999</v>
      </c>
      <c r="N5" s="35">
        <v>1.5666199999999999</v>
      </c>
      <c r="O5" s="35">
        <v>0.256410256410256</v>
      </c>
      <c r="P5" s="35">
        <v>25.360679750994301</v>
      </c>
      <c r="Q5" s="35">
        <v>0.859895963855422</v>
      </c>
      <c r="R5" s="35">
        <v>15.518233415731199</v>
      </c>
      <c r="S5" s="35">
        <v>10.735198438516599</v>
      </c>
      <c r="T5" s="35">
        <v>2.2400000000000002</v>
      </c>
      <c r="U5" s="35">
        <v>2.1302325581395301</v>
      </c>
      <c r="V5" s="35">
        <v>0</v>
      </c>
      <c r="W5" s="35">
        <v>31.243519724483399</v>
      </c>
      <c r="X5" s="35">
        <v>0.444344262295082</v>
      </c>
      <c r="Y5" s="35">
        <v>0.380470588235294</v>
      </c>
      <c r="Z5" s="35">
        <v>0.48529411764705899</v>
      </c>
      <c r="AA5" s="35">
        <v>0</v>
      </c>
      <c r="AB5" s="35">
        <v>2.4167694204685599</v>
      </c>
      <c r="AC5" s="35">
        <v>1.02</v>
      </c>
      <c r="AD5" s="35">
        <v>13.652861982793899</v>
      </c>
      <c r="AE5" s="35">
        <v>6.6159419580419598</v>
      </c>
      <c r="AF5" s="35">
        <v>3.7845468000000002</v>
      </c>
      <c r="AG5" s="35">
        <v>1.8030769230769199</v>
      </c>
      <c r="AH5" s="35">
        <v>0.34596774193548402</v>
      </c>
      <c r="AI5" s="35">
        <v>2.1769192307692302</v>
      </c>
      <c r="AJ5" s="35">
        <v>6.7116956198960596</v>
      </c>
      <c r="AK5" s="35">
        <v>1.3</v>
      </c>
      <c r="AL5" s="35">
        <v>9.4899999999999998E-2</v>
      </c>
      <c r="AM5" s="35">
        <v>1.71499194853927</v>
      </c>
      <c r="AN5" s="35">
        <v>0.03</v>
      </c>
      <c r="AO5" s="35">
        <v>0</v>
      </c>
      <c r="AP5" s="35">
        <v>0.49199999999999999</v>
      </c>
      <c r="AQ5" s="35">
        <v>2.0950000000000002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185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0.239262295081967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0.77050362905387304</v>
      </c>
      <c r="AN6" s="35">
        <v>0</v>
      </c>
      <c r="AO6" s="35">
        <v>0</v>
      </c>
      <c r="AP6" s="35">
        <v>0.32800000000000001</v>
      </c>
      <c r="AQ6" s="35">
        <v>0</v>
      </c>
    </row>
    <row r="7" spans="1:43">
      <c r="C7" s="26"/>
      <c r="E7" s="14" t="s">
        <v>184</v>
      </c>
      <c r="G7" s="23">
        <f t="shared" ref="G7:AJ7" si="0">SUM(G5:G6)</f>
        <v>2.5922812500000001</v>
      </c>
      <c r="H7" s="23">
        <f t="shared" si="0"/>
        <v>4.5086021505376301</v>
      </c>
      <c r="I7" s="23">
        <f t="shared" si="0"/>
        <v>1.2050780645161301</v>
      </c>
      <c r="J7" s="23">
        <f t="shared" si="0"/>
        <v>2</v>
      </c>
      <c r="K7" s="23">
        <f t="shared" si="0"/>
        <v>1.3216187933796</v>
      </c>
      <c r="L7" s="23">
        <f t="shared" si="0"/>
        <v>2.5643495856619798</v>
      </c>
      <c r="M7" s="23">
        <f t="shared" si="0"/>
        <v>24.447744441059999</v>
      </c>
      <c r="N7" s="23">
        <f t="shared" si="0"/>
        <v>1.5666199999999999</v>
      </c>
      <c r="O7" s="23">
        <f t="shared" si="0"/>
        <v>0.256410256410256</v>
      </c>
      <c r="P7" s="23">
        <f t="shared" si="0"/>
        <v>25.360679750994301</v>
      </c>
      <c r="Q7" s="23">
        <f t="shared" si="0"/>
        <v>0.859895963855422</v>
      </c>
      <c r="R7" s="23">
        <f t="shared" si="0"/>
        <v>15.518233415731199</v>
      </c>
      <c r="S7" s="23">
        <f t="shared" si="0"/>
        <v>10.735198438516599</v>
      </c>
      <c r="T7" s="23">
        <f t="shared" si="0"/>
        <v>2.2400000000000002</v>
      </c>
      <c r="U7" s="23">
        <f t="shared" si="0"/>
        <v>2.1302325581395301</v>
      </c>
      <c r="V7" s="23">
        <f t="shared" si="0"/>
        <v>0</v>
      </c>
      <c r="W7" s="23">
        <f t="shared" si="0"/>
        <v>31.243519724483399</v>
      </c>
      <c r="X7" s="23">
        <f t="shared" si="0"/>
        <v>0.68360655737704901</v>
      </c>
      <c r="Y7" s="23">
        <f t="shared" si="0"/>
        <v>0.380470588235294</v>
      </c>
      <c r="Z7" s="23">
        <f t="shared" si="0"/>
        <v>0.48529411764705899</v>
      </c>
      <c r="AA7" s="23">
        <f t="shared" si="0"/>
        <v>0</v>
      </c>
      <c r="AB7" s="23">
        <f t="shared" si="0"/>
        <v>2.4167694204685599</v>
      </c>
      <c r="AC7" s="23">
        <f t="shared" si="0"/>
        <v>1.02</v>
      </c>
      <c r="AD7" s="23">
        <f t="shared" si="0"/>
        <v>13.652861982793899</v>
      </c>
      <c r="AE7" s="23">
        <f t="shared" si="0"/>
        <v>6.6159419580419598</v>
      </c>
      <c r="AF7" s="23">
        <f t="shared" si="0"/>
        <v>3.7845468000000002</v>
      </c>
      <c r="AG7" s="23">
        <f t="shared" si="0"/>
        <v>1.8030769230769199</v>
      </c>
      <c r="AH7" s="23">
        <f t="shared" si="0"/>
        <v>0.34596774193548402</v>
      </c>
      <c r="AI7" s="23">
        <f t="shared" si="0"/>
        <v>2.1769192307692302</v>
      </c>
      <c r="AJ7" s="23">
        <f t="shared" si="0"/>
        <v>6.7116956198960596</v>
      </c>
      <c r="AK7" s="23">
        <f t="shared" ref="AK7:AQ7" si="1">SUM(AK5:AK6)</f>
        <v>1.3</v>
      </c>
      <c r="AL7" s="23">
        <f t="shared" si="1"/>
        <v>9.4899999999999998E-2</v>
      </c>
      <c r="AM7" s="23">
        <f t="shared" si="1"/>
        <v>2.4854955775931429</v>
      </c>
      <c r="AN7" s="23">
        <f t="shared" si="1"/>
        <v>0.03</v>
      </c>
      <c r="AO7" s="23">
        <f t="shared" si="1"/>
        <v>0</v>
      </c>
      <c r="AP7" s="23">
        <f t="shared" si="1"/>
        <v>0.82000000000000006</v>
      </c>
      <c r="AQ7" s="23">
        <f t="shared" si="1"/>
        <v>2.0950000000000002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33" t="s">
        <v>188</v>
      </c>
      <c r="G8" s="35">
        <v>0.881375625</v>
      </c>
      <c r="H8" s="35">
        <v>5.3882304301075301</v>
      </c>
      <c r="I8" s="35">
        <v>1.06528900903226</v>
      </c>
      <c r="J8" s="35">
        <v>3.1008</v>
      </c>
      <c r="K8" s="35">
        <v>0.269610233849439</v>
      </c>
      <c r="L8" s="35">
        <v>1.67836680381576</v>
      </c>
      <c r="M8" s="35">
        <v>8.3122331099604008</v>
      </c>
      <c r="N8" s="35">
        <v>1.5501653479212301</v>
      </c>
      <c r="O8" s="35">
        <v>0.21794871794871801</v>
      </c>
      <c r="P8" s="35">
        <v>0</v>
      </c>
      <c r="Q8" s="35">
        <v>1.6080054524096401</v>
      </c>
      <c r="R8" s="35">
        <v>2.6380996806743102</v>
      </c>
      <c r="S8" s="35">
        <v>5.3139232270657102</v>
      </c>
      <c r="T8" s="35">
        <v>1.2185600000000001</v>
      </c>
      <c r="U8" s="35">
        <v>1.43151627906977</v>
      </c>
      <c r="V8" s="35">
        <v>0</v>
      </c>
      <c r="W8" s="35">
        <v>2.1245593412648698</v>
      </c>
      <c r="X8" s="35">
        <v>1.48055508196721</v>
      </c>
      <c r="Y8" s="35">
        <v>0.65132760000000001</v>
      </c>
      <c r="Z8" s="35">
        <v>0.86212500000000003</v>
      </c>
      <c r="AA8" s="35">
        <v>0</v>
      </c>
      <c r="AB8" s="35">
        <v>0</v>
      </c>
      <c r="AC8" s="35">
        <v>3.0639780000000001</v>
      </c>
      <c r="AD8" s="35">
        <v>24.6024572929947</v>
      </c>
      <c r="AE8" s="35">
        <v>1.1247101328671301</v>
      </c>
      <c r="AF8" s="35">
        <v>0</v>
      </c>
      <c r="AG8" s="35">
        <v>3.8008861538461498</v>
      </c>
      <c r="AH8" s="35">
        <v>0</v>
      </c>
      <c r="AI8" s="35">
        <v>1.70235083846154</v>
      </c>
      <c r="AJ8" s="35">
        <v>11.9803766815145</v>
      </c>
      <c r="AK8" s="35">
        <v>1.1492</v>
      </c>
      <c r="AL8" s="35">
        <v>0.14519699999999999</v>
      </c>
      <c r="AM8" s="35">
        <v>2.6822474075154101</v>
      </c>
      <c r="AN8" s="35">
        <v>0</v>
      </c>
      <c r="AO8" s="35">
        <v>0</v>
      </c>
      <c r="AP8" s="35">
        <v>0</v>
      </c>
      <c r="AQ8" s="35">
        <v>2.0656699999999999</v>
      </c>
    </row>
    <row r="9" spans="1:43">
      <c r="A9" s="14" t="s">
        <v>134</v>
      </c>
      <c r="B9" s="1" t="s">
        <v>133</v>
      </c>
      <c r="C9" s="26"/>
      <c r="D9" s="14">
        <v>2010</v>
      </c>
      <c r="E9" s="14" t="s">
        <v>132</v>
      </c>
      <c r="F9" s="33" t="s">
        <v>189</v>
      </c>
      <c r="G9" s="35">
        <v>0</v>
      </c>
      <c r="H9" s="35">
        <v>4.6600911827956999</v>
      </c>
      <c r="I9" s="35">
        <v>0.90139839225806495</v>
      </c>
      <c r="J9" s="35">
        <v>1.4212</v>
      </c>
      <c r="K9" s="35">
        <v>4.2238936636412197</v>
      </c>
      <c r="L9" s="35">
        <v>0.23976668625939501</v>
      </c>
      <c r="M9" s="35">
        <v>4.9873398659762396</v>
      </c>
      <c r="N9" s="35">
        <v>2.4476294967177199</v>
      </c>
      <c r="O9" s="35">
        <v>0.21794871794871801</v>
      </c>
      <c r="P9" s="35">
        <v>51.735786692028299</v>
      </c>
      <c r="Q9" s="35">
        <v>0.96480327144578304</v>
      </c>
      <c r="R9" s="35">
        <v>21.1047974453945</v>
      </c>
      <c r="S9" s="35">
        <v>12.3991541964867</v>
      </c>
      <c r="T9" s="35">
        <v>1.9801599999999999</v>
      </c>
      <c r="U9" s="35">
        <v>1.9325469767441901</v>
      </c>
      <c r="V9" s="35">
        <v>0</v>
      </c>
      <c r="W9" s="35">
        <v>69.048178591108297</v>
      </c>
      <c r="X9" s="35">
        <v>3.0215409836065601E-2</v>
      </c>
      <c r="Y9" s="35">
        <v>0</v>
      </c>
      <c r="Z9" s="35">
        <v>0.235125</v>
      </c>
      <c r="AA9" s="35">
        <v>0</v>
      </c>
      <c r="AB9" s="35">
        <v>2.4167694204685598E-2</v>
      </c>
      <c r="AC9" s="35">
        <v>0.23062199999999999</v>
      </c>
      <c r="AD9" s="35">
        <v>0</v>
      </c>
      <c r="AE9" s="35">
        <v>15.5209998335664</v>
      </c>
      <c r="AF9" s="35">
        <v>2.3161426415999999</v>
      </c>
      <c r="AG9" s="35">
        <v>2.26827076923077</v>
      </c>
      <c r="AH9" s="35">
        <v>5.8814516129032303E-2</v>
      </c>
      <c r="AI9" s="35">
        <v>0.51810677692307705</v>
      </c>
      <c r="AJ9" s="35">
        <v>0</v>
      </c>
      <c r="AK9" s="35">
        <v>3.2707999999999999</v>
      </c>
      <c r="AL9" s="35">
        <v>0</v>
      </c>
      <c r="AM9" s="35">
        <v>0</v>
      </c>
      <c r="AN9" s="35">
        <v>0.10199999999999999</v>
      </c>
      <c r="AO9" s="35">
        <v>0</v>
      </c>
      <c r="AP9" s="35">
        <v>1.6728000000000001</v>
      </c>
      <c r="AQ9" s="35">
        <v>1.13968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34" t="s">
        <v>190</v>
      </c>
      <c r="G10" s="35">
        <v>7.9323806250000004</v>
      </c>
      <c r="H10" s="35">
        <v>4.5144633333333299</v>
      </c>
      <c r="I10" s="35">
        <v>2.13057801806452</v>
      </c>
      <c r="J10" s="35">
        <v>1.9379999999999999</v>
      </c>
      <c r="K10" s="35">
        <v>0</v>
      </c>
      <c r="L10" s="35">
        <v>6.8006551011755603</v>
      </c>
      <c r="M10" s="35">
        <v>69.822758123667398</v>
      </c>
      <c r="N10" s="35">
        <v>1.3287131553610501</v>
      </c>
      <c r="O10" s="35">
        <v>0.43589743589743601</v>
      </c>
      <c r="P10" s="35">
        <v>34.490524461352202</v>
      </c>
      <c r="Q10" s="35">
        <v>0.35083755325301202</v>
      </c>
      <c r="R10" s="35">
        <v>29.0190964874174</v>
      </c>
      <c r="S10" s="35">
        <v>0</v>
      </c>
      <c r="T10" s="35">
        <v>4.4172799999999999</v>
      </c>
      <c r="U10" s="35">
        <v>0.214727441860465</v>
      </c>
      <c r="V10" s="35">
        <v>0</v>
      </c>
      <c r="W10" s="35">
        <v>35.055229130870401</v>
      </c>
      <c r="X10" s="35">
        <v>0</v>
      </c>
      <c r="Y10" s="35">
        <v>0.57759240000000001</v>
      </c>
      <c r="Z10" s="35">
        <v>0.47025</v>
      </c>
      <c r="AA10" s="35">
        <v>0</v>
      </c>
      <c r="AB10" s="35">
        <v>0.21750924784216999</v>
      </c>
      <c r="AC10" s="35">
        <v>0</v>
      </c>
      <c r="AD10" s="35">
        <v>21.8172734485047</v>
      </c>
      <c r="AE10" s="35">
        <v>5.8484926909090902</v>
      </c>
      <c r="AF10" s="35">
        <v>9.2645705663999998</v>
      </c>
      <c r="AG10" s="35">
        <v>6.1304615384615402E-2</v>
      </c>
      <c r="AH10" s="35">
        <v>1.1174758064516099</v>
      </c>
      <c r="AI10" s="35">
        <v>5.1810677692307703</v>
      </c>
      <c r="AJ10" s="35">
        <v>10.8393884261321</v>
      </c>
      <c r="AK10" s="35">
        <v>0</v>
      </c>
      <c r="AL10" s="35">
        <v>0.17746300000000001</v>
      </c>
      <c r="AM10" s="35">
        <v>3.14872521751809</v>
      </c>
      <c r="AN10" s="35">
        <v>0</v>
      </c>
      <c r="AO10" s="35">
        <v>0</v>
      </c>
      <c r="AP10" s="35">
        <v>0</v>
      </c>
      <c r="AQ10" s="35">
        <v>3.9176500000000001</v>
      </c>
    </row>
    <row r="11" spans="1:43">
      <c r="E11" s="14" t="s">
        <v>184</v>
      </c>
      <c r="G11" s="23">
        <f t="shared" ref="G11:AJ11" si="2">SUM(G8:G10)</f>
        <v>8.8137562500000008</v>
      </c>
      <c r="H11" s="23">
        <f t="shared" si="2"/>
        <v>14.56278494623656</v>
      </c>
      <c r="I11" s="23">
        <f t="shared" si="2"/>
        <v>4.0972654193548443</v>
      </c>
      <c r="J11" s="23">
        <f t="shared" si="2"/>
        <v>6.46</v>
      </c>
      <c r="K11" s="23">
        <f t="shared" si="2"/>
        <v>4.4935038974906583</v>
      </c>
      <c r="L11" s="23">
        <f t="shared" si="2"/>
        <v>8.7187885912507159</v>
      </c>
      <c r="M11" s="23">
        <f t="shared" si="2"/>
        <v>83.12233109960404</v>
      </c>
      <c r="N11" s="23">
        <f t="shared" si="2"/>
        <v>5.3265079999999996</v>
      </c>
      <c r="O11" s="23">
        <f t="shared" si="2"/>
        <v>0.87179487179487203</v>
      </c>
      <c r="P11" s="23">
        <f t="shared" si="2"/>
        <v>86.226311153380493</v>
      </c>
      <c r="Q11" s="23">
        <f t="shared" si="2"/>
        <v>2.9236462771084351</v>
      </c>
      <c r="R11" s="23">
        <f t="shared" si="2"/>
        <v>52.761993613486212</v>
      </c>
      <c r="S11" s="23">
        <f t="shared" si="2"/>
        <v>17.713077423552409</v>
      </c>
      <c r="T11" s="23">
        <f t="shared" si="2"/>
        <v>7.6159999999999997</v>
      </c>
      <c r="U11" s="23">
        <f t="shared" si="2"/>
        <v>3.578790697674425</v>
      </c>
      <c r="V11" s="23">
        <f t="shared" si="2"/>
        <v>0</v>
      </c>
      <c r="W11" s="23">
        <f t="shared" si="2"/>
        <v>106.22796706324357</v>
      </c>
      <c r="X11" s="23">
        <f t="shared" si="2"/>
        <v>1.5107704918032756</v>
      </c>
      <c r="Y11" s="23">
        <f t="shared" si="2"/>
        <v>1.22892</v>
      </c>
      <c r="Z11" s="23">
        <f t="shared" si="2"/>
        <v>1.5675000000000001</v>
      </c>
      <c r="AA11" s="23">
        <f t="shared" si="2"/>
        <v>0</v>
      </c>
      <c r="AB11" s="23">
        <f t="shared" si="2"/>
        <v>0.24167694204685558</v>
      </c>
      <c r="AC11" s="23">
        <f t="shared" si="2"/>
        <v>3.2946</v>
      </c>
      <c r="AD11" s="23">
        <f t="shared" si="2"/>
        <v>46.4197307414994</v>
      </c>
      <c r="AE11" s="23">
        <f t="shared" si="2"/>
        <v>22.494202657342619</v>
      </c>
      <c r="AF11" s="23">
        <f t="shared" si="2"/>
        <v>11.580713207999999</v>
      </c>
      <c r="AG11" s="23">
        <f t="shared" si="2"/>
        <v>6.1304615384615344</v>
      </c>
      <c r="AH11" s="23">
        <f t="shared" si="2"/>
        <v>1.1762903225806423</v>
      </c>
      <c r="AI11" s="23">
        <f t="shared" si="2"/>
        <v>7.4015253846153879</v>
      </c>
      <c r="AJ11" s="23">
        <f t="shared" si="2"/>
        <v>22.819765107646599</v>
      </c>
      <c r="AK11" s="23">
        <f t="shared" ref="AK11:AQ11" si="3">SUM(AK8:AK10)</f>
        <v>4.42</v>
      </c>
      <c r="AL11" s="23">
        <f t="shared" si="3"/>
        <v>0.32266</v>
      </c>
      <c r="AM11" s="23">
        <f t="shared" si="3"/>
        <v>5.8309726250334997</v>
      </c>
      <c r="AN11" s="23">
        <f t="shared" si="3"/>
        <v>0.10199999999999999</v>
      </c>
      <c r="AO11" s="23">
        <f t="shared" si="3"/>
        <v>0</v>
      </c>
      <c r="AP11" s="23">
        <f t="shared" si="3"/>
        <v>1.6728000000000001</v>
      </c>
      <c r="AQ11" s="23">
        <f t="shared" si="3"/>
        <v>7.1230000000000002</v>
      </c>
    </row>
    <row r="13" spans="1:43">
      <c r="F13" s="18" t="s">
        <v>130</v>
      </c>
      <c r="H13" s="22">
        <v>0.99</v>
      </c>
      <c r="I13" s="14" t="s">
        <v>129</v>
      </c>
    </row>
    <row r="14" spans="1:43">
      <c r="F14" s="25" t="s">
        <v>128</v>
      </c>
      <c r="G14" s="19" t="s">
        <v>99</v>
      </c>
      <c r="H14" s="19" t="s">
        <v>98</v>
      </c>
      <c r="I14" s="19" t="s">
        <v>97</v>
      </c>
      <c r="J14" s="19" t="s">
        <v>96</v>
      </c>
      <c r="K14" s="19" t="s">
        <v>95</v>
      </c>
      <c r="L14" s="19" t="s">
        <v>94</v>
      </c>
      <c r="M14" s="19" t="s">
        <v>93</v>
      </c>
      <c r="N14" s="19" t="s">
        <v>92</v>
      </c>
      <c r="O14" s="19" t="s">
        <v>91</v>
      </c>
      <c r="P14" s="19" t="s">
        <v>90</v>
      </c>
      <c r="Q14" s="19" t="s">
        <v>89</v>
      </c>
      <c r="R14" s="19" t="s">
        <v>88</v>
      </c>
      <c r="S14" s="19" t="s">
        <v>222</v>
      </c>
      <c r="T14" s="19" t="s">
        <v>87</v>
      </c>
      <c r="U14" s="19" t="s">
        <v>86</v>
      </c>
      <c r="V14" s="19" t="s">
        <v>85</v>
      </c>
      <c r="W14" s="19" t="s">
        <v>84</v>
      </c>
      <c r="X14" s="19" t="s">
        <v>83</v>
      </c>
      <c r="Y14" s="19" t="s">
        <v>82</v>
      </c>
      <c r="Z14" s="19" t="s">
        <v>81</v>
      </c>
      <c r="AA14" s="19" t="s">
        <v>80</v>
      </c>
      <c r="AB14" s="19" t="s">
        <v>79</v>
      </c>
      <c r="AC14" s="19" t="s">
        <v>78</v>
      </c>
      <c r="AD14" s="19" t="s">
        <v>77</v>
      </c>
      <c r="AE14" s="19" t="s">
        <v>76</v>
      </c>
      <c r="AF14" s="19" t="s">
        <v>75</v>
      </c>
      <c r="AG14" s="19" t="s">
        <v>74</v>
      </c>
      <c r="AH14" s="19" t="s">
        <v>73</v>
      </c>
      <c r="AI14" s="19" t="s">
        <v>72</v>
      </c>
      <c r="AJ14" s="19" t="s">
        <v>71</v>
      </c>
      <c r="AK14" s="19" t="s">
        <v>215</v>
      </c>
      <c r="AL14" s="19" t="s">
        <v>216</v>
      </c>
      <c r="AM14" s="19" t="s">
        <v>217</v>
      </c>
      <c r="AN14" s="19" t="s">
        <v>218</v>
      </c>
      <c r="AO14" s="19" t="s">
        <v>219</v>
      </c>
      <c r="AP14" s="19" t="s">
        <v>220</v>
      </c>
      <c r="AQ14" s="19" t="s">
        <v>221</v>
      </c>
    </row>
    <row r="15" spans="1:43">
      <c r="F15" s="14" t="str">
        <f>F5</f>
        <v>ICMDRYPRD00</v>
      </c>
      <c r="G15" s="24">
        <f t="shared" ref="G15:I16" si="4">IF(G$7=0,0,G5/G$7)*$H$13</f>
        <v>0.99</v>
      </c>
      <c r="H15" s="24">
        <f t="shared" si="4"/>
        <v>0.99</v>
      </c>
      <c r="I15" s="24">
        <f t="shared" si="4"/>
        <v>0.99</v>
      </c>
      <c r="J15" s="24">
        <f>IF(J$7=0,0,J5/J$7)*H13</f>
        <v>0.99</v>
      </c>
      <c r="K15" s="24">
        <f>IF(K$7=0,0,K5/K$7)*H13</f>
        <v>0.99</v>
      </c>
      <c r="L15" s="24">
        <f>IF(L$7=0,0,L5/L$7)*H13</f>
        <v>0.99</v>
      </c>
      <c r="M15" s="24">
        <f>IF(M$7=0,0,M5/M$7)*H13</f>
        <v>0.99</v>
      </c>
      <c r="N15" s="24">
        <f>IF(N$7=0,0,N5/N$7)*H13</f>
        <v>0.99</v>
      </c>
      <c r="O15" s="24">
        <f>IF(O$7=0,0,O5/O$7)*H13</f>
        <v>0.99</v>
      </c>
      <c r="P15" s="24">
        <f>IF(P$7=0,0,P5/P$7)*H13</f>
        <v>0.99</v>
      </c>
      <c r="Q15" s="24">
        <f>IF(Q$7=0,0,Q5/Q$7)*H13</f>
        <v>0.99</v>
      </c>
      <c r="R15" s="24">
        <f>IF(R$7=0,0,R5/R$7)*H13</f>
        <v>0.99</v>
      </c>
      <c r="S15" s="24">
        <f>IF(S$7=0,0,S5/S$7)*H13</f>
        <v>0.99</v>
      </c>
      <c r="T15" s="24">
        <f>IF(T$7=0,0,T5/T$7)*H13</f>
        <v>0.99</v>
      </c>
      <c r="U15" s="24">
        <f>IF(U$7=0,0,U5/U$7)*H13</f>
        <v>0.99</v>
      </c>
      <c r="V15" s="24">
        <f>IF(V$7=0,0,V5/V$7)*H13</f>
        <v>0</v>
      </c>
      <c r="W15" s="24">
        <f>IF(W$7=0,0,W5/W$7)*H13</f>
        <v>0.99</v>
      </c>
      <c r="X15" s="24">
        <f>IF(X$7=0,0,X5/X$7)*H13</f>
        <v>0.64350000000000018</v>
      </c>
      <c r="Y15" s="24">
        <f>IF(Y$7=0,0,Y5/Y$7)*H13</f>
        <v>0.99</v>
      </c>
      <c r="Z15" s="24">
        <f>IF(Z$7=0,0,Z5/Z$7)*H13</f>
        <v>0.99</v>
      </c>
      <c r="AA15" s="24">
        <f>IF(AA$7=0,0,AA5/AA$7)*H13</f>
        <v>0</v>
      </c>
      <c r="AB15" s="24">
        <f>IF(AB$7=0,0,AB5/AB$7)*H13</f>
        <v>0.99</v>
      </c>
      <c r="AC15" s="24">
        <f>IF(AC$7=0,0,AC5/AC$7)*H13</f>
        <v>0.99</v>
      </c>
      <c r="AD15" s="24">
        <f>IF(AD$7=0,0,AD5/AD$7)*H13</f>
        <v>0.99</v>
      </c>
      <c r="AE15" s="24">
        <f>IF(AE$7=0,0,AE5/AE$7)*H13</f>
        <v>0.99</v>
      </c>
      <c r="AF15" s="24">
        <f>IF(AF$7=0,0,AF5/AF$7)*H13</f>
        <v>0.99</v>
      </c>
      <c r="AG15" s="24">
        <f>IF(AG$7=0,0,AG5/AG$7)*H13</f>
        <v>0.99</v>
      </c>
      <c r="AH15" s="24">
        <f>IF(AH$7=0,0,AH5/AH$7)*H13</f>
        <v>0.99</v>
      </c>
      <c r="AI15" s="24">
        <f>IF(AI$7=0,0,AI5/AI$7)*H13</f>
        <v>0.99</v>
      </c>
      <c r="AJ15" s="24">
        <f>IF(AJ$7=0,0,AJ5/AJ$7)*$H$13</f>
        <v>0.99</v>
      </c>
      <c r="AK15" s="24">
        <f t="shared" ref="AK15:AQ15" si="5">IF(AK$7=0,0,AK5/AK$7)*$H$13</f>
        <v>0.99</v>
      </c>
      <c r="AL15" s="24">
        <f t="shared" si="5"/>
        <v>0.99</v>
      </c>
      <c r="AM15" s="24">
        <f t="shared" si="5"/>
        <v>0.68310000000000048</v>
      </c>
      <c r="AN15" s="24">
        <f t="shared" si="5"/>
        <v>0.99</v>
      </c>
      <c r="AO15" s="24">
        <f t="shared" si="5"/>
        <v>0</v>
      </c>
      <c r="AP15" s="24">
        <f t="shared" si="5"/>
        <v>0.59399999999999997</v>
      </c>
      <c r="AQ15" s="24">
        <f t="shared" si="5"/>
        <v>0.99</v>
      </c>
    </row>
    <row r="16" spans="1:43">
      <c r="F16" s="14" t="str">
        <f>F6</f>
        <v>ICMWETPRD00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>IF(J$7=0,0,J6/J$7)*H13</f>
        <v>0</v>
      </c>
      <c r="K16" s="24">
        <f>IF(K$7=0,0,K6/K$7)*H13</f>
        <v>0</v>
      </c>
      <c r="L16" s="24">
        <f>IF(L$7=0,0,L6/L$7)*H13</f>
        <v>0</v>
      </c>
      <c r="M16" s="24">
        <f>IF(M$7=0,0,M6/M$7)*H13</f>
        <v>0</v>
      </c>
      <c r="N16" s="24">
        <f>IF(N$7=0,0,N6/N$7)*H13</f>
        <v>0</v>
      </c>
      <c r="O16" s="24">
        <f>IF(O$7=0,0,O6/O$7)*H13</f>
        <v>0</v>
      </c>
      <c r="P16" s="24">
        <f>IF(P$7=0,0,P6/P$7)*H13</f>
        <v>0</v>
      </c>
      <c r="Q16" s="24">
        <f>IF(Q$7=0,0,Q6/Q$7)*H13</f>
        <v>0</v>
      </c>
      <c r="R16" s="24">
        <f>IF(R$7=0,0,R6/R$7)*H13</f>
        <v>0</v>
      </c>
      <c r="S16" s="24">
        <f>IF(S$7=0,0,S6/S$7)*H13</f>
        <v>0</v>
      </c>
      <c r="T16" s="24">
        <f>IF(T$7=0,0,T6/T$7)*H13</f>
        <v>0</v>
      </c>
      <c r="U16" s="24">
        <f>IF(U$7=0,0,U6/U$7)*H13</f>
        <v>0</v>
      </c>
      <c r="V16" s="24">
        <f>IF(V$7=0,0,V6/V$7)*H13</f>
        <v>0</v>
      </c>
      <c r="W16" s="24">
        <f>IF(W$7=0,0,W6/W$7)*H13</f>
        <v>0</v>
      </c>
      <c r="X16" s="24">
        <f>IF(X$7=0,0,X6/X$7)*H13</f>
        <v>0.34649999999999975</v>
      </c>
      <c r="Y16" s="24">
        <f>IF(Y$7=0,0,Y6/Y$7)*H13</f>
        <v>0</v>
      </c>
      <c r="Z16" s="24">
        <f>IF(Z$7=0,0,Z6/Z$7)*H13</f>
        <v>0</v>
      </c>
      <c r="AA16" s="24">
        <f>IF(AA$7=0,0,AA6/AA$7)*H13</f>
        <v>0</v>
      </c>
      <c r="AB16" s="24">
        <f>IF(AB$7=0,0,AB6/AB$7)*H13</f>
        <v>0</v>
      </c>
      <c r="AC16" s="24">
        <f>IF(AC$7=0,0,AC6/AC$7)*H13</f>
        <v>0</v>
      </c>
      <c r="AD16" s="24">
        <f>IF(AD$7=0,0,AD6/AD$7)*H13</f>
        <v>0</v>
      </c>
      <c r="AE16" s="24">
        <f>IF(AE$7=0,0,AE6/AE$7)*H13</f>
        <v>0</v>
      </c>
      <c r="AF16" s="24">
        <f>IF(AF$7=0,0,AF6/AF$7)*H13</f>
        <v>0</v>
      </c>
      <c r="AG16" s="24">
        <f>IF(AG$7=0,0,AG6/AG$7)*H13</f>
        <v>0</v>
      </c>
      <c r="AH16" s="24">
        <f>IF(AH$7=0,0,AH6/AH$7)*H13</f>
        <v>0</v>
      </c>
      <c r="AI16" s="24">
        <f>IF(AI$7=0,0,AI6/AI$7)*H13</f>
        <v>0</v>
      </c>
      <c r="AJ16" s="24">
        <f>IF(AJ$7=0,0,AJ6/AJ$7)*$H$13</f>
        <v>0</v>
      </c>
      <c r="AK16" s="24">
        <f t="shared" ref="AK16:AQ16" si="6">IF(AK$7=0,0,AK6/AK$7)*$H$13</f>
        <v>0</v>
      </c>
      <c r="AL16" s="24">
        <f t="shared" si="6"/>
        <v>0</v>
      </c>
      <c r="AM16" s="24">
        <f t="shared" si="6"/>
        <v>0.30689999999999951</v>
      </c>
      <c r="AN16" s="24">
        <f t="shared" si="6"/>
        <v>0</v>
      </c>
      <c r="AO16" s="24">
        <f t="shared" si="6"/>
        <v>0</v>
      </c>
      <c r="AP16" s="24">
        <f t="shared" si="6"/>
        <v>0.39599999999999996</v>
      </c>
      <c r="AQ16" s="24">
        <f t="shared" si="6"/>
        <v>0</v>
      </c>
    </row>
    <row r="17" spans="6:43">
      <c r="F17" s="19" t="s">
        <v>183</v>
      </c>
      <c r="G17" s="23">
        <f t="shared" ref="G17:AJ17" si="7">SUM(G15:G16)</f>
        <v>0.99</v>
      </c>
      <c r="H17" s="23">
        <f t="shared" si="7"/>
        <v>0.99</v>
      </c>
      <c r="I17" s="23">
        <f t="shared" si="7"/>
        <v>0.99</v>
      </c>
      <c r="J17" s="23">
        <f t="shared" si="7"/>
        <v>0.99</v>
      </c>
      <c r="K17" s="23">
        <f t="shared" si="7"/>
        <v>0.99</v>
      </c>
      <c r="L17" s="23">
        <f t="shared" si="7"/>
        <v>0.99</v>
      </c>
      <c r="M17" s="23">
        <f t="shared" si="7"/>
        <v>0.99</v>
      </c>
      <c r="N17" s="23">
        <f t="shared" si="7"/>
        <v>0.99</v>
      </c>
      <c r="O17" s="23">
        <f t="shared" si="7"/>
        <v>0.99</v>
      </c>
      <c r="P17" s="23">
        <f t="shared" si="7"/>
        <v>0.99</v>
      </c>
      <c r="Q17" s="23">
        <f t="shared" si="7"/>
        <v>0.99</v>
      </c>
      <c r="R17" s="23">
        <f t="shared" si="7"/>
        <v>0.99</v>
      </c>
      <c r="S17" s="23">
        <f t="shared" si="7"/>
        <v>0.99</v>
      </c>
      <c r="T17" s="23">
        <f t="shared" si="7"/>
        <v>0.99</v>
      </c>
      <c r="U17" s="23">
        <f t="shared" si="7"/>
        <v>0.99</v>
      </c>
      <c r="V17" s="23">
        <f t="shared" si="7"/>
        <v>0</v>
      </c>
      <c r="W17" s="23">
        <f t="shared" si="7"/>
        <v>0.99</v>
      </c>
      <c r="X17" s="23">
        <f t="shared" si="7"/>
        <v>0.99</v>
      </c>
      <c r="Y17" s="23">
        <f t="shared" si="7"/>
        <v>0.99</v>
      </c>
      <c r="Z17" s="23">
        <f t="shared" si="7"/>
        <v>0.99</v>
      </c>
      <c r="AA17" s="23">
        <f t="shared" si="7"/>
        <v>0</v>
      </c>
      <c r="AB17" s="23">
        <f t="shared" si="7"/>
        <v>0.99</v>
      </c>
      <c r="AC17" s="23">
        <f t="shared" si="7"/>
        <v>0.99</v>
      </c>
      <c r="AD17" s="23">
        <f t="shared" si="7"/>
        <v>0.99</v>
      </c>
      <c r="AE17" s="23">
        <f t="shared" si="7"/>
        <v>0.99</v>
      </c>
      <c r="AF17" s="23">
        <f t="shared" si="7"/>
        <v>0.99</v>
      </c>
      <c r="AG17" s="23">
        <f t="shared" si="7"/>
        <v>0.99</v>
      </c>
      <c r="AH17" s="23">
        <f t="shared" si="7"/>
        <v>0.99</v>
      </c>
      <c r="AI17" s="23">
        <f t="shared" si="7"/>
        <v>0.99</v>
      </c>
      <c r="AJ17" s="23">
        <f t="shared" si="7"/>
        <v>0.99</v>
      </c>
      <c r="AK17" s="23">
        <f t="shared" ref="AK17:AQ17" si="8">SUM(AK15:AK16)</f>
        <v>0.99</v>
      </c>
      <c r="AL17" s="23">
        <f t="shared" si="8"/>
        <v>0.99</v>
      </c>
      <c r="AM17" s="23">
        <f t="shared" si="8"/>
        <v>0.99</v>
      </c>
      <c r="AN17" s="23">
        <f t="shared" si="8"/>
        <v>0.99</v>
      </c>
      <c r="AO17" s="23">
        <f t="shared" si="8"/>
        <v>0</v>
      </c>
      <c r="AP17" s="23">
        <f t="shared" si="8"/>
        <v>0.99</v>
      </c>
      <c r="AQ17" s="23">
        <f t="shared" si="8"/>
        <v>0.99</v>
      </c>
    </row>
    <row r="18" spans="6:43">
      <c r="F18" s="14" t="s">
        <v>182</v>
      </c>
      <c r="G18" s="14">
        <f t="shared" ref="G18:AJ18" si="9">IF(G11&gt;0,G8/G11,"")</f>
        <v>9.9999999999999992E-2</v>
      </c>
      <c r="H18" s="14">
        <f t="shared" si="9"/>
        <v>0.37000000000000022</v>
      </c>
      <c r="I18" s="14">
        <f t="shared" si="9"/>
        <v>0.26000000000000012</v>
      </c>
      <c r="J18" s="14">
        <f t="shared" si="9"/>
        <v>0.48</v>
      </c>
      <c r="K18" s="14">
        <f t="shared" si="9"/>
        <v>5.9999999999999887E-2</v>
      </c>
      <c r="L18" s="14">
        <f t="shared" si="9"/>
        <v>0.19249999999999967</v>
      </c>
      <c r="M18" s="14">
        <f t="shared" si="9"/>
        <v>9.9999999999999964E-2</v>
      </c>
      <c r="N18" s="14">
        <f t="shared" si="9"/>
        <v>0.2910284463894976</v>
      </c>
      <c r="O18" s="14">
        <f t="shared" si="9"/>
        <v>0.25</v>
      </c>
      <c r="P18" s="14">
        <f t="shared" si="9"/>
        <v>0</v>
      </c>
      <c r="Q18" s="14">
        <f t="shared" si="9"/>
        <v>0.55000000000000027</v>
      </c>
      <c r="R18" s="14">
        <f t="shared" si="9"/>
        <v>4.9999999999999996E-2</v>
      </c>
      <c r="S18" s="14">
        <f t="shared" si="9"/>
        <v>0.29999999999999927</v>
      </c>
      <c r="T18" s="14">
        <f t="shared" si="9"/>
        <v>0.16000000000000003</v>
      </c>
      <c r="U18" s="14">
        <f t="shared" si="9"/>
        <v>0.39999999999999997</v>
      </c>
      <c r="V18" s="14" t="str">
        <f t="shared" si="9"/>
        <v/>
      </c>
      <c r="W18" s="14">
        <f t="shared" si="9"/>
        <v>1.9999999999999987E-2</v>
      </c>
      <c r="X18" s="14">
        <f t="shared" si="9"/>
        <v>0.97999999999999987</v>
      </c>
      <c r="Y18" s="14">
        <f t="shared" si="9"/>
        <v>0.53</v>
      </c>
      <c r="Z18" s="14">
        <f t="shared" si="9"/>
        <v>0.54999999999999993</v>
      </c>
      <c r="AA18" s="14" t="str">
        <f t="shared" si="9"/>
        <v/>
      </c>
      <c r="AB18" s="14">
        <f t="shared" si="9"/>
        <v>0</v>
      </c>
      <c r="AC18" s="14">
        <f t="shared" si="9"/>
        <v>0.93</v>
      </c>
      <c r="AD18" s="14">
        <f t="shared" si="9"/>
        <v>0.53000000000000036</v>
      </c>
      <c r="AE18" s="14">
        <f t="shared" si="9"/>
        <v>4.9999999999999961E-2</v>
      </c>
      <c r="AF18" s="14">
        <f t="shared" si="9"/>
        <v>0</v>
      </c>
      <c r="AG18" s="14">
        <f t="shared" si="9"/>
        <v>0.61999999999999977</v>
      </c>
      <c r="AH18" s="14">
        <f t="shared" si="9"/>
        <v>0</v>
      </c>
      <c r="AI18" s="14">
        <f t="shared" si="9"/>
        <v>0.23000000000000009</v>
      </c>
      <c r="AJ18" s="14">
        <f t="shared" si="9"/>
        <v>0.52500000000000158</v>
      </c>
      <c r="AK18" s="14">
        <f t="shared" ref="AK18:AQ18" si="10">IF(AK11&gt;0,AK8/AK11,"")</f>
        <v>0.26</v>
      </c>
      <c r="AL18" s="14">
        <f t="shared" si="10"/>
        <v>0.44999999999999996</v>
      </c>
      <c r="AM18" s="14">
        <f t="shared" si="10"/>
        <v>0.46000000000000008</v>
      </c>
      <c r="AN18" s="14">
        <f t="shared" si="10"/>
        <v>0</v>
      </c>
      <c r="AO18" s="14" t="str">
        <f t="shared" si="10"/>
        <v/>
      </c>
      <c r="AP18" s="14">
        <f t="shared" si="10"/>
        <v>0</v>
      </c>
      <c r="AQ18" s="14">
        <f t="shared" si="10"/>
        <v>0.28999999999999998</v>
      </c>
    </row>
    <row r="19" spans="6:43">
      <c r="F19" s="14" t="s">
        <v>187</v>
      </c>
      <c r="G19" s="14">
        <f>IF(G11&gt;0,G10/G11,"")</f>
        <v>0.89999999999999991</v>
      </c>
      <c r="H19" s="14">
        <f t="shared" ref="H19:AJ19" si="11">IF(H11&gt;0,H10/H11,"")</f>
        <v>0.30999999999999978</v>
      </c>
      <c r="I19" s="14">
        <f t="shared" si="11"/>
        <v>0.52000000000000024</v>
      </c>
      <c r="J19" s="14">
        <f t="shared" si="11"/>
        <v>0.3</v>
      </c>
      <c r="K19" s="14">
        <f t="shared" si="11"/>
        <v>0</v>
      </c>
      <c r="L19" s="14">
        <f t="shared" si="11"/>
        <v>0.78000000000000025</v>
      </c>
      <c r="M19" s="14">
        <f t="shared" si="11"/>
        <v>0.84000000000000008</v>
      </c>
      <c r="N19" s="14">
        <f t="shared" si="11"/>
        <v>0.24945295404814002</v>
      </c>
      <c r="O19" s="14">
        <f t="shared" si="11"/>
        <v>0.5</v>
      </c>
      <c r="P19" s="14">
        <f t="shared" si="11"/>
        <v>0.4</v>
      </c>
      <c r="Q19" s="14">
        <f t="shared" si="11"/>
        <v>0.11999999999999994</v>
      </c>
      <c r="R19" s="14">
        <f t="shared" si="11"/>
        <v>0.54999999999999971</v>
      </c>
      <c r="S19" s="14">
        <f t="shared" si="11"/>
        <v>0</v>
      </c>
      <c r="T19" s="14">
        <f t="shared" si="11"/>
        <v>0.57999999999999996</v>
      </c>
      <c r="U19" s="14">
        <f t="shared" si="11"/>
        <v>5.9999999999999859E-2</v>
      </c>
      <c r="V19" s="14" t="str">
        <f t="shared" si="11"/>
        <v/>
      </c>
      <c r="W19" s="14">
        <f t="shared" si="11"/>
        <v>0.33000000000000024</v>
      </c>
      <c r="X19" s="14">
        <f t="shared" si="11"/>
        <v>0</v>
      </c>
      <c r="Y19" s="14">
        <f t="shared" si="11"/>
        <v>0.47</v>
      </c>
      <c r="Z19" s="14">
        <f t="shared" si="11"/>
        <v>0.3</v>
      </c>
      <c r="AA19" s="14" t="str">
        <f t="shared" si="11"/>
        <v/>
      </c>
      <c r="AB19" s="14">
        <f t="shared" si="11"/>
        <v>0.89999999999999991</v>
      </c>
      <c r="AC19" s="14">
        <f t="shared" si="11"/>
        <v>0</v>
      </c>
      <c r="AD19" s="14">
        <f t="shared" si="11"/>
        <v>0.46999999999999964</v>
      </c>
      <c r="AE19" s="14">
        <f t="shared" si="11"/>
        <v>0.2600000000000004</v>
      </c>
      <c r="AF19" s="14">
        <f t="shared" si="11"/>
        <v>0.8</v>
      </c>
      <c r="AG19" s="14">
        <f t="shared" si="11"/>
        <v>1.0000000000000009E-2</v>
      </c>
      <c r="AH19" s="14">
        <f t="shared" si="11"/>
        <v>0.94999999999999984</v>
      </c>
      <c r="AI19" s="14">
        <f t="shared" si="11"/>
        <v>0.69999999999999984</v>
      </c>
      <c r="AJ19" s="14">
        <f t="shared" si="11"/>
        <v>0.47499999999999848</v>
      </c>
      <c r="AK19" s="14">
        <f t="shared" ref="AK19:AQ19" si="12">IF(AK11&gt;0,AK10/AK11,"")</f>
        <v>0</v>
      </c>
      <c r="AL19" s="14">
        <f t="shared" si="12"/>
        <v>0.55000000000000004</v>
      </c>
      <c r="AM19" s="14">
        <f t="shared" si="12"/>
        <v>0.54</v>
      </c>
      <c r="AN19" s="14">
        <f t="shared" si="12"/>
        <v>0</v>
      </c>
      <c r="AO19" s="14" t="str">
        <f t="shared" si="12"/>
        <v/>
      </c>
      <c r="AP19" s="14">
        <f t="shared" si="12"/>
        <v>0</v>
      </c>
      <c r="AQ19" s="14">
        <f t="shared" si="12"/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W52"/>
  <sheetViews>
    <sheetView tabSelected="1" topLeftCell="A19" zoomScaleNormal="100" workbookViewId="0">
      <selection activeCell="D33" sqref="D33"/>
    </sheetView>
  </sheetViews>
  <sheetFormatPr defaultRowHeight="12.75"/>
  <cols>
    <col min="1" max="1" width="3.5703125" bestFit="1" customWidth="1"/>
    <col min="3" max="3" width="24.7109375" bestFit="1" customWidth="1"/>
    <col min="4" max="4" width="10.28515625" customWidth="1"/>
    <col min="5" max="5" width="8" bestFit="1" customWidth="1"/>
    <col min="6" max="6" width="8.5703125" bestFit="1" customWidth="1"/>
    <col min="7" max="7" width="10.42578125" bestFit="1" customWidth="1"/>
    <col min="8" max="8" width="8" bestFit="1" customWidth="1"/>
    <col min="9" max="9" width="25.140625" bestFit="1" customWidth="1"/>
    <col min="10" max="10" width="15.7109375" bestFit="1" customWidth="1"/>
    <col min="11" max="11" width="9.5703125" bestFit="1" customWidth="1"/>
    <col min="13" max="13" width="9.5703125" bestFit="1" customWidth="1"/>
    <col min="15" max="15" width="9.5703125" bestFit="1" customWidth="1"/>
    <col min="16" max="16" width="10.5703125" bestFit="1" customWidth="1"/>
    <col min="17" max="17" width="9.5703125" bestFit="1" customWidth="1"/>
    <col min="19" max="22" width="9.5703125" bestFit="1" customWidth="1"/>
    <col min="26" max="26" width="9.5703125" bestFit="1" customWidth="1"/>
    <col min="31" max="33" width="9.5703125" bestFit="1" customWidth="1"/>
    <col min="36" max="36" width="9.5703125" bestFit="1" customWidth="1"/>
    <col min="39" max="39" width="9.5703125" bestFit="1" customWidth="1"/>
  </cols>
  <sheetData>
    <row r="3" spans="3:47">
      <c r="C3" t="s">
        <v>202</v>
      </c>
    </row>
    <row r="4" spans="3:47">
      <c r="D4" t="s">
        <v>139</v>
      </c>
    </row>
    <row r="5" spans="3:47" ht="15">
      <c r="D5" t="s">
        <v>138</v>
      </c>
      <c r="E5" t="s">
        <v>137</v>
      </c>
      <c r="F5" t="s">
        <v>136</v>
      </c>
      <c r="G5" t="s">
        <v>101</v>
      </c>
      <c r="H5" t="s">
        <v>203</v>
      </c>
      <c r="I5" t="s">
        <v>194</v>
      </c>
      <c r="J5" t="s">
        <v>193</v>
      </c>
      <c r="K5" t="s">
        <v>99</v>
      </c>
      <c r="L5" t="s">
        <v>98</v>
      </c>
      <c r="M5" t="s">
        <v>97</v>
      </c>
      <c r="N5" t="s">
        <v>96</v>
      </c>
      <c r="O5" t="s">
        <v>95</v>
      </c>
      <c r="P5" t="s">
        <v>94</v>
      </c>
      <c r="Q5" t="s">
        <v>93</v>
      </c>
      <c r="R5" t="s">
        <v>92</v>
      </c>
      <c r="S5" t="s">
        <v>91</v>
      </c>
      <c r="T5" t="s">
        <v>90</v>
      </c>
      <c r="U5" t="s">
        <v>89</v>
      </c>
      <c r="V5" t="s">
        <v>88</v>
      </c>
      <c r="W5" t="s">
        <v>222</v>
      </c>
      <c r="X5" t="s">
        <v>87</v>
      </c>
      <c r="Y5" t="s">
        <v>86</v>
      </c>
      <c r="Z5" t="s">
        <v>85</v>
      </c>
      <c r="AA5" t="s">
        <v>84</v>
      </c>
      <c r="AB5" t="s">
        <v>83</v>
      </c>
      <c r="AC5" t="s">
        <v>82</v>
      </c>
      <c r="AD5" t="s">
        <v>81</v>
      </c>
      <c r="AE5" t="s">
        <v>80</v>
      </c>
      <c r="AF5" t="s">
        <v>79</v>
      </c>
      <c r="AG5" t="s">
        <v>78</v>
      </c>
      <c r="AH5" t="s">
        <v>77</v>
      </c>
      <c r="AI5" t="s">
        <v>76</v>
      </c>
      <c r="AJ5" t="s">
        <v>75</v>
      </c>
      <c r="AK5" t="s">
        <v>74</v>
      </c>
      <c r="AL5" t="s">
        <v>73</v>
      </c>
      <c r="AM5" t="s">
        <v>72</v>
      </c>
      <c r="AN5" t="s">
        <v>71</v>
      </c>
      <c r="AO5" s="19" t="s">
        <v>215</v>
      </c>
      <c r="AP5" s="19" t="s">
        <v>216</v>
      </c>
      <c r="AQ5" s="19" t="s">
        <v>217</v>
      </c>
      <c r="AR5" s="19" t="s">
        <v>218</v>
      </c>
      <c r="AS5" s="19" t="s">
        <v>219</v>
      </c>
      <c r="AT5" s="19" t="s">
        <v>220</v>
      </c>
      <c r="AU5" s="19" t="s">
        <v>221</v>
      </c>
    </row>
    <row r="6" spans="3:47">
      <c r="D6" t="s">
        <v>167</v>
      </c>
      <c r="E6" s="42" t="s">
        <v>133</v>
      </c>
      <c r="F6" t="s">
        <v>132</v>
      </c>
      <c r="G6">
        <v>2010</v>
      </c>
      <c r="H6" t="s">
        <v>208</v>
      </c>
      <c r="I6" t="s">
        <v>198</v>
      </c>
      <c r="J6" t="s">
        <v>204</v>
      </c>
      <c r="K6" s="48">
        <v>0.11360000000000001</v>
      </c>
      <c r="L6" s="48">
        <v>7.9615970026928898E-2</v>
      </c>
      <c r="M6" s="48">
        <v>2.5921161108999401E-2</v>
      </c>
      <c r="N6" s="48">
        <v>0</v>
      </c>
      <c r="O6" s="48">
        <v>0</v>
      </c>
      <c r="P6" s="48">
        <v>0.43954598602817802</v>
      </c>
      <c r="Q6" s="48">
        <v>3.1291924723880902</v>
      </c>
      <c r="R6" s="48">
        <v>1.5751999999999999</v>
      </c>
      <c r="S6" s="48">
        <v>3.84000000000009E-5</v>
      </c>
      <c r="T6" s="48">
        <v>0.60853734535378401</v>
      </c>
      <c r="U6" s="48">
        <v>4.9451805461583599E-2</v>
      </c>
      <c r="V6" s="48">
        <v>8.8562820091324195</v>
      </c>
      <c r="W6" s="48">
        <v>8.3908988018577095E-3</v>
      </c>
      <c r="X6" s="48">
        <v>0.18009775592241301</v>
      </c>
      <c r="Y6" s="48">
        <v>1.6181411296436299E-2</v>
      </c>
      <c r="Z6" s="48">
        <v>0</v>
      </c>
      <c r="AA6" s="48">
        <v>2.3689825547359801E-2</v>
      </c>
      <c r="AB6" s="48">
        <v>2.9574738321039701E-2</v>
      </c>
      <c r="AC6" s="48">
        <v>0</v>
      </c>
      <c r="AD6" s="48">
        <v>3.1199999999999999E-2</v>
      </c>
      <c r="AE6" s="48">
        <v>0</v>
      </c>
      <c r="AF6" s="48">
        <v>0.43846957811341403</v>
      </c>
      <c r="AG6" s="48">
        <v>0</v>
      </c>
      <c r="AH6" s="48">
        <v>0.94486802818086402</v>
      </c>
      <c r="AI6" s="48">
        <v>0</v>
      </c>
      <c r="AJ6" s="48">
        <v>4.5599999999999998E-3</v>
      </c>
      <c r="AK6" s="48">
        <v>1.2175504133005499</v>
      </c>
      <c r="AL6" s="48">
        <v>0</v>
      </c>
      <c r="AM6" s="48">
        <v>1.16371072864224E-2</v>
      </c>
      <c r="AN6" s="48">
        <v>3.3513558430889501</v>
      </c>
      <c r="AO6" s="48">
        <v>0</v>
      </c>
      <c r="AP6" s="48">
        <v>1.159408</v>
      </c>
      <c r="AQ6" s="48">
        <v>7.7664598212543396E-3</v>
      </c>
      <c r="AR6" s="48">
        <v>7.3757951840143603E-3</v>
      </c>
      <c r="AS6" s="48">
        <v>0</v>
      </c>
      <c r="AT6" s="48">
        <v>0</v>
      </c>
      <c r="AU6" s="48">
        <v>0.11119999999999999</v>
      </c>
    </row>
    <row r="7" spans="3:47">
      <c r="D7" t="s">
        <v>167</v>
      </c>
      <c r="E7" s="42" t="s">
        <v>133</v>
      </c>
      <c r="F7" t="s">
        <v>132</v>
      </c>
      <c r="G7">
        <v>2010</v>
      </c>
      <c r="I7" t="s">
        <v>191</v>
      </c>
      <c r="J7" t="s">
        <v>201</v>
      </c>
      <c r="K7" s="35">
        <v>8.5312000000000001</v>
      </c>
      <c r="L7" s="35">
        <v>0</v>
      </c>
      <c r="M7" s="35">
        <v>0</v>
      </c>
      <c r="N7" s="35">
        <v>3.6955687899999998</v>
      </c>
      <c r="O7" s="35">
        <v>0</v>
      </c>
      <c r="P7" s="35">
        <v>0.86917999999999995</v>
      </c>
      <c r="Q7" s="35">
        <v>0</v>
      </c>
      <c r="R7" s="35">
        <v>21.463999999999999</v>
      </c>
      <c r="S7" s="35">
        <v>0.91359999999999997</v>
      </c>
      <c r="T7" s="35">
        <v>0</v>
      </c>
      <c r="U7" s="35">
        <v>0</v>
      </c>
      <c r="V7" s="35">
        <v>0</v>
      </c>
      <c r="W7" s="35">
        <v>1.6431</v>
      </c>
      <c r="X7" s="35">
        <v>0.36209999999999998</v>
      </c>
      <c r="Y7" s="35">
        <v>0</v>
      </c>
      <c r="Z7" s="35">
        <v>0</v>
      </c>
      <c r="AA7" s="35">
        <v>4.8563400000000003</v>
      </c>
      <c r="AB7" s="35">
        <v>1.1037999999999999</v>
      </c>
      <c r="AC7" s="35">
        <v>0</v>
      </c>
      <c r="AD7" s="35">
        <v>0.80940000000000001</v>
      </c>
      <c r="AE7" s="35">
        <v>0.50429999999999997</v>
      </c>
      <c r="AF7" s="35">
        <v>1.0112399999999999</v>
      </c>
      <c r="AG7" s="35">
        <v>6.7210000000000001</v>
      </c>
      <c r="AH7" s="35">
        <v>1.3402799999999999</v>
      </c>
      <c r="AI7" s="35">
        <v>0</v>
      </c>
      <c r="AJ7" s="35">
        <v>5.5628000000000002</v>
      </c>
      <c r="AK7" s="35">
        <v>0</v>
      </c>
      <c r="AL7" s="35">
        <v>0.76148800000000005</v>
      </c>
      <c r="AM7" s="35">
        <v>0.2581</v>
      </c>
      <c r="AN7" s="35">
        <v>28.279983743999999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</row>
    <row r="8" spans="3:47">
      <c r="D8" t="s">
        <v>167</v>
      </c>
      <c r="E8" s="42" t="s">
        <v>133</v>
      </c>
      <c r="F8" t="s">
        <v>132</v>
      </c>
      <c r="G8">
        <v>2010</v>
      </c>
      <c r="I8" t="s">
        <v>36</v>
      </c>
      <c r="J8" t="str">
        <f>J7</f>
        <v>IOIPRC</v>
      </c>
      <c r="K8" s="35">
        <v>9.9408033858326892</v>
      </c>
      <c r="L8" s="35">
        <v>10.260158707454201</v>
      </c>
      <c r="M8" s="35">
        <v>4.3715052238961398</v>
      </c>
      <c r="N8" s="35">
        <v>0.213626592</v>
      </c>
      <c r="O8" s="35">
        <v>0</v>
      </c>
      <c r="P8" s="35">
        <v>18.1931898922344</v>
      </c>
      <c r="Q8" s="35">
        <v>163.80161302125501</v>
      </c>
      <c r="R8" s="35">
        <v>11.8666752170483</v>
      </c>
      <c r="S8" s="35">
        <v>0.35951893853706901</v>
      </c>
      <c r="T8" s="35">
        <v>50.826402633965301</v>
      </c>
      <c r="U8" s="35">
        <v>1.66226331658308E-4</v>
      </c>
      <c r="V8" s="35">
        <v>114.79576637171</v>
      </c>
      <c r="W8" s="35">
        <v>3.3092172909228203E-2</v>
      </c>
      <c r="X8" s="35">
        <v>7.6164260792757004</v>
      </c>
      <c r="Y8" s="35">
        <v>0</v>
      </c>
      <c r="Z8" s="35">
        <v>0</v>
      </c>
      <c r="AA8" s="35">
        <v>60.218734236658399</v>
      </c>
      <c r="AB8" s="35">
        <v>0.34060834369984999</v>
      </c>
      <c r="AC8" s="35">
        <v>0</v>
      </c>
      <c r="AD8" s="35">
        <v>1.23390879542818</v>
      </c>
      <c r="AE8" s="35">
        <v>0</v>
      </c>
      <c r="AF8" s="35">
        <v>15.7610005791825</v>
      </c>
      <c r="AG8" s="35">
        <v>0.81035999999999997</v>
      </c>
      <c r="AH8" s="35">
        <v>16.262292342795199</v>
      </c>
      <c r="AI8" s="35">
        <v>3.1602717726520102</v>
      </c>
      <c r="AJ8" s="35">
        <v>10.899887840117</v>
      </c>
      <c r="AK8" s="35">
        <v>0.87314425050175304</v>
      </c>
      <c r="AL8" s="35">
        <v>2.6956819888607901</v>
      </c>
      <c r="AM8" s="35">
        <v>5.1977928165048404</v>
      </c>
      <c r="AN8" s="35">
        <v>40.071615939936201</v>
      </c>
      <c r="AO8" s="35">
        <v>0</v>
      </c>
      <c r="AP8" s="35">
        <v>0.27280799999999999</v>
      </c>
      <c r="AQ8" s="35">
        <v>5.9775999999999998</v>
      </c>
      <c r="AR8" s="35">
        <v>0</v>
      </c>
      <c r="AS8" s="35">
        <v>0</v>
      </c>
      <c r="AT8" s="35">
        <v>0</v>
      </c>
      <c r="AU8" s="35">
        <v>6.3327999999999998</v>
      </c>
    </row>
    <row r="9" spans="3:47">
      <c r="D9" t="s">
        <v>167</v>
      </c>
      <c r="E9" s="42" t="s">
        <v>133</v>
      </c>
      <c r="F9" t="s">
        <v>132</v>
      </c>
      <c r="G9">
        <v>2010</v>
      </c>
      <c r="J9" t="str">
        <f>J8</f>
        <v>IOIPRC</v>
      </c>
      <c r="K9" s="48">
        <v>29.216690678150901</v>
      </c>
      <c r="L9" s="48">
        <v>11.0722227074542</v>
      </c>
      <c r="M9" s="48">
        <v>6.6198365729370403</v>
      </c>
      <c r="N9" s="48">
        <v>6.6831975794876097</v>
      </c>
      <c r="O9" s="48">
        <v>0.38463999999999998</v>
      </c>
      <c r="P9" s="48">
        <v>21.689932365132201</v>
      </c>
      <c r="Q9" s="48">
        <v>214.279727108272</v>
      </c>
      <c r="R9" s="48">
        <v>49.8654332536127</v>
      </c>
      <c r="S9" s="48">
        <v>4.1206118984416999</v>
      </c>
      <c r="T9" s="48">
        <v>102.180402633965</v>
      </c>
      <c r="U9" s="48">
        <v>2.0167910689364499</v>
      </c>
      <c r="V9" s="48">
        <v>176.46231734556801</v>
      </c>
      <c r="W9" s="48">
        <v>13.121006649699201</v>
      </c>
      <c r="X9" s="48">
        <v>9.2829260792757005</v>
      </c>
      <c r="Y9" s="48">
        <v>0</v>
      </c>
      <c r="Z9" s="48">
        <v>0</v>
      </c>
      <c r="AA9" s="48">
        <v>81.555074236658399</v>
      </c>
      <c r="AB9" s="48">
        <v>2.7252721449403601</v>
      </c>
      <c r="AC9" s="48">
        <v>0</v>
      </c>
      <c r="AD9" s="48">
        <v>4.5239487954281801</v>
      </c>
      <c r="AE9" s="48">
        <v>0.50429999999999997</v>
      </c>
      <c r="AF9" s="48">
        <v>21.5742856601669</v>
      </c>
      <c r="AG9" s="48">
        <v>18.78424</v>
      </c>
      <c r="AH9" s="48">
        <v>31.2603087619094</v>
      </c>
      <c r="AI9" s="48">
        <v>16.795180212966301</v>
      </c>
      <c r="AJ9" s="48">
        <v>20.325087840117</v>
      </c>
      <c r="AK9" s="48">
        <v>3.75691044239462</v>
      </c>
      <c r="AL9" s="48">
        <v>5.0841661780936596</v>
      </c>
      <c r="AM9" s="48">
        <v>6.6024633668196699</v>
      </c>
      <c r="AN9" s="48">
        <v>122.377457706336</v>
      </c>
      <c r="AO9" s="48">
        <v>0.89436000000000004</v>
      </c>
      <c r="AP9" s="48">
        <v>1.4322159999999999</v>
      </c>
      <c r="AQ9" s="48">
        <v>13.1</v>
      </c>
      <c r="AR9" s="48">
        <v>0</v>
      </c>
      <c r="AS9" s="48">
        <v>0</v>
      </c>
      <c r="AT9" s="48">
        <v>0</v>
      </c>
      <c r="AU9" s="48">
        <v>8.1335999999999995</v>
      </c>
    </row>
    <row r="10" spans="3:47">
      <c r="D10" s="41" t="s">
        <v>167</v>
      </c>
      <c r="E10" s="42" t="s">
        <v>133</v>
      </c>
      <c r="F10" s="41" t="str">
        <f>F9</f>
        <v>Stock</v>
      </c>
      <c r="G10" s="41">
        <f>G9</f>
        <v>2010</v>
      </c>
      <c r="H10" s="41"/>
      <c r="I10" s="41"/>
      <c r="J10" s="41" t="str">
        <f>J6</f>
        <v>IOIPRC,IOIHTH</v>
      </c>
      <c r="K10" s="48">
        <v>30.652570708941202</v>
      </c>
      <c r="L10" s="48">
        <v>14.8174255405476</v>
      </c>
      <c r="M10" s="48">
        <v>6.9014322787739797</v>
      </c>
      <c r="N10" s="48">
        <v>7.2838074139772404</v>
      </c>
      <c r="O10" s="48">
        <v>0.49895211051627603</v>
      </c>
      <c r="P10" s="48">
        <v>23.999605243956001</v>
      </c>
      <c r="Q10" s="48">
        <v>226.96737321084399</v>
      </c>
      <c r="R10" s="48">
        <v>50.4557130428175</v>
      </c>
      <c r="S10" s="48">
        <v>4.2273834563777299</v>
      </c>
      <c r="T10" s="48">
        <v>106.932965231552</v>
      </c>
      <c r="U10" s="48">
        <v>4.6973761231089499</v>
      </c>
      <c r="V10" s="48">
        <v>178.01644783088699</v>
      </c>
      <c r="W10" s="48">
        <v>13.9621888626175</v>
      </c>
      <c r="X10" s="48">
        <v>9.8125402199876106</v>
      </c>
      <c r="Y10" s="48">
        <v>1.2503152175216199</v>
      </c>
      <c r="Z10" s="48">
        <v>5.8385044686414499E-2</v>
      </c>
      <c r="AA10" s="48">
        <v>88.319729175497599</v>
      </c>
      <c r="AB10" s="48">
        <v>2.85318255394809</v>
      </c>
      <c r="AC10" s="48">
        <v>0.30098139966578402</v>
      </c>
      <c r="AD10" s="48">
        <v>4.65270568870773</v>
      </c>
      <c r="AE10" s="48">
        <v>0.52158915427545605</v>
      </c>
      <c r="AF10" s="48">
        <v>25.235442403652598</v>
      </c>
      <c r="AG10" s="48">
        <v>18.840401005816801</v>
      </c>
      <c r="AH10" s="48">
        <v>34.928571232646199</v>
      </c>
      <c r="AI10" s="48">
        <v>17.910152734204999</v>
      </c>
      <c r="AJ10" s="48">
        <v>21.715273432902102</v>
      </c>
      <c r="AK10" s="48">
        <v>5.6491765320967096</v>
      </c>
      <c r="AL10" s="48">
        <v>5.2650722836245603</v>
      </c>
      <c r="AM10" s="48">
        <v>7.2058696920766403</v>
      </c>
      <c r="AN10" s="48">
        <v>134.736572867295</v>
      </c>
      <c r="AO10" s="48">
        <v>0.90768513757171299</v>
      </c>
      <c r="AP10" s="48">
        <v>1.4337288009991001</v>
      </c>
      <c r="AQ10" s="48">
        <v>13.253287626968399</v>
      </c>
      <c r="AR10" s="48">
        <v>0.18782851344495199</v>
      </c>
      <c r="AS10" s="48">
        <v>9.2738945478671495E-2</v>
      </c>
      <c r="AT10" s="48">
        <v>0.17468267194300399</v>
      </c>
      <c r="AU10" s="48">
        <v>8.1682834940560394</v>
      </c>
    </row>
    <row r="11" spans="3:47">
      <c r="D11" t="s">
        <v>167</v>
      </c>
      <c r="E11" s="42" t="s">
        <v>133</v>
      </c>
      <c r="F11" t="s">
        <v>132</v>
      </c>
      <c r="G11">
        <v>2010</v>
      </c>
      <c r="H11" t="s">
        <v>208</v>
      </c>
      <c r="I11" t="s">
        <v>198</v>
      </c>
      <c r="J11" t="s">
        <v>205</v>
      </c>
      <c r="K11" s="48">
        <v>2.7468510079394501E-3</v>
      </c>
      <c r="L11" s="48">
        <v>0</v>
      </c>
      <c r="M11" s="48">
        <v>0.113026452796316</v>
      </c>
      <c r="N11" s="48">
        <v>0</v>
      </c>
      <c r="O11" s="48">
        <v>0</v>
      </c>
      <c r="P11" s="48">
        <v>1.05818053271307E-3</v>
      </c>
      <c r="Q11" s="48">
        <v>0.106069676484704</v>
      </c>
      <c r="R11" s="48">
        <v>1.9717525022931899E-2</v>
      </c>
      <c r="S11" s="48">
        <v>0</v>
      </c>
      <c r="T11" s="48">
        <v>1.0263610657904501</v>
      </c>
      <c r="U11" s="48">
        <v>0</v>
      </c>
      <c r="V11" s="48">
        <v>3.2914290854466799</v>
      </c>
      <c r="W11" s="48">
        <v>0</v>
      </c>
      <c r="X11" s="48">
        <v>0</v>
      </c>
      <c r="Y11" s="48">
        <v>0</v>
      </c>
      <c r="Z11" s="48">
        <v>0</v>
      </c>
      <c r="AA11" s="48">
        <v>2.29894516645202E-2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0.78755673713640195</v>
      </c>
      <c r="AI11" s="48">
        <v>0.13526351793310701</v>
      </c>
      <c r="AJ11" s="48">
        <v>3.0561203495612401E-4</v>
      </c>
      <c r="AK11" s="48">
        <v>0</v>
      </c>
      <c r="AL11" s="48">
        <v>0</v>
      </c>
      <c r="AM11" s="48">
        <v>2.24E-2</v>
      </c>
      <c r="AN11" s="48">
        <v>5.6492950488039599E-4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</row>
    <row r="12" spans="3:47">
      <c r="D12" t="s">
        <v>167</v>
      </c>
      <c r="E12" s="42" t="s">
        <v>133</v>
      </c>
      <c r="F12" t="s">
        <v>132</v>
      </c>
      <c r="G12">
        <v>2010</v>
      </c>
      <c r="I12" t="s">
        <v>191</v>
      </c>
      <c r="J12" t="s">
        <v>200</v>
      </c>
      <c r="K12" s="35">
        <v>1.46035493421053</v>
      </c>
      <c r="L12" s="35">
        <v>0</v>
      </c>
      <c r="M12" s="35">
        <v>0.28535739915063402</v>
      </c>
      <c r="N12" s="35">
        <v>0.53211452209552601</v>
      </c>
      <c r="O12" s="35">
        <v>0</v>
      </c>
      <c r="P12" s="35">
        <v>1.12047335842105</v>
      </c>
      <c r="Q12" s="35">
        <v>13.97065989365</v>
      </c>
      <c r="R12" s="35">
        <v>4.5359999999999996</v>
      </c>
      <c r="S12" s="35">
        <v>8.9380000000000001E-2</v>
      </c>
      <c r="T12" s="35">
        <v>0</v>
      </c>
      <c r="U12" s="35">
        <v>0</v>
      </c>
      <c r="V12" s="35">
        <v>8.6663152399999994</v>
      </c>
      <c r="W12" s="35">
        <v>0</v>
      </c>
      <c r="X12" s="35">
        <v>0.55556248571428601</v>
      </c>
      <c r="Y12" s="35">
        <v>0</v>
      </c>
      <c r="Z12" s="35">
        <v>0</v>
      </c>
      <c r="AA12" s="35">
        <v>0</v>
      </c>
      <c r="AB12" s="35">
        <v>0.23641499999999999</v>
      </c>
      <c r="AC12" s="35">
        <v>0</v>
      </c>
      <c r="AD12" s="35">
        <v>0</v>
      </c>
      <c r="AE12" s="35">
        <v>0</v>
      </c>
      <c r="AF12" s="35">
        <v>0</v>
      </c>
      <c r="AG12" s="35">
        <v>6.5078937007873998</v>
      </c>
      <c r="AH12" s="35">
        <v>2.4162524687345299</v>
      </c>
      <c r="AI12" s="35">
        <v>0</v>
      </c>
      <c r="AJ12" s="35">
        <v>0</v>
      </c>
      <c r="AK12" s="35">
        <v>0</v>
      </c>
      <c r="AL12" s="35">
        <v>0</v>
      </c>
      <c r="AM12" s="35">
        <v>0.222636114285714</v>
      </c>
      <c r="AN12" s="35">
        <v>1.6550634684532901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</row>
    <row r="13" spans="3:47">
      <c r="D13" t="s">
        <v>167</v>
      </c>
      <c r="E13" s="42" t="s">
        <v>133</v>
      </c>
      <c r="F13" t="s">
        <v>132</v>
      </c>
      <c r="G13">
        <v>2010</v>
      </c>
      <c r="I13" t="s">
        <v>36</v>
      </c>
      <c r="J13" t="str">
        <f>J12</f>
        <v>ICHPRC</v>
      </c>
      <c r="K13" s="35">
        <v>0.125253735001364</v>
      </c>
      <c r="L13" s="35">
        <v>15.838896001473699</v>
      </c>
      <c r="M13" s="35">
        <v>0.17459172927342601</v>
      </c>
      <c r="N13" s="35">
        <v>5.1229263414061602E-4</v>
      </c>
      <c r="O13" s="35">
        <v>0</v>
      </c>
      <c r="P13" s="35">
        <v>1.34945467491618</v>
      </c>
      <c r="Q13" s="35">
        <v>49.732786691384597</v>
      </c>
      <c r="R13" s="35">
        <v>0.96065999020096504</v>
      </c>
      <c r="S13" s="35">
        <v>4.3481693430657398E-4</v>
      </c>
      <c r="T13" s="35">
        <v>14.594374909281999</v>
      </c>
      <c r="U13" s="35">
        <v>5.9259862178218299E-4</v>
      </c>
      <c r="V13" s="35">
        <v>0.26939442570428901</v>
      </c>
      <c r="W13" s="35">
        <v>0</v>
      </c>
      <c r="X13" s="35">
        <v>2.6764404514460001E-2</v>
      </c>
      <c r="Y13" s="35">
        <v>0</v>
      </c>
      <c r="Z13" s="35">
        <v>0</v>
      </c>
      <c r="AA13" s="35">
        <v>26.028137468576801</v>
      </c>
      <c r="AB13" s="35">
        <v>8.5302168202080805E-3</v>
      </c>
      <c r="AC13" s="35">
        <v>0</v>
      </c>
      <c r="AD13" s="35">
        <v>0</v>
      </c>
      <c r="AE13" s="35">
        <v>0</v>
      </c>
      <c r="AF13" s="35">
        <v>44.481416323994402</v>
      </c>
      <c r="AG13" s="35">
        <v>0.39960000000000001</v>
      </c>
      <c r="AH13" s="35">
        <v>1.0456524E-2</v>
      </c>
      <c r="AI13" s="35">
        <v>2.3258369020771601E-2</v>
      </c>
      <c r="AJ13" s="35">
        <v>2.1394872151465298</v>
      </c>
      <c r="AK13" s="35">
        <v>0.56625328177515399</v>
      </c>
      <c r="AL13" s="35">
        <v>0.36825685697383997</v>
      </c>
      <c r="AM13" s="35">
        <v>3.6872890606422198E-3</v>
      </c>
      <c r="AN13" s="35">
        <v>1.8507921754883001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</row>
    <row r="14" spans="3:47">
      <c r="D14" t="s">
        <v>167</v>
      </c>
      <c r="E14" s="42" t="s">
        <v>133</v>
      </c>
      <c r="F14" t="s">
        <v>132</v>
      </c>
      <c r="G14">
        <v>2010</v>
      </c>
      <c r="J14" t="str">
        <f>J13</f>
        <v>ICHPRC</v>
      </c>
      <c r="K14" s="48">
        <v>2.2168762649187799</v>
      </c>
      <c r="L14" s="48">
        <v>16.098096001473699</v>
      </c>
      <c r="M14" s="48">
        <v>0.569530137326137</v>
      </c>
      <c r="N14" s="48">
        <v>0.89048643872966704</v>
      </c>
      <c r="O14" s="48">
        <v>0</v>
      </c>
      <c r="P14" s="48">
        <v>2.77807807105513</v>
      </c>
      <c r="Q14" s="48">
        <v>82.029532124626996</v>
      </c>
      <c r="R14" s="48">
        <v>6.0467775152238996</v>
      </c>
      <c r="S14" s="48">
        <v>8.9814816934306596E-2</v>
      </c>
      <c r="T14" s="48">
        <v>21.000645012486299</v>
      </c>
      <c r="U14" s="48">
        <v>1.1080325986217801</v>
      </c>
      <c r="V14" s="48">
        <v>25.570235761801701</v>
      </c>
      <c r="W14" s="48">
        <v>1.3961600000000001</v>
      </c>
      <c r="X14" s="48">
        <v>0.59192689022874601</v>
      </c>
      <c r="Y14" s="48">
        <v>0</v>
      </c>
      <c r="Z14" s="48">
        <v>0</v>
      </c>
      <c r="AA14" s="48">
        <v>28.0350174685768</v>
      </c>
      <c r="AB14" s="48">
        <v>0.27694521682020801</v>
      </c>
      <c r="AC14" s="48">
        <v>0</v>
      </c>
      <c r="AD14" s="48">
        <v>0</v>
      </c>
      <c r="AE14" s="48">
        <v>0</v>
      </c>
      <c r="AF14" s="48">
        <v>46.531816323994398</v>
      </c>
      <c r="AG14" s="48">
        <v>12.509993700787399</v>
      </c>
      <c r="AH14" s="48">
        <v>4.4098715789237897</v>
      </c>
      <c r="AI14" s="48">
        <v>2.0881383690207702</v>
      </c>
      <c r="AJ14" s="48">
        <v>2.82484721514653</v>
      </c>
      <c r="AK14" s="48">
        <v>1.2461732817751501</v>
      </c>
      <c r="AL14" s="48">
        <v>0.79346725697384002</v>
      </c>
      <c r="AM14" s="48">
        <v>0.83672340334635598</v>
      </c>
      <c r="AN14" s="48">
        <v>4.2903635766142898</v>
      </c>
      <c r="AO14" s="48">
        <v>0.32000800000000001</v>
      </c>
      <c r="AP14" s="48">
        <v>0</v>
      </c>
      <c r="AQ14" s="48">
        <v>9.6000000000000002E-2</v>
      </c>
      <c r="AR14" s="48">
        <v>0</v>
      </c>
      <c r="AS14" s="48">
        <v>0</v>
      </c>
      <c r="AT14" s="48">
        <v>0</v>
      </c>
      <c r="AU14" s="48">
        <v>0</v>
      </c>
    </row>
    <row r="15" spans="3:47">
      <c r="D15" s="41" t="s">
        <v>167</v>
      </c>
      <c r="E15" s="42" t="s">
        <v>133</v>
      </c>
      <c r="F15" s="41" t="str">
        <f>F14</f>
        <v>Stock</v>
      </c>
      <c r="G15" s="41">
        <f>G14</f>
        <v>2010</v>
      </c>
      <c r="H15" s="41"/>
      <c r="I15" s="41"/>
      <c r="J15" s="41" t="str">
        <f>J11</f>
        <v>ICHPRC,ICHHTH</v>
      </c>
      <c r="K15" s="48">
        <v>3.7278227952743901</v>
      </c>
      <c r="L15" s="48">
        <v>20.746897578562901</v>
      </c>
      <c r="M15" s="48">
        <v>0.74960989585006799</v>
      </c>
      <c r="N15" s="48">
        <v>1.61553291359728</v>
      </c>
      <c r="O15" s="48">
        <v>7.3013277436621102E-2</v>
      </c>
      <c r="P15" s="48">
        <v>4.4027777026183301</v>
      </c>
      <c r="Q15" s="48">
        <v>94.812108906043605</v>
      </c>
      <c r="R15" s="48">
        <v>6.4305026816059501</v>
      </c>
      <c r="S15" s="48">
        <v>0.116308308490775</v>
      </c>
      <c r="T15" s="48">
        <v>26.3286423703154</v>
      </c>
      <c r="U15" s="48">
        <v>3.5002768169876499</v>
      </c>
      <c r="V15" s="48">
        <v>27.454338895583799</v>
      </c>
      <c r="W15" s="48">
        <v>1.8229386454955301</v>
      </c>
      <c r="X15" s="48">
        <v>0.89554794105703195</v>
      </c>
      <c r="Y15" s="48">
        <v>0.54585389886715396</v>
      </c>
      <c r="Z15" s="48">
        <v>0</v>
      </c>
      <c r="AA15" s="48">
        <v>30.9711121319143</v>
      </c>
      <c r="AB15" s="48">
        <v>0.32719307872044301</v>
      </c>
      <c r="AC15" s="48">
        <v>6.07967998921424E-2</v>
      </c>
      <c r="AD15" s="48">
        <v>1.6451815921610699E-2</v>
      </c>
      <c r="AE15" s="48">
        <v>0</v>
      </c>
      <c r="AF15" s="48">
        <v>48.834539748614503</v>
      </c>
      <c r="AG15" s="48">
        <v>12.5424121706014</v>
      </c>
      <c r="AH15" s="48">
        <v>8.3166073882768092</v>
      </c>
      <c r="AI15" s="48">
        <v>3.1713104909711198</v>
      </c>
      <c r="AJ15" s="48">
        <v>3.3620016330693199</v>
      </c>
      <c r="AK15" s="48">
        <v>2.5388264912373102</v>
      </c>
      <c r="AL15" s="48">
        <v>0.90420208611141595</v>
      </c>
      <c r="AM15" s="48">
        <v>1.34091203521487</v>
      </c>
      <c r="AN15" s="48">
        <v>10.0833030414144</v>
      </c>
      <c r="AO15" s="48">
        <v>0.32000800000000001</v>
      </c>
      <c r="AP15" s="48">
        <v>0</v>
      </c>
      <c r="AQ15" s="48">
        <v>0.178833347609962</v>
      </c>
      <c r="AR15" s="48">
        <v>0</v>
      </c>
      <c r="AS15" s="48">
        <v>0</v>
      </c>
      <c r="AT15" s="48">
        <v>7.8501386721144591E-3</v>
      </c>
      <c r="AU15" s="48">
        <v>3.4683494056036199E-2</v>
      </c>
    </row>
    <row r="16" spans="3:47">
      <c r="D16" t="s">
        <v>167</v>
      </c>
      <c r="E16" s="42" t="s">
        <v>133</v>
      </c>
      <c r="F16" t="s">
        <v>132</v>
      </c>
      <c r="G16">
        <v>2010</v>
      </c>
      <c r="H16" t="s">
        <v>208</v>
      </c>
      <c r="I16" t="s">
        <v>198</v>
      </c>
      <c r="J16" t="s">
        <v>206</v>
      </c>
      <c r="K16" s="48">
        <v>0.65410185654490105</v>
      </c>
      <c r="L16" s="48">
        <v>1.77965109471959E-2</v>
      </c>
      <c r="M16" s="48">
        <v>1.53320050783055</v>
      </c>
      <c r="N16" s="48">
        <v>0</v>
      </c>
      <c r="O16" s="48">
        <v>0.31794645880049799</v>
      </c>
      <c r="P16" s="48">
        <v>0.73811923660453804</v>
      </c>
      <c r="Q16" s="48">
        <v>3.9741732244821999</v>
      </c>
      <c r="R16" s="48">
        <v>0.54047524629224397</v>
      </c>
      <c r="S16" s="48">
        <v>1.9055423740667501E-2</v>
      </c>
      <c r="T16" s="48">
        <v>0.69158264983572504</v>
      </c>
      <c r="U16" s="48">
        <v>0.78678300995678496</v>
      </c>
      <c r="V16" s="48">
        <v>7.0533487566102098</v>
      </c>
      <c r="W16" s="48">
        <v>0.57943401431359798</v>
      </c>
      <c r="X16" s="48">
        <v>0.154272056493688</v>
      </c>
      <c r="Y16" s="48">
        <v>8.8310078729532906E-2</v>
      </c>
      <c r="Z16" s="48">
        <v>1.0927682160558901E-2</v>
      </c>
      <c r="AA16" s="48">
        <v>6.7405834470248699E-2</v>
      </c>
      <c r="AB16" s="48">
        <v>0.29599999999999999</v>
      </c>
      <c r="AC16" s="48">
        <v>0</v>
      </c>
      <c r="AD16" s="48">
        <v>0.316372156862745</v>
      </c>
      <c r="AE16" s="48">
        <v>0</v>
      </c>
      <c r="AF16" s="48">
        <v>4.4530304804277401E-2</v>
      </c>
      <c r="AG16" s="48">
        <v>0</v>
      </c>
      <c r="AH16" s="48">
        <v>2.2006508658899402</v>
      </c>
      <c r="AI16" s="48">
        <v>0.12985765967366</v>
      </c>
      <c r="AJ16" s="48">
        <v>1.5176859602700701E-4</v>
      </c>
      <c r="AK16" s="48">
        <v>1.34047104470176</v>
      </c>
      <c r="AL16" s="48">
        <v>0.60018640000000001</v>
      </c>
      <c r="AM16" s="48">
        <v>2.5228650368547001</v>
      </c>
      <c r="AN16" s="48">
        <v>0.84885962177334895</v>
      </c>
      <c r="AO16" s="48">
        <v>0.127535460762249</v>
      </c>
      <c r="AP16" s="48">
        <v>5.3155477243101899E-2</v>
      </c>
      <c r="AQ16" s="48">
        <v>1.8889279163251799E-2</v>
      </c>
      <c r="AR16" s="48">
        <v>0</v>
      </c>
      <c r="AS16" s="48">
        <v>0</v>
      </c>
      <c r="AT16" s="48">
        <v>0</v>
      </c>
      <c r="AU16" s="48">
        <v>1.5467006639000699E-3</v>
      </c>
    </row>
    <row r="17" spans="2:49">
      <c r="D17" t="s">
        <v>167</v>
      </c>
      <c r="E17" s="42" t="s">
        <v>133</v>
      </c>
      <c r="F17" t="s">
        <v>132</v>
      </c>
      <c r="G17">
        <v>2010</v>
      </c>
      <c r="I17" t="s">
        <v>191</v>
      </c>
      <c r="J17" t="s">
        <v>199</v>
      </c>
      <c r="K17" s="35">
        <v>0.29121386955426898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0.68504082982090997</v>
      </c>
      <c r="S17" s="35">
        <v>4.3360837942702797E-2</v>
      </c>
      <c r="T17" s="35">
        <v>0</v>
      </c>
      <c r="U17" s="35">
        <v>0</v>
      </c>
      <c r="V17" s="35">
        <v>0</v>
      </c>
      <c r="W17" s="35">
        <v>0</v>
      </c>
      <c r="X17" s="35">
        <v>2.14717845340693E-2</v>
      </c>
      <c r="Y17" s="35">
        <v>0</v>
      </c>
      <c r="Z17" s="35">
        <v>0</v>
      </c>
      <c r="AA17" s="35">
        <v>0</v>
      </c>
      <c r="AB17" s="35">
        <v>7.4553113923226597E-2</v>
      </c>
      <c r="AC17" s="35">
        <v>0</v>
      </c>
      <c r="AD17" s="35">
        <v>0</v>
      </c>
      <c r="AE17" s="35">
        <v>0</v>
      </c>
      <c r="AF17" s="35">
        <v>0</v>
      </c>
      <c r="AG17" s="35">
        <v>0.35491</v>
      </c>
      <c r="AH17" s="35">
        <v>0</v>
      </c>
      <c r="AI17" s="35">
        <v>3.6857807121380799</v>
      </c>
      <c r="AJ17" s="35">
        <v>0</v>
      </c>
      <c r="AK17" s="35">
        <v>0</v>
      </c>
      <c r="AL17" s="35">
        <v>0</v>
      </c>
      <c r="AM17" s="35">
        <v>2.75449227128261E-2</v>
      </c>
      <c r="AN17" s="35">
        <v>1.31345527741854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</row>
    <row r="18" spans="2:49">
      <c r="D18" t="s">
        <v>167</v>
      </c>
      <c r="E18" s="42" t="s">
        <v>133</v>
      </c>
      <c r="F18" t="s">
        <v>132</v>
      </c>
      <c r="G18">
        <v>2010</v>
      </c>
      <c r="I18" t="s">
        <v>36</v>
      </c>
      <c r="J18" t="str">
        <f>J17</f>
        <v>INMPRC</v>
      </c>
      <c r="K18" s="35">
        <v>0.47498757271848802</v>
      </c>
      <c r="L18" s="35">
        <v>7.4211362080725003E-3</v>
      </c>
      <c r="M18" s="35">
        <v>3.2653222792826702</v>
      </c>
      <c r="N18" s="35">
        <v>0</v>
      </c>
      <c r="O18" s="35">
        <v>0</v>
      </c>
      <c r="P18" s="35">
        <v>9.9788353060759594</v>
      </c>
      <c r="Q18" s="35">
        <v>1.9884004922410701</v>
      </c>
      <c r="R18" s="35">
        <v>0.84515187967906602</v>
      </c>
      <c r="S18" s="35">
        <v>2.0971134912710101E-2</v>
      </c>
      <c r="T18" s="35">
        <v>1.8061603607127801</v>
      </c>
      <c r="U18" s="35">
        <v>1.4491172433734999E-2</v>
      </c>
      <c r="V18" s="35">
        <v>10.503532491813599</v>
      </c>
      <c r="W18" s="35">
        <v>0.86582592000000003</v>
      </c>
      <c r="X18" s="35">
        <v>5.1716473113961797E-2</v>
      </c>
      <c r="Y18" s="35">
        <v>0</v>
      </c>
      <c r="Z18" s="35">
        <v>0</v>
      </c>
      <c r="AA18" s="35">
        <v>31.581855535271</v>
      </c>
      <c r="AB18" s="35">
        <v>0.25532924306619098</v>
      </c>
      <c r="AC18" s="35">
        <v>0</v>
      </c>
      <c r="AD18" s="35">
        <v>0</v>
      </c>
      <c r="AE18" s="35">
        <v>0</v>
      </c>
      <c r="AF18" s="35">
        <v>14.6824147965475</v>
      </c>
      <c r="AG18" s="35">
        <v>4.0320000000000002E-2</v>
      </c>
      <c r="AH18" s="35">
        <v>4.0291920454335504</v>
      </c>
      <c r="AI18" s="35">
        <v>2.8721971016258001</v>
      </c>
      <c r="AJ18" s="35">
        <v>9.6502787191812302E-4</v>
      </c>
      <c r="AK18" s="35">
        <v>0.53420699095496404</v>
      </c>
      <c r="AL18" s="35">
        <v>1.42354369374402</v>
      </c>
      <c r="AM18" s="35">
        <v>9.6052933924641398E-2</v>
      </c>
      <c r="AN18" s="35">
        <v>0.51461853640861399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</row>
    <row r="19" spans="2:49">
      <c r="D19" t="s">
        <v>167</v>
      </c>
      <c r="E19" s="42" t="s">
        <v>133</v>
      </c>
      <c r="F19" t="s">
        <v>132</v>
      </c>
      <c r="G19">
        <v>2010</v>
      </c>
      <c r="J19" t="str">
        <f>J18</f>
        <v>INMPRC</v>
      </c>
      <c r="K19" s="48">
        <v>3.9996796331701399</v>
      </c>
      <c r="L19" s="48">
        <v>0.83802113620807295</v>
      </c>
      <c r="M19" s="48">
        <v>9.5042924142850804</v>
      </c>
      <c r="N19" s="48">
        <v>0</v>
      </c>
      <c r="O19" s="48">
        <v>0.33154492305867</v>
      </c>
      <c r="P19" s="48">
        <v>10.751996684902</v>
      </c>
      <c r="Q19" s="48">
        <v>15.7562810378601</v>
      </c>
      <c r="R19" s="48">
        <v>4.5313732364431303</v>
      </c>
      <c r="S19" s="48">
        <v>1.13300587734666</v>
      </c>
      <c r="T19" s="48">
        <v>38.010734902285499</v>
      </c>
      <c r="U19" s="48">
        <v>1.09685198410241</v>
      </c>
      <c r="V19" s="48">
        <v>22.8494116887342</v>
      </c>
      <c r="W19" s="48">
        <v>6.5022803062674503</v>
      </c>
      <c r="X19" s="48">
        <v>1.47864759987025</v>
      </c>
      <c r="Y19" s="48">
        <v>0</v>
      </c>
      <c r="Z19" s="48">
        <v>0</v>
      </c>
      <c r="AA19" s="48">
        <v>37.789135535271001</v>
      </c>
      <c r="AB19" s="48">
        <v>0.68411727437144598</v>
      </c>
      <c r="AC19" s="48">
        <v>0</v>
      </c>
      <c r="AD19" s="48">
        <v>0.316372156862745</v>
      </c>
      <c r="AE19" s="48">
        <v>0</v>
      </c>
      <c r="AF19" s="48">
        <v>15.204932401698899</v>
      </c>
      <c r="AG19" s="48">
        <v>1.8692428000000001</v>
      </c>
      <c r="AH19" s="48">
        <v>7.42726081300746</v>
      </c>
      <c r="AI19" s="48">
        <v>19.783271448433499</v>
      </c>
      <c r="AJ19" s="48">
        <v>1.8948958170314299E-2</v>
      </c>
      <c r="AK19" s="48">
        <v>2.2564255556267399</v>
      </c>
      <c r="AL19" s="48">
        <v>2.7235798895927998</v>
      </c>
      <c r="AM19" s="48">
        <v>2.6464628934921701</v>
      </c>
      <c r="AN19" s="48">
        <v>2.2777913020487999</v>
      </c>
      <c r="AO19" s="48">
        <v>0</v>
      </c>
      <c r="AP19" s="48">
        <v>0</v>
      </c>
      <c r="AQ19" s="48">
        <v>0.15040000000000001</v>
      </c>
      <c r="AR19" s="48">
        <v>0</v>
      </c>
      <c r="AS19" s="48">
        <v>0</v>
      </c>
      <c r="AT19" s="48">
        <v>8.0000000000000004E-4</v>
      </c>
      <c r="AU19" s="48">
        <v>0</v>
      </c>
    </row>
    <row r="20" spans="2:49">
      <c r="D20" s="41" t="s">
        <v>167</v>
      </c>
      <c r="E20" s="42" t="s">
        <v>133</v>
      </c>
      <c r="F20" s="41" t="str">
        <f>F19</f>
        <v>Stock</v>
      </c>
      <c r="G20" s="41">
        <f>G19</f>
        <v>2010</v>
      </c>
      <c r="H20" s="41"/>
      <c r="I20" s="41"/>
      <c r="J20" s="41" t="str">
        <f>J16</f>
        <v>INMPRC,INMHTH</v>
      </c>
      <c r="K20" s="48">
        <v>4.0339207230111596</v>
      </c>
      <c r="L20" s="48">
        <v>0.99043268519787597</v>
      </c>
      <c r="M20" s="48">
        <v>9.5808736398875993</v>
      </c>
      <c r="N20" s="48">
        <v>0</v>
      </c>
      <c r="O20" s="48">
        <v>0.33334018512790498</v>
      </c>
      <c r="P20" s="48">
        <v>10.7627176199871</v>
      </c>
      <c r="Q20" s="48">
        <v>16.061435498704</v>
      </c>
      <c r="R20" s="48">
        <v>4.5463597719776097</v>
      </c>
      <c r="S20" s="48">
        <v>1.1536872012153701</v>
      </c>
      <c r="T20" s="48">
        <v>38.010734902285499</v>
      </c>
      <c r="U20" s="48">
        <v>1.1024740066891101</v>
      </c>
      <c r="V20" s="48">
        <v>23.740831018573399</v>
      </c>
      <c r="W20" s="48">
        <v>6.6590508611191197</v>
      </c>
      <c r="X20" s="48">
        <v>1.5021583386194399</v>
      </c>
      <c r="Y20" s="48">
        <v>0.14924580915452201</v>
      </c>
      <c r="Z20" s="48">
        <v>1.49767786754088E-2</v>
      </c>
      <c r="AA20" s="48">
        <v>38.040871567779902</v>
      </c>
      <c r="AB20" s="48">
        <v>0.69446622513343903</v>
      </c>
      <c r="AC20" s="48">
        <v>1.76232405475166E-2</v>
      </c>
      <c r="AD20" s="48">
        <v>0.32241169200754799</v>
      </c>
      <c r="AE20" s="48">
        <v>0</v>
      </c>
      <c r="AF20" s="48">
        <v>15.249579788811999</v>
      </c>
      <c r="AG20" s="48">
        <v>1.8712097827889</v>
      </c>
      <c r="AH20" s="48">
        <v>7.5219192475953198</v>
      </c>
      <c r="AI20" s="48">
        <v>19.798882422948601</v>
      </c>
      <c r="AJ20" s="48">
        <v>1.95629325524103E-2</v>
      </c>
      <c r="AK20" s="48">
        <v>2.2722181188342701</v>
      </c>
      <c r="AL20" s="48">
        <v>2.7242238422915399</v>
      </c>
      <c r="AM20" s="48">
        <v>2.6522943135512498</v>
      </c>
      <c r="AN20" s="48">
        <v>3.9988712030223601</v>
      </c>
      <c r="AO20" s="48">
        <v>0.135763650992653</v>
      </c>
      <c r="AP20" s="48">
        <v>8.2779587134052701E-2</v>
      </c>
      <c r="AQ20" s="48">
        <v>0.16928927916325201</v>
      </c>
      <c r="AR20" s="48">
        <v>4.4502855507421703E-2</v>
      </c>
      <c r="AS20" s="48">
        <v>0</v>
      </c>
      <c r="AT20" s="48">
        <v>4.49414874656884E-2</v>
      </c>
      <c r="AU20" s="48">
        <v>0.311540240520225</v>
      </c>
    </row>
    <row r="21" spans="2:49">
      <c r="D21" t="s">
        <v>167</v>
      </c>
      <c r="E21" s="42" t="s">
        <v>133</v>
      </c>
      <c r="F21" t="s">
        <v>132</v>
      </c>
      <c r="G21">
        <v>2010</v>
      </c>
      <c r="H21" t="s">
        <v>208</v>
      </c>
      <c r="I21" t="s">
        <v>198</v>
      </c>
      <c r="J21" t="s">
        <v>207</v>
      </c>
      <c r="K21" s="35">
        <v>0.49653642146573801</v>
      </c>
      <c r="L21" s="35">
        <v>0.47384292623194202</v>
      </c>
      <c r="M21" s="35">
        <v>9.5633465369291001E-2</v>
      </c>
      <c r="N21" s="35">
        <v>0.30397365221741701</v>
      </c>
      <c r="O21" s="35">
        <v>0</v>
      </c>
      <c r="P21" s="35">
        <v>0.12338255854359501</v>
      </c>
      <c r="Q21" s="35">
        <v>5.4685634396176601</v>
      </c>
      <c r="R21" s="35">
        <v>0.10167392719773299</v>
      </c>
      <c r="S21" s="35">
        <v>2.18666761796043E-3</v>
      </c>
      <c r="T21" s="35">
        <v>0.565259806659132</v>
      </c>
      <c r="U21" s="35">
        <v>1.43744525742233</v>
      </c>
      <c r="V21" s="35">
        <v>1.24543966312382</v>
      </c>
      <c r="W21" s="35">
        <v>0.231137395860187</v>
      </c>
      <c r="X21" s="35">
        <v>7.3309197166696705E-2</v>
      </c>
      <c r="Y21" s="35">
        <v>5.7209522586219603E-3</v>
      </c>
      <c r="Z21" s="35">
        <v>0</v>
      </c>
      <c r="AA21" s="35">
        <v>2.5666839420462502</v>
      </c>
      <c r="AB21" s="35">
        <v>2.95793658888962E-2</v>
      </c>
      <c r="AC21" s="35">
        <v>7.7568884232902804E-3</v>
      </c>
      <c r="AD21" s="35">
        <v>1.27223399343301E-2</v>
      </c>
      <c r="AE21" s="35">
        <v>0</v>
      </c>
      <c r="AF21" s="35">
        <v>0.89823484608888204</v>
      </c>
      <c r="AG21" s="35">
        <v>1.4315031393262401</v>
      </c>
      <c r="AH21" s="35">
        <v>0.47035413725928099</v>
      </c>
      <c r="AI21" s="35">
        <v>0.81556194136728999</v>
      </c>
      <c r="AJ21" s="35">
        <v>0.12857305573915301</v>
      </c>
      <c r="AK21" s="35">
        <v>6.2506838676901397</v>
      </c>
      <c r="AL21" s="35">
        <v>0.20997899342489301</v>
      </c>
      <c r="AM21" s="35">
        <v>0.345566081743161</v>
      </c>
      <c r="AN21" s="35">
        <v>0.93638515832331604</v>
      </c>
      <c r="AO21" s="35">
        <v>9.9293980362312392E-3</v>
      </c>
      <c r="AP21" s="35">
        <v>2.83325872205808E-3</v>
      </c>
      <c r="AQ21" s="35">
        <v>0.122178883363215</v>
      </c>
      <c r="AR21" s="35">
        <v>0</v>
      </c>
      <c r="AS21" s="35">
        <v>2.48082490225923E-3</v>
      </c>
      <c r="AT21" s="35">
        <v>0</v>
      </c>
      <c r="AU21" s="35">
        <v>1.8544517429193899E-2</v>
      </c>
    </row>
    <row r="22" spans="2:49">
      <c r="D22" t="s">
        <v>167</v>
      </c>
      <c r="E22" s="42" t="s">
        <v>133</v>
      </c>
      <c r="F22" t="s">
        <v>132</v>
      </c>
      <c r="G22">
        <v>2010</v>
      </c>
      <c r="I22" t="s">
        <v>191</v>
      </c>
      <c r="J22" t="s">
        <v>197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</row>
    <row r="23" spans="2:49">
      <c r="D23" t="s">
        <v>167</v>
      </c>
      <c r="E23" s="42" t="s">
        <v>133</v>
      </c>
      <c r="F23" t="s">
        <v>132</v>
      </c>
      <c r="G23">
        <v>2010</v>
      </c>
      <c r="I23" t="s">
        <v>36</v>
      </c>
      <c r="J23" t="str">
        <f>J22</f>
        <v>IPPPRC</v>
      </c>
      <c r="K23" s="35">
        <v>6.5808828339799993E-2</v>
      </c>
      <c r="L23" s="35">
        <v>0</v>
      </c>
      <c r="M23" s="35">
        <v>2.974840001848E-2</v>
      </c>
      <c r="N23" s="35">
        <v>0.25711803</v>
      </c>
      <c r="O23" s="35">
        <v>0</v>
      </c>
      <c r="P23" s="35">
        <v>7.5749610400100004E-2</v>
      </c>
      <c r="Q23" s="35">
        <v>7.3601995867543</v>
      </c>
      <c r="R23" s="35">
        <v>0</v>
      </c>
      <c r="S23" s="35">
        <v>0</v>
      </c>
      <c r="T23" s="35">
        <v>0</v>
      </c>
      <c r="U23" s="35">
        <v>0</v>
      </c>
      <c r="V23" s="35">
        <v>2.0712537301747198</v>
      </c>
      <c r="W23" s="35">
        <v>0</v>
      </c>
      <c r="X23" s="35">
        <v>0.16001661526343999</v>
      </c>
      <c r="Y23" s="35">
        <v>0</v>
      </c>
      <c r="Z23" s="35">
        <v>0</v>
      </c>
      <c r="AA23" s="35">
        <v>5.3911751460644997</v>
      </c>
      <c r="AB23" s="35">
        <v>3.7051623549200002E-3</v>
      </c>
      <c r="AC23" s="35">
        <v>1.0966681464050001E-2</v>
      </c>
      <c r="AD23" s="35">
        <v>2.8827070241060002E-2</v>
      </c>
      <c r="AE23" s="35">
        <v>0</v>
      </c>
      <c r="AF23" s="35">
        <v>1.7896778857678499</v>
      </c>
      <c r="AG23" s="35">
        <v>0</v>
      </c>
      <c r="AH23" s="35">
        <v>0</v>
      </c>
      <c r="AI23" s="35">
        <v>0.25801428262895998</v>
      </c>
      <c r="AJ23" s="35">
        <v>0.1031790877884</v>
      </c>
      <c r="AK23" s="35">
        <v>0</v>
      </c>
      <c r="AL23" s="35">
        <v>0.53688411275070003</v>
      </c>
      <c r="AM23" s="35">
        <v>0</v>
      </c>
      <c r="AN23" s="35">
        <v>2.10060576908</v>
      </c>
      <c r="AO23" s="35">
        <v>3.5388287999999997E-2</v>
      </c>
      <c r="AP23" s="35">
        <v>5.6768711999999999E-2</v>
      </c>
      <c r="AQ23" s="35">
        <v>0.194859955576</v>
      </c>
      <c r="AR23" s="35">
        <v>0</v>
      </c>
      <c r="AS23" s="35">
        <v>0</v>
      </c>
      <c r="AT23" s="35">
        <v>0</v>
      </c>
      <c r="AU23" s="35">
        <v>2.4513762E-3</v>
      </c>
    </row>
    <row r="24" spans="2:49">
      <c r="D24" t="s">
        <v>167</v>
      </c>
      <c r="E24" s="42" t="s">
        <v>133</v>
      </c>
      <c r="F24" t="s">
        <v>132</v>
      </c>
      <c r="G24">
        <v>2010</v>
      </c>
      <c r="J24" t="str">
        <f>J23</f>
        <v>IPPPRC</v>
      </c>
      <c r="K24" s="48">
        <v>0.65808828339799996</v>
      </c>
      <c r="L24" s="48">
        <v>0.28145245447799999</v>
      </c>
      <c r="M24" s="48">
        <v>0.14874200009239999</v>
      </c>
      <c r="N24" s="48">
        <v>0.82941299999999996</v>
      </c>
      <c r="O24" s="48">
        <v>0</v>
      </c>
      <c r="P24" s="48">
        <v>0.16116938383000001</v>
      </c>
      <c r="Q24" s="48">
        <v>13.382181066826</v>
      </c>
      <c r="R24" s="48">
        <v>5.8094829112320001E-2</v>
      </c>
      <c r="S24" s="48">
        <v>0</v>
      </c>
      <c r="T24" s="48">
        <v>1.1358782834957999</v>
      </c>
      <c r="U24" s="48">
        <v>10.4776008275939</v>
      </c>
      <c r="V24" s="48">
        <v>3.4520895502912001</v>
      </c>
      <c r="W24" s="48">
        <v>0.58471313496569999</v>
      </c>
      <c r="X24" s="48">
        <v>0.2666943587724</v>
      </c>
      <c r="Y24" s="48">
        <v>0</v>
      </c>
      <c r="Z24" s="48">
        <v>0</v>
      </c>
      <c r="AA24" s="48">
        <v>6.3425589953700001</v>
      </c>
      <c r="AB24" s="48">
        <v>9.2629058872999992E-3</v>
      </c>
      <c r="AC24" s="48">
        <v>1.0966681464050001E-2</v>
      </c>
      <c r="AD24" s="48">
        <v>5.7654140482120003E-2</v>
      </c>
      <c r="AE24" s="48">
        <v>0</v>
      </c>
      <c r="AF24" s="48">
        <v>1.8838714587030001</v>
      </c>
      <c r="AG24" s="48">
        <v>5.0988624786561996</v>
      </c>
      <c r="AH24" s="48">
        <v>2.4328400482100001</v>
      </c>
      <c r="AI24" s="48">
        <v>1.2900714131447999</v>
      </c>
      <c r="AJ24" s="48">
        <v>0.17196514631400001</v>
      </c>
      <c r="AK24" s="48">
        <v>14.323768980300001</v>
      </c>
      <c r="AL24" s="48">
        <v>0.53688411275070003</v>
      </c>
      <c r="AM24" s="48">
        <v>0.60896788050149997</v>
      </c>
      <c r="AN24" s="48">
        <v>2.10060576908</v>
      </c>
      <c r="AO24" s="48">
        <v>3.5388287999999997E-2</v>
      </c>
      <c r="AP24" s="48">
        <v>5.6768711999999999E-2</v>
      </c>
      <c r="AQ24" s="48">
        <v>0.194859955576</v>
      </c>
      <c r="AR24" s="48">
        <v>0</v>
      </c>
      <c r="AS24" s="48">
        <v>0</v>
      </c>
      <c r="AT24" s="48">
        <v>0</v>
      </c>
      <c r="AU24" s="48">
        <v>7.003932E-3</v>
      </c>
    </row>
    <row r="25" spans="2:49">
      <c r="D25" s="41" t="s">
        <v>167</v>
      </c>
      <c r="E25" s="42" t="s">
        <v>133</v>
      </c>
      <c r="F25" s="41" t="str">
        <f>F24</f>
        <v>Stock</v>
      </c>
      <c r="G25" s="41">
        <f>G24</f>
        <v>2010</v>
      </c>
      <c r="H25" s="41"/>
      <c r="I25" s="41"/>
      <c r="J25" s="41" t="str">
        <f>J21</f>
        <v>IPPPRC,IPPHTH</v>
      </c>
      <c r="K25" s="48">
        <v>2.3898579493999299</v>
      </c>
      <c r="L25" s="48">
        <v>2.4629022044278499</v>
      </c>
      <c r="M25" s="48">
        <v>0.31137668554077302</v>
      </c>
      <c r="N25" s="48">
        <v>1.6157506338271299</v>
      </c>
      <c r="O25" s="48">
        <v>3.87049617940059E-3</v>
      </c>
      <c r="P25" s="48">
        <v>1.7085535799817799</v>
      </c>
      <c r="Q25" s="48">
        <v>31.171937661605401</v>
      </c>
      <c r="R25" s="48">
        <v>0.63180199001751003</v>
      </c>
      <c r="S25" s="48">
        <v>0.11754497550125</v>
      </c>
      <c r="T25" s="48">
        <v>5.1424665189134204</v>
      </c>
      <c r="U25" s="48">
        <v>13.8406296497543</v>
      </c>
      <c r="V25" s="48">
        <v>5.9488367594484801</v>
      </c>
      <c r="W25" s="48">
        <v>1.2969488927869099</v>
      </c>
      <c r="X25" s="48">
        <v>0.47866445588366802</v>
      </c>
      <c r="Y25" s="48">
        <v>0.39964104165772002</v>
      </c>
      <c r="Z25" s="48">
        <v>0</v>
      </c>
      <c r="AA25" s="48">
        <v>11.8310437110961</v>
      </c>
      <c r="AB25" s="48">
        <v>0.11828733306301099</v>
      </c>
      <c r="AC25" s="48">
        <v>8.3009709370425996E-2</v>
      </c>
      <c r="AD25" s="48">
        <v>8.9013638746280002E-2</v>
      </c>
      <c r="AE25" s="48">
        <v>0</v>
      </c>
      <c r="AF25" s="48">
        <v>5.2579273278015597</v>
      </c>
      <c r="AG25" s="48">
        <v>6.6440532888286103</v>
      </c>
      <c r="AH25" s="48">
        <v>4.6846167859967203</v>
      </c>
      <c r="AI25" s="48">
        <v>3.0826277698001801</v>
      </c>
      <c r="AJ25" s="48">
        <v>0.60082199076957399</v>
      </c>
      <c r="AK25" s="48">
        <v>21.894092933962</v>
      </c>
      <c r="AL25" s="48">
        <v>0.81437777308409998</v>
      </c>
      <c r="AM25" s="48">
        <v>1.50748588151177</v>
      </c>
      <c r="AN25" s="48">
        <v>8.0912188869934507</v>
      </c>
      <c r="AO25" s="48">
        <v>5.0476699734861401E-2</v>
      </c>
      <c r="AP25" s="48">
        <v>6.9764614557674506E-2</v>
      </c>
      <c r="AQ25" s="48">
        <v>0.40180487479511001</v>
      </c>
      <c r="AR25" s="48">
        <v>0</v>
      </c>
      <c r="AS25" s="48">
        <v>2.48082490225923E-3</v>
      </c>
      <c r="AT25" s="48">
        <v>3.5997460492040402E-4</v>
      </c>
      <c r="AU25" s="48">
        <v>5.2993401787030499E-2</v>
      </c>
    </row>
    <row r="28" spans="2:49">
      <c r="B28" t="s">
        <v>196</v>
      </c>
    </row>
    <row r="29" spans="2:49">
      <c r="C29" t="s">
        <v>116</v>
      </c>
    </row>
    <row r="30" spans="2:49">
      <c r="C30" t="s">
        <v>195</v>
      </c>
    </row>
    <row r="31" spans="2:49">
      <c r="I31" s="47" t="s">
        <v>235</v>
      </c>
    </row>
    <row r="32" spans="2:49">
      <c r="B32" t="s">
        <v>101</v>
      </c>
      <c r="C32" t="s">
        <v>1</v>
      </c>
      <c r="D32" t="s">
        <v>237</v>
      </c>
      <c r="E32" t="s">
        <v>194</v>
      </c>
      <c r="F32" t="s">
        <v>193</v>
      </c>
      <c r="G32" t="s">
        <v>203</v>
      </c>
      <c r="H32" t="s">
        <v>175</v>
      </c>
      <c r="I32" t="s">
        <v>6</v>
      </c>
      <c r="J32" t="s">
        <v>100</v>
      </c>
      <c r="K32" t="str">
        <f t="shared" ref="K32:AN32" si="0">K5</f>
        <v>AT</v>
      </c>
      <c r="L32" t="str">
        <f t="shared" si="0"/>
        <v>BE</v>
      </c>
      <c r="M32" t="str">
        <f t="shared" si="0"/>
        <v>BG</v>
      </c>
      <c r="N32" t="str">
        <f t="shared" si="0"/>
        <v>CH</v>
      </c>
      <c r="O32" t="str">
        <f t="shared" si="0"/>
        <v>CY</v>
      </c>
      <c r="P32" t="str">
        <f t="shared" si="0"/>
        <v>CZ</v>
      </c>
      <c r="Q32" t="str">
        <f t="shared" si="0"/>
        <v>DE</v>
      </c>
      <c r="R32" t="str">
        <f t="shared" si="0"/>
        <v>DK</v>
      </c>
      <c r="S32" t="str">
        <f t="shared" si="0"/>
        <v>EE</v>
      </c>
      <c r="T32" t="str">
        <f t="shared" si="0"/>
        <v>ES</v>
      </c>
      <c r="U32" t="str">
        <f t="shared" si="0"/>
        <v>FI</v>
      </c>
      <c r="V32" t="str">
        <f t="shared" si="0"/>
        <v>FR</v>
      </c>
      <c r="W32" t="str">
        <f t="shared" si="0"/>
        <v>EL</v>
      </c>
      <c r="X32" t="str">
        <f t="shared" si="0"/>
        <v>HU</v>
      </c>
      <c r="Y32" t="str">
        <f t="shared" si="0"/>
        <v>IE</v>
      </c>
      <c r="Z32" t="str">
        <f t="shared" si="0"/>
        <v>IS</v>
      </c>
      <c r="AA32" t="str">
        <f t="shared" si="0"/>
        <v>IT</v>
      </c>
      <c r="AB32" t="str">
        <f t="shared" si="0"/>
        <v>LT</v>
      </c>
      <c r="AC32" t="str">
        <f t="shared" si="0"/>
        <v>LU</v>
      </c>
      <c r="AD32" t="str">
        <f t="shared" si="0"/>
        <v>LV</v>
      </c>
      <c r="AE32" t="str">
        <f t="shared" si="0"/>
        <v>MT</v>
      </c>
      <c r="AF32" t="str">
        <f t="shared" si="0"/>
        <v>NL</v>
      </c>
      <c r="AG32" t="str">
        <f t="shared" si="0"/>
        <v>NO</v>
      </c>
      <c r="AH32" t="str">
        <f t="shared" si="0"/>
        <v>PL</v>
      </c>
      <c r="AI32" t="str">
        <f t="shared" si="0"/>
        <v>PT</v>
      </c>
      <c r="AJ32" t="str">
        <f t="shared" si="0"/>
        <v>RO</v>
      </c>
      <c r="AK32" t="str">
        <f t="shared" si="0"/>
        <v>SE</v>
      </c>
      <c r="AL32" t="str">
        <f t="shared" si="0"/>
        <v>SI</v>
      </c>
      <c r="AM32" t="str">
        <f t="shared" si="0"/>
        <v>SK</v>
      </c>
      <c r="AN32" t="str">
        <f t="shared" si="0"/>
        <v>UK</v>
      </c>
      <c r="AO32" t="s">
        <v>215</v>
      </c>
      <c r="AP32" t="s">
        <v>216</v>
      </c>
      <c r="AQ32" t="s">
        <v>217</v>
      </c>
      <c r="AR32" t="s">
        <v>218</v>
      </c>
      <c r="AS32" t="s">
        <v>219</v>
      </c>
      <c r="AT32" t="s">
        <v>220</v>
      </c>
      <c r="AU32" t="s">
        <v>221</v>
      </c>
      <c r="AV32" t="s">
        <v>192</v>
      </c>
      <c r="AW32" t="s">
        <v>8</v>
      </c>
    </row>
    <row r="33" spans="1:49">
      <c r="C33" t="str">
        <f>"TUC_"&amp;I33&amp;"_"&amp;LEFT(H33,3)&amp;"HET-"&amp;LEFT(E33,5)</f>
        <v>TUC_UP_IOIHET-INDCO</v>
      </c>
      <c r="E33" t="str">
        <f t="shared" ref="E33:F35" si="1">I6</f>
        <v>INDCO*</v>
      </c>
      <c r="F33" t="str">
        <f t="shared" si="1"/>
        <v>IOIPRC,IOIHTH</v>
      </c>
      <c r="G33" t="s">
        <v>208</v>
      </c>
      <c r="H33" t="str">
        <f>F33</f>
        <v>IOIPRC,IOIHTH</v>
      </c>
      <c r="I33" t="s">
        <v>26</v>
      </c>
      <c r="J33">
        <v>1</v>
      </c>
      <c r="K33" s="38">
        <f t="shared" ref="K33:AN33" si="2">IF(K$10&gt;0,-K6/K$10,"")</f>
        <v>-3.7060513155219134E-3</v>
      </c>
      <c r="L33" s="38">
        <f t="shared" si="2"/>
        <v>-5.3731311022323907E-3</v>
      </c>
      <c r="M33" s="38">
        <f t="shared" si="2"/>
        <v>-3.7559103765637796E-3</v>
      </c>
      <c r="N33" s="38">
        <f t="shared" si="2"/>
        <v>0</v>
      </c>
      <c r="O33" s="38">
        <f t="shared" si="2"/>
        <v>0</v>
      </c>
      <c r="P33" s="38">
        <f t="shared" si="2"/>
        <v>-1.831471732806406E-2</v>
      </c>
      <c r="Q33" s="38">
        <f t="shared" si="2"/>
        <v>-1.3786970471219184E-2</v>
      </c>
      <c r="R33" s="38">
        <f t="shared" si="2"/>
        <v>-3.121945771855926E-2</v>
      </c>
      <c r="S33" s="38">
        <f t="shared" si="2"/>
        <v>-9.0836330312235902E-6</v>
      </c>
      <c r="T33" s="38">
        <f t="shared" si="2"/>
        <v>-5.6908301760459079E-3</v>
      </c>
      <c r="U33" s="38">
        <f t="shared" si="2"/>
        <v>-1.0527537962800818E-2</v>
      </c>
      <c r="V33" s="38">
        <f t="shared" si="2"/>
        <v>-4.974979625223034E-2</v>
      </c>
      <c r="W33" s="38">
        <f t="shared" si="2"/>
        <v>-6.0097301966195163E-4</v>
      </c>
      <c r="X33" s="38">
        <f t="shared" si="2"/>
        <v>-1.835383620192085E-2</v>
      </c>
      <c r="Y33" s="38">
        <f t="shared" si="2"/>
        <v>-1.2941865434951004E-2</v>
      </c>
      <c r="Z33" s="38">
        <f t="shared" si="2"/>
        <v>0</v>
      </c>
      <c r="AA33" s="38">
        <f t="shared" si="2"/>
        <v>-2.682280139275159E-4</v>
      </c>
      <c r="AB33" s="38">
        <f t="shared" si="2"/>
        <v>-1.0365526131552876E-2</v>
      </c>
      <c r="AC33" s="38">
        <f t="shared" si="2"/>
        <v>0</v>
      </c>
      <c r="AD33" s="38">
        <f t="shared" si="2"/>
        <v>-6.7057755395367961E-3</v>
      </c>
      <c r="AE33" s="38">
        <f t="shared" si="2"/>
        <v>0</v>
      </c>
      <c r="AF33" s="38">
        <f t="shared" si="2"/>
        <v>-1.737514924842172E-2</v>
      </c>
      <c r="AG33" s="38">
        <f t="shared" si="2"/>
        <v>0</v>
      </c>
      <c r="AH33" s="38">
        <f t="shared" si="2"/>
        <v>-2.7051436541376116E-2</v>
      </c>
      <c r="AI33" s="38">
        <f t="shared" si="2"/>
        <v>0</v>
      </c>
      <c r="AJ33" s="38">
        <f t="shared" si="2"/>
        <v>-2.0999044815576086E-4</v>
      </c>
      <c r="AK33" s="38">
        <f t="shared" si="2"/>
        <v>-0.21552706069333122</v>
      </c>
      <c r="AL33" s="38">
        <f t="shared" si="2"/>
        <v>0</v>
      </c>
      <c r="AM33" s="38">
        <f t="shared" si="2"/>
        <v>-1.6149483384661004E-3</v>
      </c>
      <c r="AN33" s="38">
        <f t="shared" si="2"/>
        <v>-2.4873393851198619E-2</v>
      </c>
      <c r="AO33" s="38">
        <f t="shared" ref="AO33:AU33" si="3">IF(AO$10&gt;0,-AO6/AO$10,"")</f>
        <v>0</v>
      </c>
      <c r="AP33" s="38">
        <f t="shared" si="3"/>
        <v>-0.80866618511957178</v>
      </c>
      <c r="AQ33" s="38">
        <f t="shared" si="3"/>
        <v>-5.8600251046018125E-4</v>
      </c>
      <c r="AR33" s="38">
        <f t="shared" si="3"/>
        <v>-3.9268772609309013E-2</v>
      </c>
      <c r="AS33" s="38">
        <f t="shared" si="3"/>
        <v>0</v>
      </c>
      <c r="AT33" s="38">
        <f t="shared" si="3"/>
        <v>0</v>
      </c>
      <c r="AU33" s="38">
        <f t="shared" si="3"/>
        <v>-1.361363131934866E-2</v>
      </c>
      <c r="AV33">
        <v>0</v>
      </c>
      <c r="AW33">
        <v>5</v>
      </c>
    </row>
    <row r="34" spans="1:49">
      <c r="C34" t="str">
        <f>"TUC_"&amp;I34&amp;"_"&amp;H34&amp;"-"&amp;LEFT(E34,5)</f>
        <v>TUC_LO_IOIPRC-INDEL</v>
      </c>
      <c r="E34" t="str">
        <f t="shared" si="1"/>
        <v>INDELC</v>
      </c>
      <c r="F34" t="str">
        <f t="shared" si="1"/>
        <v>IOIPRC</v>
      </c>
      <c r="H34" t="str">
        <f>F34</f>
        <v>IOIPRC</v>
      </c>
      <c r="I34" t="s">
        <v>27</v>
      </c>
      <c r="J34">
        <v>1</v>
      </c>
      <c r="K34" s="38">
        <f t="shared" ref="K34:AN34" si="4">IF(K$9&gt;0,-K7/K$9,"")</f>
        <v>-0.29199747822157979</v>
      </c>
      <c r="L34" s="38">
        <f t="shared" si="4"/>
        <v>0</v>
      </c>
      <c r="M34" s="38">
        <f t="shared" si="4"/>
        <v>0</v>
      </c>
      <c r="N34" s="38">
        <f t="shared" si="4"/>
        <v>-0.55296416813152682</v>
      </c>
      <c r="O34" s="38">
        <f t="shared" si="4"/>
        <v>0</v>
      </c>
      <c r="P34" s="38">
        <f t="shared" si="4"/>
        <v>-4.0072969586445378E-2</v>
      </c>
      <c r="Q34" s="38">
        <f t="shared" si="4"/>
        <v>0</v>
      </c>
      <c r="R34" s="38">
        <f t="shared" si="4"/>
        <v>-0.43043845404561792</v>
      </c>
      <c r="S34" s="38">
        <f t="shared" si="4"/>
        <v>-0.22171464396962448</v>
      </c>
      <c r="T34" s="38">
        <f t="shared" si="4"/>
        <v>0</v>
      </c>
      <c r="U34" s="38">
        <f t="shared" si="4"/>
        <v>0</v>
      </c>
      <c r="V34" s="38">
        <f t="shared" si="4"/>
        <v>0</v>
      </c>
      <c r="W34" s="38">
        <f t="shared" si="4"/>
        <v>-0.12522667230243864</v>
      </c>
      <c r="X34" s="38">
        <f t="shared" si="4"/>
        <v>-3.900709721349551E-2</v>
      </c>
      <c r="Y34" s="38" t="str">
        <f t="shared" si="4"/>
        <v/>
      </c>
      <c r="Z34" s="38" t="str">
        <f t="shared" si="4"/>
        <v/>
      </c>
      <c r="AA34" s="38">
        <f t="shared" si="4"/>
        <v>-5.9546754698644018E-2</v>
      </c>
      <c r="AB34" s="38">
        <f t="shared" si="4"/>
        <v>-0.40502377057985728</v>
      </c>
      <c r="AC34" s="38" t="str">
        <f t="shared" si="4"/>
        <v/>
      </c>
      <c r="AD34" s="38">
        <f t="shared" si="4"/>
        <v>-0.17891449187443609</v>
      </c>
      <c r="AE34" s="38">
        <f t="shared" si="4"/>
        <v>-1</v>
      </c>
      <c r="AF34" s="38">
        <f t="shared" si="4"/>
        <v>-4.6872467340463353E-2</v>
      </c>
      <c r="AG34" s="38">
        <f t="shared" si="4"/>
        <v>-0.35779994293088246</v>
      </c>
      <c r="AH34" s="38">
        <f t="shared" si="4"/>
        <v>-4.2874816439213405E-2</v>
      </c>
      <c r="AI34" s="38">
        <f t="shared" si="4"/>
        <v>0</v>
      </c>
      <c r="AJ34" s="38">
        <f t="shared" si="4"/>
        <v>-0.27369131409214997</v>
      </c>
      <c r="AK34" s="38">
        <f t="shared" si="4"/>
        <v>0</v>
      </c>
      <c r="AL34" s="38">
        <f t="shared" si="4"/>
        <v>-0.14977637892346093</v>
      </c>
      <c r="AM34" s="38">
        <f t="shared" si="4"/>
        <v>-3.90914702074786E-2</v>
      </c>
      <c r="AN34" s="38">
        <f t="shared" si="4"/>
        <v>-0.23108817811742974</v>
      </c>
      <c r="AO34" s="38">
        <f t="shared" ref="AO34:AU34" si="5">IF(AO$9&gt;0,-AO7/AO$9,"")</f>
        <v>0</v>
      </c>
      <c r="AP34" s="38">
        <f t="shared" si="5"/>
        <v>0</v>
      </c>
      <c r="AQ34" s="38">
        <f t="shared" si="5"/>
        <v>0</v>
      </c>
      <c r="AR34" s="38" t="str">
        <f t="shared" si="5"/>
        <v/>
      </c>
      <c r="AS34" s="38" t="str">
        <f t="shared" si="5"/>
        <v/>
      </c>
      <c r="AT34" s="38" t="str">
        <f t="shared" si="5"/>
        <v/>
      </c>
      <c r="AU34" s="38">
        <f t="shared" si="5"/>
        <v>0</v>
      </c>
      <c r="AV34">
        <v>0</v>
      </c>
      <c r="AW34">
        <v>5</v>
      </c>
    </row>
    <row r="35" spans="1:49">
      <c r="C35" t="str">
        <f>"TUC_"&amp;I35&amp;"_"&amp;H35&amp;"-"&amp;LEFT(E35,5)</f>
        <v>TUC_LO_IOIPRC-INDGA</v>
      </c>
      <c r="E35" t="str">
        <f t="shared" si="1"/>
        <v>INDGAS</v>
      </c>
      <c r="F35" t="str">
        <f t="shared" si="1"/>
        <v>IOIPRC</v>
      </c>
      <c r="H35" t="str">
        <f>F35</f>
        <v>IOIPRC</v>
      </c>
      <c r="I35" t="s">
        <v>27</v>
      </c>
      <c r="J35">
        <v>1</v>
      </c>
      <c r="K35" s="38">
        <f t="shared" ref="K35:AN35" si="6">IF(K$9&gt;0,-K8/K$9,"")</f>
        <v>-0.34024398914099857</v>
      </c>
      <c r="L35" s="38">
        <f t="shared" si="6"/>
        <v>-0.92665754460906113</v>
      </c>
      <c r="M35" s="38">
        <f t="shared" si="6"/>
        <v>-0.66036452346385077</v>
      </c>
      <c r="N35" s="38">
        <f t="shared" si="6"/>
        <v>-3.1964727880509324E-2</v>
      </c>
      <c r="O35" s="38">
        <f t="shared" si="6"/>
        <v>0</v>
      </c>
      <c r="P35" s="38">
        <f t="shared" si="6"/>
        <v>-0.83878499877118051</v>
      </c>
      <c r="Q35" s="38">
        <f t="shared" si="6"/>
        <v>-0.76442888569896661</v>
      </c>
      <c r="R35" s="38">
        <f t="shared" si="6"/>
        <v>-0.23797397200371403</v>
      </c>
      <c r="S35" s="38">
        <f t="shared" si="6"/>
        <v>-8.7248920159898824E-2</v>
      </c>
      <c r="T35" s="38">
        <f t="shared" si="6"/>
        <v>-0.49741830452594527</v>
      </c>
      <c r="U35" s="38">
        <f t="shared" si="6"/>
        <v>-8.242119583857889E-5</v>
      </c>
      <c r="V35" s="38">
        <f t="shared" si="6"/>
        <v>-0.6505398325179208</v>
      </c>
      <c r="W35" s="38">
        <f t="shared" si="6"/>
        <v>-2.522075766952442E-3</v>
      </c>
      <c r="X35" s="38">
        <f t="shared" si="6"/>
        <v>-0.82047686410856036</v>
      </c>
      <c r="Y35" s="38" t="str">
        <f t="shared" si="6"/>
        <v/>
      </c>
      <c r="Z35" s="38" t="str">
        <f t="shared" si="6"/>
        <v/>
      </c>
      <c r="AA35" s="38">
        <f t="shared" si="6"/>
        <v>-0.73838120804003293</v>
      </c>
      <c r="AB35" s="38">
        <f t="shared" si="6"/>
        <v>-0.12498140574041786</v>
      </c>
      <c r="AC35" s="38" t="str">
        <f t="shared" si="6"/>
        <v/>
      </c>
      <c r="AD35" s="38">
        <f t="shared" si="6"/>
        <v>-0.27275038936672885</v>
      </c>
      <c r="AE35" s="38">
        <f t="shared" si="6"/>
        <v>0</v>
      </c>
      <c r="AF35" s="38">
        <f t="shared" si="6"/>
        <v>-0.73054565177480701</v>
      </c>
      <c r="AG35" s="38">
        <f t="shared" si="6"/>
        <v>-4.3140419841313782E-2</v>
      </c>
      <c r="AH35" s="38">
        <f t="shared" si="6"/>
        <v>-0.52022174402227139</v>
      </c>
      <c r="AI35" s="38">
        <f t="shared" si="6"/>
        <v>-0.18816539820228909</v>
      </c>
      <c r="AJ35" s="38">
        <f t="shared" si="6"/>
        <v>-0.53627752686033436</v>
      </c>
      <c r="AK35" s="38">
        <f t="shared" si="6"/>
        <v>-0.23241018488192094</v>
      </c>
      <c r="AL35" s="38">
        <f t="shared" si="6"/>
        <v>-0.53021122725605974</v>
      </c>
      <c r="AM35" s="38">
        <f t="shared" si="6"/>
        <v>-0.78725053479676588</v>
      </c>
      <c r="AN35" s="38">
        <f t="shared" si="6"/>
        <v>-0.32744278800180959</v>
      </c>
      <c r="AO35" s="38">
        <f t="shared" ref="AO35:AU35" si="7">IF(AO$9&gt;0,-AO8/AO$9,"")</f>
        <v>0</v>
      </c>
      <c r="AP35" s="38">
        <f t="shared" si="7"/>
        <v>-0.19047964832120295</v>
      </c>
      <c r="AQ35" s="38">
        <f t="shared" si="7"/>
        <v>-0.45630534351145036</v>
      </c>
      <c r="AR35" s="38" t="str">
        <f t="shared" si="7"/>
        <v/>
      </c>
      <c r="AS35" s="38" t="str">
        <f t="shared" si="7"/>
        <v/>
      </c>
      <c r="AT35" s="38" t="str">
        <f t="shared" si="7"/>
        <v/>
      </c>
      <c r="AU35" s="38">
        <f t="shared" si="7"/>
        <v>-0.77859742303531032</v>
      </c>
      <c r="AV35">
        <v>0</v>
      </c>
      <c r="AW35">
        <v>5</v>
      </c>
    </row>
    <row r="36" spans="1:49" ht="15">
      <c r="A36" s="40">
        <v>0.8</v>
      </c>
      <c r="B36">
        <v>2025</v>
      </c>
      <c r="H36" t="str">
        <f>H35</f>
        <v>IOIPRC</v>
      </c>
      <c r="K36" s="37">
        <f t="shared" ref="K36:X37" si="8">K$35*$A36</f>
        <v>-0.27219519131279885</v>
      </c>
      <c r="L36" s="37">
        <f t="shared" si="8"/>
        <v>-0.74132603568724897</v>
      </c>
      <c r="M36" s="37">
        <f t="shared" si="8"/>
        <v>-0.52829161877108066</v>
      </c>
      <c r="N36" s="37">
        <f t="shared" si="8"/>
        <v>-2.5571782304407459E-2</v>
      </c>
      <c r="O36" s="37">
        <f t="shared" si="8"/>
        <v>0</v>
      </c>
      <c r="P36" s="37">
        <f t="shared" si="8"/>
        <v>-0.67102799901694443</v>
      </c>
      <c r="Q36" s="37">
        <f t="shared" si="8"/>
        <v>-0.61154310855917338</v>
      </c>
      <c r="R36" s="37">
        <f t="shared" si="8"/>
        <v>-0.19037917760297124</v>
      </c>
      <c r="S36" s="37">
        <f t="shared" si="8"/>
        <v>-6.9799136127919062E-2</v>
      </c>
      <c r="T36" s="37">
        <f t="shared" si="8"/>
        <v>-0.39793464362075626</v>
      </c>
      <c r="U36" s="37">
        <f t="shared" si="8"/>
        <v>-6.593695667086312E-5</v>
      </c>
      <c r="V36" s="37">
        <f t="shared" si="8"/>
        <v>-0.52043186601433666</v>
      </c>
      <c r="W36" s="37">
        <f t="shared" si="8"/>
        <v>-2.0176606135619535E-3</v>
      </c>
      <c r="X36" s="37">
        <f t="shared" si="8"/>
        <v>-0.65638149128684831</v>
      </c>
      <c r="Y36" s="37"/>
      <c r="Z36" s="37"/>
      <c r="AA36" s="37">
        <f>AA$35*$A36</f>
        <v>-0.59070496643202641</v>
      </c>
      <c r="AB36" s="37">
        <f>AB$35*$A36</f>
        <v>-9.9985124592334287E-2</v>
      </c>
      <c r="AC36" s="37"/>
      <c r="AD36" s="37">
        <f t="shared" ref="AD36:AM37" si="9">AD$35*$A36</f>
        <v>-0.21820031149338309</v>
      </c>
      <c r="AE36" s="37">
        <f t="shared" si="9"/>
        <v>0</v>
      </c>
      <c r="AF36" s="37">
        <f t="shared" si="9"/>
        <v>-0.58443652141984559</v>
      </c>
      <c r="AG36" s="37">
        <f t="shared" si="9"/>
        <v>-3.4512335873051025E-2</v>
      </c>
      <c r="AH36" s="37">
        <f t="shared" si="9"/>
        <v>-0.41617739521781716</v>
      </c>
      <c r="AI36" s="37">
        <f t="shared" si="9"/>
        <v>-0.15053231856183127</v>
      </c>
      <c r="AJ36" s="37">
        <f t="shared" si="9"/>
        <v>-0.42902202148826751</v>
      </c>
      <c r="AK36" s="37">
        <f t="shared" si="9"/>
        <v>-0.18592814790553677</v>
      </c>
      <c r="AL36" s="37">
        <f t="shared" si="9"/>
        <v>-0.4241689818048478</v>
      </c>
      <c r="AM36" s="37">
        <f t="shared" si="9"/>
        <v>-0.62980042783741275</v>
      </c>
      <c r="AN36" s="37">
        <f>AN$35*$A36</f>
        <v>-0.26195423040144766</v>
      </c>
      <c r="AO36" s="37">
        <f t="shared" ref="AO36:AU37" si="10">AO$35*$A36</f>
        <v>0</v>
      </c>
      <c r="AP36" s="37">
        <f t="shared" si="10"/>
        <v>-0.15238371865696237</v>
      </c>
      <c r="AQ36" s="37">
        <f t="shared" si="10"/>
        <v>-0.3650442748091603</v>
      </c>
      <c r="AR36" s="37"/>
      <c r="AS36" s="37"/>
      <c r="AT36" s="37"/>
      <c r="AU36" s="37">
        <f t="shared" si="10"/>
        <v>-0.62287793842824835</v>
      </c>
    </row>
    <row r="37" spans="1:49" ht="15">
      <c r="A37" s="40">
        <v>0</v>
      </c>
      <c r="B37">
        <v>2050</v>
      </c>
      <c r="H37" t="str">
        <f>H36</f>
        <v>IOIPRC</v>
      </c>
      <c r="K37" s="37">
        <f t="shared" si="8"/>
        <v>0</v>
      </c>
      <c r="L37" s="37">
        <f t="shared" si="8"/>
        <v>0</v>
      </c>
      <c r="M37" s="37">
        <f t="shared" si="8"/>
        <v>0</v>
      </c>
      <c r="N37" s="37">
        <f t="shared" si="8"/>
        <v>0</v>
      </c>
      <c r="O37" s="37">
        <f t="shared" si="8"/>
        <v>0</v>
      </c>
      <c r="P37" s="37">
        <f t="shared" si="8"/>
        <v>0</v>
      </c>
      <c r="Q37" s="37">
        <f t="shared" si="8"/>
        <v>0</v>
      </c>
      <c r="R37" s="37">
        <f t="shared" si="8"/>
        <v>0</v>
      </c>
      <c r="S37" s="37">
        <f t="shared" si="8"/>
        <v>0</v>
      </c>
      <c r="T37" s="37">
        <f t="shared" si="8"/>
        <v>0</v>
      </c>
      <c r="U37" s="37">
        <f t="shared" si="8"/>
        <v>0</v>
      </c>
      <c r="V37" s="37">
        <f t="shared" si="8"/>
        <v>0</v>
      </c>
      <c r="W37" s="37">
        <f t="shared" si="8"/>
        <v>0</v>
      </c>
      <c r="X37" s="37">
        <f t="shared" si="8"/>
        <v>0</v>
      </c>
      <c r="Y37" s="37"/>
      <c r="Z37" s="37"/>
      <c r="AA37" s="37">
        <f>AA$35*$A37</f>
        <v>0</v>
      </c>
      <c r="AB37" s="37">
        <f>AB$35*$A37</f>
        <v>0</v>
      </c>
      <c r="AC37" s="37"/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0</v>
      </c>
      <c r="AL37" s="37">
        <f t="shared" si="9"/>
        <v>0</v>
      </c>
      <c r="AM37" s="37">
        <f t="shared" si="9"/>
        <v>0</v>
      </c>
      <c r="AN37" s="37">
        <f>AN$35*$A37</f>
        <v>0</v>
      </c>
      <c r="AO37" s="37">
        <f t="shared" si="10"/>
        <v>0</v>
      </c>
      <c r="AP37" s="37">
        <f t="shared" si="10"/>
        <v>0</v>
      </c>
      <c r="AQ37" s="37">
        <f t="shared" si="10"/>
        <v>0</v>
      </c>
      <c r="AR37" s="37"/>
      <c r="AS37" s="37"/>
      <c r="AT37" s="37"/>
      <c r="AU37" s="37">
        <f t="shared" si="10"/>
        <v>0</v>
      </c>
    </row>
    <row r="38" spans="1:49">
      <c r="A38" s="36"/>
      <c r="C38" t="str">
        <f>"TUC_"&amp;I38&amp;"_"&amp;LEFT(H38,3)&amp;"HET-"&amp;LEFT(E38,5)</f>
        <v>TUC_UP_ICHHET-INDCO</v>
      </c>
      <c r="E38" t="str">
        <f t="shared" ref="E38:F40" si="11">I11</f>
        <v>INDCO*</v>
      </c>
      <c r="F38" t="str">
        <f t="shared" si="11"/>
        <v>ICHPRC,ICHHTH</v>
      </c>
      <c r="G38" t="s">
        <v>208</v>
      </c>
      <c r="H38" t="str">
        <f>F38</f>
        <v>ICHPRC,ICHHTH</v>
      </c>
      <c r="I38" t="s">
        <v>26</v>
      </c>
      <c r="J38">
        <v>1</v>
      </c>
      <c r="K38" s="38">
        <f>IF(K$15&gt;0,-K11/K$15,"")</f>
        <v>-7.3685128258283144E-4</v>
      </c>
      <c r="L38" s="38">
        <f t="shared" ref="L38:AN38" si="12">IF(L$15&gt;0,-L11/L$15,"")</f>
        <v>0</v>
      </c>
      <c r="M38" s="38">
        <f t="shared" si="12"/>
        <v>-0.15078036378927795</v>
      </c>
      <c r="N38" s="38">
        <f t="shared" si="12"/>
        <v>0</v>
      </c>
      <c r="O38" s="38">
        <f t="shared" si="12"/>
        <v>0</v>
      </c>
      <c r="P38" s="38">
        <f t="shared" si="12"/>
        <v>-2.4034384749513254E-4</v>
      </c>
      <c r="Q38" s="38">
        <f t="shared" si="12"/>
        <v>-1.1187355466358876E-3</v>
      </c>
      <c r="R38" s="38">
        <f t="shared" si="12"/>
        <v>-3.0662494052498637E-3</v>
      </c>
      <c r="S38" s="38">
        <f t="shared" si="12"/>
        <v>0</v>
      </c>
      <c r="T38" s="38">
        <f t="shared" si="12"/>
        <v>-3.8982680966020311E-2</v>
      </c>
      <c r="U38" s="38">
        <f t="shared" si="12"/>
        <v>0</v>
      </c>
      <c r="V38" s="38">
        <f t="shared" si="12"/>
        <v>-0.11988739186053125</v>
      </c>
      <c r="W38" s="38">
        <f t="shared" si="12"/>
        <v>0</v>
      </c>
      <c r="X38" s="38">
        <f t="shared" si="12"/>
        <v>0</v>
      </c>
      <c r="Y38" s="38">
        <f t="shared" si="12"/>
        <v>0</v>
      </c>
      <c r="Z38" s="38" t="str">
        <f t="shared" si="12"/>
        <v/>
      </c>
      <c r="AA38" s="38">
        <f t="shared" si="12"/>
        <v>-7.4228692746330645E-4</v>
      </c>
      <c r="AB38" s="38">
        <f t="shared" si="12"/>
        <v>0</v>
      </c>
      <c r="AC38" s="38">
        <f t="shared" si="12"/>
        <v>0</v>
      </c>
      <c r="AD38" s="38">
        <f t="shared" si="12"/>
        <v>0</v>
      </c>
      <c r="AE38" s="38" t="str">
        <f t="shared" si="12"/>
        <v/>
      </c>
      <c r="AF38" s="38">
        <f t="shared" si="12"/>
        <v>0</v>
      </c>
      <c r="AG38" s="38">
        <f t="shared" si="12"/>
        <v>0</v>
      </c>
      <c r="AH38" s="38">
        <f t="shared" si="12"/>
        <v>-9.4696875825417887E-2</v>
      </c>
      <c r="AI38" s="38">
        <f t="shared" si="12"/>
        <v>-4.2652246860788001E-2</v>
      </c>
      <c r="AJ38" s="38">
        <f t="shared" si="12"/>
        <v>-9.0901810382857339E-5</v>
      </c>
      <c r="AK38" s="38">
        <f t="shared" si="12"/>
        <v>0</v>
      </c>
      <c r="AL38" s="38">
        <f t="shared" si="12"/>
        <v>0</v>
      </c>
      <c r="AM38" s="38">
        <f t="shared" si="12"/>
        <v>-1.6705048065595581E-2</v>
      </c>
      <c r="AN38" s="38">
        <f t="shared" si="12"/>
        <v>-5.6026234911328469E-5</v>
      </c>
      <c r="AO38" s="38">
        <f t="shared" ref="AO38:AU38" si="13">IF(AO$15&gt;0,-AO11/AO$15,"")</f>
        <v>0</v>
      </c>
      <c r="AP38" s="38" t="str">
        <f t="shared" si="13"/>
        <v/>
      </c>
      <c r="AQ38" s="38">
        <f t="shared" si="13"/>
        <v>0</v>
      </c>
      <c r="AR38" s="38" t="str">
        <f t="shared" si="13"/>
        <v/>
      </c>
      <c r="AS38" s="38" t="str">
        <f t="shared" si="13"/>
        <v/>
      </c>
      <c r="AT38" s="38">
        <f t="shared" si="13"/>
        <v>0</v>
      </c>
      <c r="AU38" s="38">
        <f t="shared" si="13"/>
        <v>0</v>
      </c>
      <c r="AV38">
        <v>0</v>
      </c>
      <c r="AW38">
        <v>5</v>
      </c>
    </row>
    <row r="39" spans="1:49">
      <c r="A39" s="36"/>
      <c r="C39" t="str">
        <f>"TUC_"&amp;I39&amp;"_"&amp;H39&amp;"-"&amp;LEFT(E39,5)</f>
        <v>TUC_LO_ICHPRC-INDEL</v>
      </c>
      <c r="E39" t="str">
        <f t="shared" si="11"/>
        <v>INDELC</v>
      </c>
      <c r="F39" t="str">
        <f t="shared" si="11"/>
        <v>ICHPRC</v>
      </c>
      <c r="H39" t="str">
        <f>F39</f>
        <v>ICHPRC</v>
      </c>
      <c r="I39" t="s">
        <v>27</v>
      </c>
      <c r="J39">
        <v>1</v>
      </c>
      <c r="K39" s="38">
        <f t="shared" ref="K39:X39" si="14">IF(K$14&gt;0,-K12/K$14,"")</f>
        <v>-0.6587444492595681</v>
      </c>
      <c r="L39" s="38">
        <f t="shared" si="14"/>
        <v>0</v>
      </c>
      <c r="M39" s="38">
        <f t="shared" si="14"/>
        <v>-0.50104003361498384</v>
      </c>
      <c r="N39" s="38">
        <f t="shared" si="14"/>
        <v>-0.59755488568093151</v>
      </c>
      <c r="O39" s="38" t="str">
        <f t="shared" si="14"/>
        <v/>
      </c>
      <c r="P39" s="38">
        <f t="shared" si="14"/>
        <v>-0.40332680715322294</v>
      </c>
      <c r="Q39" s="38">
        <f t="shared" si="14"/>
        <v>-0.17031256343659812</v>
      </c>
      <c r="R39" s="38">
        <f t="shared" si="14"/>
        <v>-0.75015162846322136</v>
      </c>
      <c r="S39" s="38">
        <f t="shared" si="14"/>
        <v>-0.99515873940237909</v>
      </c>
      <c r="T39" s="38">
        <f t="shared" si="14"/>
        <v>0</v>
      </c>
      <c r="U39" s="38">
        <f t="shared" si="14"/>
        <v>0</v>
      </c>
      <c r="V39" s="38">
        <f t="shared" si="14"/>
        <v>-0.33892199198828832</v>
      </c>
      <c r="W39" s="38">
        <f t="shared" si="14"/>
        <v>0</v>
      </c>
      <c r="X39" s="38">
        <f t="shared" si="14"/>
        <v>-0.93856605416184558</v>
      </c>
      <c r="Y39" s="38"/>
      <c r="Z39" s="38"/>
      <c r="AA39" s="38">
        <f>IF(AA$14&gt;0,-AA12/AA$14,"")</f>
        <v>0</v>
      </c>
      <c r="AB39" s="38">
        <f>IF(AB$14&gt;0,-AB12/AB$14,"")</f>
        <v>-0.8536525841263396</v>
      </c>
      <c r="AC39" s="38"/>
      <c r="AD39" s="38" t="str">
        <f t="shared" ref="AD39:AN39" si="15">IF(AD$14&gt;0,-AD12/AD$14,"")</f>
        <v/>
      </c>
      <c r="AE39" s="38" t="str">
        <f t="shared" si="15"/>
        <v/>
      </c>
      <c r="AF39" s="38">
        <f t="shared" si="15"/>
        <v>0</v>
      </c>
      <c r="AG39" s="38">
        <f t="shared" si="15"/>
        <v>-0.5202155857502776</v>
      </c>
      <c r="AH39" s="38">
        <f t="shared" si="15"/>
        <v>-0.54791900976948771</v>
      </c>
      <c r="AI39" s="38">
        <f t="shared" si="15"/>
        <v>0</v>
      </c>
      <c r="AJ39" s="38">
        <f t="shared" si="15"/>
        <v>0</v>
      </c>
      <c r="AK39" s="38">
        <f t="shared" si="15"/>
        <v>0</v>
      </c>
      <c r="AL39" s="38">
        <f t="shared" si="15"/>
        <v>0</v>
      </c>
      <c r="AM39" s="38">
        <f t="shared" si="15"/>
        <v>-0.26608089769607568</v>
      </c>
      <c r="AN39" s="38">
        <f t="shared" si="15"/>
        <v>-0.38576298695864181</v>
      </c>
      <c r="AO39" s="38">
        <f>IF(AO$14&gt;0,-AO12/AO$14,"")</f>
        <v>0</v>
      </c>
      <c r="AP39" s="38" t="str">
        <f t="shared" ref="AP39:AU39" si="16">IF(AP$14&gt;0,-AP12/AP$14,"")</f>
        <v/>
      </c>
      <c r="AQ39" s="38">
        <f t="shared" si="16"/>
        <v>0</v>
      </c>
      <c r="AR39" s="38" t="str">
        <f t="shared" si="16"/>
        <v/>
      </c>
      <c r="AS39" s="38" t="str">
        <f t="shared" si="16"/>
        <v/>
      </c>
      <c r="AT39" s="38" t="str">
        <f t="shared" si="16"/>
        <v/>
      </c>
      <c r="AU39" s="38" t="str">
        <f t="shared" si="16"/>
        <v/>
      </c>
      <c r="AV39">
        <v>0</v>
      </c>
      <c r="AW39">
        <v>5</v>
      </c>
    </row>
    <row r="40" spans="1:49">
      <c r="A40" s="36"/>
      <c r="C40" t="str">
        <f>"TUC_"&amp;I40&amp;"_"&amp;H40&amp;"-"&amp;LEFT(E40,5)</f>
        <v>TUC_LO_ICHPRC-INDGA</v>
      </c>
      <c r="E40" t="str">
        <f t="shared" si="11"/>
        <v>INDGAS</v>
      </c>
      <c r="F40" t="str">
        <f t="shared" si="11"/>
        <v>ICHPRC</v>
      </c>
      <c r="H40" t="str">
        <f>F40</f>
        <v>ICHPRC</v>
      </c>
      <c r="I40" t="s">
        <v>27</v>
      </c>
      <c r="J40">
        <v>1</v>
      </c>
      <c r="K40" s="38">
        <f t="shared" ref="K40:X40" si="17">IF(K$14&gt;0,-K13/K$14,"")</f>
        <v>-5.6500101960337848E-2</v>
      </c>
      <c r="L40" s="38">
        <f t="shared" si="17"/>
        <v>-0.98389871696775377</v>
      </c>
      <c r="M40" s="38">
        <f t="shared" si="17"/>
        <v>-0.30655397814961882</v>
      </c>
      <c r="N40" s="38">
        <f t="shared" si="17"/>
        <v>-5.7529526768698757E-4</v>
      </c>
      <c r="O40" s="38" t="str">
        <f t="shared" si="17"/>
        <v/>
      </c>
      <c r="P40" s="38">
        <f t="shared" si="17"/>
        <v>-0.48575117055787037</v>
      </c>
      <c r="Q40" s="38">
        <f t="shared" si="17"/>
        <v>-0.60627904857272452</v>
      </c>
      <c r="R40" s="38">
        <f t="shared" si="17"/>
        <v>-0.15887139683613674</v>
      </c>
      <c r="S40" s="38">
        <f t="shared" si="17"/>
        <v>-4.8412605976206899E-3</v>
      </c>
      <c r="T40" s="38">
        <f t="shared" si="17"/>
        <v>-0.6949488885034083</v>
      </c>
      <c r="U40" s="38">
        <f t="shared" si="17"/>
        <v>-5.3482056621735076E-4</v>
      </c>
      <c r="V40" s="38">
        <f t="shared" si="17"/>
        <v>-1.0535468980959729E-2</v>
      </c>
      <c r="W40" s="38">
        <f t="shared" si="17"/>
        <v>0</v>
      </c>
      <c r="X40" s="38">
        <f t="shared" si="17"/>
        <v>-4.5215726732936702E-2</v>
      </c>
      <c r="Y40" s="38"/>
      <c r="Z40" s="38"/>
      <c r="AA40" s="38">
        <f>IF(AA$14&gt;0,-AA13/AA$14,"")</f>
        <v>-0.92841523989598296</v>
      </c>
      <c r="AB40" s="38">
        <f>IF(AB$14&gt;0,-AB13/AB$14,"")</f>
        <v>-3.0801098203280655E-2</v>
      </c>
      <c r="AC40" s="38"/>
      <c r="AD40" s="38"/>
      <c r="AE40" s="38"/>
      <c r="AF40" s="38">
        <f t="shared" ref="AF40:AN40" si="18">IF(AF$14&gt;0,-AF13/AF$14,"")</f>
        <v>-0.95593552622740208</v>
      </c>
      <c r="AG40" s="38">
        <f t="shared" si="18"/>
        <v>-3.1942462127286964E-2</v>
      </c>
      <c r="AH40" s="38">
        <f t="shared" si="18"/>
        <v>-2.371162926824248E-3</v>
      </c>
      <c r="AI40" s="38">
        <f t="shared" si="18"/>
        <v>-1.1138327500623718E-2</v>
      </c>
      <c r="AJ40" s="38">
        <f t="shared" si="18"/>
        <v>-0.75738156870036266</v>
      </c>
      <c r="AK40" s="38">
        <f t="shared" si="18"/>
        <v>-0.45439369472641639</v>
      </c>
      <c r="AL40" s="38">
        <f t="shared" si="18"/>
        <v>-0.46411096833196874</v>
      </c>
      <c r="AM40" s="38">
        <f t="shared" si="18"/>
        <v>-4.40681956055661E-3</v>
      </c>
      <c r="AN40" s="38">
        <f t="shared" si="18"/>
        <v>-0.43138352786148715</v>
      </c>
      <c r="AO40" s="38">
        <f t="shared" ref="AO40:AU40" si="19">IF(AO$14&gt;0,-AO13/AO$14,"")</f>
        <v>0</v>
      </c>
      <c r="AP40" s="38" t="str">
        <f t="shared" si="19"/>
        <v/>
      </c>
      <c r="AQ40" s="38">
        <f t="shared" si="19"/>
        <v>0</v>
      </c>
      <c r="AR40" s="38" t="str">
        <f t="shared" si="19"/>
        <v/>
      </c>
      <c r="AS40" s="38" t="str">
        <f t="shared" si="19"/>
        <v/>
      </c>
      <c r="AT40" s="38" t="str">
        <f t="shared" si="19"/>
        <v/>
      </c>
      <c r="AU40" s="38" t="str">
        <f t="shared" si="19"/>
        <v/>
      </c>
      <c r="AV40">
        <v>0</v>
      </c>
      <c r="AW40">
        <v>5</v>
      </c>
    </row>
    <row r="41" spans="1:49" ht="15">
      <c r="A41" s="40">
        <v>0.8</v>
      </c>
      <c r="B41">
        <v>2025</v>
      </c>
      <c r="H41" t="str">
        <f>H40</f>
        <v>ICHPRC</v>
      </c>
      <c r="K41" s="37">
        <f t="shared" ref="K41:N42" si="20">K$40*$A41</f>
        <v>-4.5200081568270281E-2</v>
      </c>
      <c r="L41" s="37">
        <f t="shared" si="20"/>
        <v>-0.78711897357420302</v>
      </c>
      <c r="M41" s="37">
        <f t="shared" si="20"/>
        <v>-0.24524318251969507</v>
      </c>
      <c r="N41" s="37">
        <f t="shared" si="20"/>
        <v>-4.6023621414959009E-4</v>
      </c>
      <c r="O41" s="37"/>
      <c r="P41" s="37">
        <f t="shared" ref="P41:X42" si="21">P$40*$A41</f>
        <v>-0.38860093644629634</v>
      </c>
      <c r="Q41" s="37">
        <f t="shared" si="21"/>
        <v>-0.48502323885817966</v>
      </c>
      <c r="R41" s="37">
        <f t="shared" si="21"/>
        <v>-0.12709711746890939</v>
      </c>
      <c r="S41" s="37">
        <f t="shared" si="21"/>
        <v>-3.8730084780965522E-3</v>
      </c>
      <c r="T41" s="37">
        <f t="shared" si="21"/>
        <v>-0.55595911080272664</v>
      </c>
      <c r="U41" s="37">
        <f t="shared" si="21"/>
        <v>-4.2785645297388063E-4</v>
      </c>
      <c r="V41" s="37">
        <f t="shared" si="21"/>
        <v>-8.4283751847677845E-3</v>
      </c>
      <c r="W41" s="37">
        <f t="shared" si="21"/>
        <v>0</v>
      </c>
      <c r="X41" s="37">
        <f t="shared" si="21"/>
        <v>-3.6172581386349364E-2</v>
      </c>
      <c r="Y41" s="37"/>
      <c r="Z41" s="37"/>
      <c r="AA41" s="37">
        <f>AA$40*$A41</f>
        <v>-0.74273219191678641</v>
      </c>
      <c r="AB41" s="37">
        <f>AB$40*$A41</f>
        <v>-2.4640878562624525E-2</v>
      </c>
      <c r="AC41" s="37"/>
      <c r="AD41" s="37"/>
      <c r="AE41" s="37"/>
      <c r="AF41" s="37">
        <f t="shared" ref="AF41:AQ42" si="22">AF$40*$A41</f>
        <v>-0.76474842098192175</v>
      </c>
      <c r="AG41" s="37">
        <f t="shared" si="22"/>
        <v>-2.5553969701829573E-2</v>
      </c>
      <c r="AH41" s="37">
        <f t="shared" si="22"/>
        <v>-1.8969303414593985E-3</v>
      </c>
      <c r="AI41" s="37">
        <f t="shared" si="22"/>
        <v>-8.9106620004989739E-3</v>
      </c>
      <c r="AJ41" s="37">
        <f t="shared" si="22"/>
        <v>-0.60590525496029013</v>
      </c>
      <c r="AK41" s="37">
        <f t="shared" si="22"/>
        <v>-0.36351495578113313</v>
      </c>
      <c r="AL41" s="37">
        <f t="shared" si="22"/>
        <v>-0.37128877466557503</v>
      </c>
      <c r="AM41" s="37">
        <f t="shared" si="22"/>
        <v>-3.5254556484452882E-3</v>
      </c>
      <c r="AN41" s="37">
        <f t="shared" si="22"/>
        <v>-0.34510682228918976</v>
      </c>
      <c r="AO41" s="37">
        <f t="shared" si="22"/>
        <v>0</v>
      </c>
      <c r="AP41" s="37"/>
      <c r="AQ41" s="37">
        <f t="shared" si="22"/>
        <v>0</v>
      </c>
      <c r="AR41" s="37"/>
      <c r="AS41" s="37"/>
      <c r="AT41" s="37"/>
      <c r="AU41" s="37"/>
    </row>
    <row r="42" spans="1:49" ht="15">
      <c r="A42" s="40">
        <v>0</v>
      </c>
      <c r="B42">
        <v>2050</v>
      </c>
      <c r="H42" t="str">
        <f>H41</f>
        <v>ICHPRC</v>
      </c>
      <c r="K42" s="37">
        <f t="shared" si="20"/>
        <v>0</v>
      </c>
      <c r="L42" s="37">
        <f t="shared" si="20"/>
        <v>0</v>
      </c>
      <c r="M42" s="37">
        <f t="shared" si="20"/>
        <v>0</v>
      </c>
      <c r="N42" s="37">
        <f t="shared" si="20"/>
        <v>0</v>
      </c>
      <c r="O42" s="37"/>
      <c r="P42" s="37">
        <f t="shared" si="21"/>
        <v>0</v>
      </c>
      <c r="Q42" s="37">
        <f t="shared" si="21"/>
        <v>0</v>
      </c>
      <c r="R42" s="37">
        <f t="shared" si="21"/>
        <v>0</v>
      </c>
      <c r="S42" s="37">
        <f t="shared" si="21"/>
        <v>0</v>
      </c>
      <c r="T42" s="37">
        <f t="shared" si="21"/>
        <v>0</v>
      </c>
      <c r="U42" s="37">
        <f t="shared" si="21"/>
        <v>0</v>
      </c>
      <c r="V42" s="37">
        <f t="shared" si="21"/>
        <v>0</v>
      </c>
      <c r="W42" s="37">
        <f t="shared" si="21"/>
        <v>0</v>
      </c>
      <c r="X42" s="37">
        <f t="shared" si="21"/>
        <v>0</v>
      </c>
      <c r="Y42" s="37"/>
      <c r="Z42" s="37"/>
      <c r="AA42" s="37">
        <f>AA$40*$A42</f>
        <v>0</v>
      </c>
      <c r="AB42" s="37">
        <f>AB$40*$A42</f>
        <v>0</v>
      </c>
      <c r="AC42" s="37"/>
      <c r="AD42" s="37"/>
      <c r="AE42" s="37"/>
      <c r="AF42" s="37">
        <f t="shared" si="22"/>
        <v>0</v>
      </c>
      <c r="AG42" s="37">
        <f t="shared" si="22"/>
        <v>0</v>
      </c>
      <c r="AH42" s="37">
        <f t="shared" si="22"/>
        <v>0</v>
      </c>
      <c r="AI42" s="37">
        <f t="shared" si="22"/>
        <v>0</v>
      </c>
      <c r="AJ42" s="37">
        <f t="shared" si="22"/>
        <v>0</v>
      </c>
      <c r="AK42" s="37">
        <f t="shared" si="22"/>
        <v>0</v>
      </c>
      <c r="AL42" s="37">
        <f t="shared" si="22"/>
        <v>0</v>
      </c>
      <c r="AM42" s="37">
        <f t="shared" si="22"/>
        <v>0</v>
      </c>
      <c r="AN42" s="37">
        <f t="shared" si="22"/>
        <v>0</v>
      </c>
      <c r="AO42" s="37">
        <f t="shared" si="22"/>
        <v>0</v>
      </c>
      <c r="AP42" s="37"/>
      <c r="AQ42" s="37">
        <f t="shared" si="22"/>
        <v>0</v>
      </c>
      <c r="AR42" s="37"/>
      <c r="AS42" s="37"/>
      <c r="AT42" s="37"/>
      <c r="AU42" s="37"/>
    </row>
    <row r="43" spans="1:49">
      <c r="A43" s="36"/>
      <c r="C43" t="str">
        <f>"TUC_"&amp;I43&amp;"_"&amp;LEFT(H43,3)&amp;"HET-"&amp;LEFT(E43,5)</f>
        <v>TUC_UP_INMHET-INDCO</v>
      </c>
      <c r="E43" t="str">
        <f t="shared" ref="E43:F45" si="23">I16</f>
        <v>INDCO*</v>
      </c>
      <c r="F43" t="str">
        <f t="shared" si="23"/>
        <v>INMPRC,INMHTH</v>
      </c>
      <c r="G43" t="s">
        <v>208</v>
      </c>
      <c r="H43" t="str">
        <f>F43</f>
        <v>INMPRC,INMHTH</v>
      </c>
      <c r="I43" t="s">
        <v>26</v>
      </c>
      <c r="J43">
        <v>1</v>
      </c>
      <c r="K43" s="38">
        <f>IF(K$20&gt;0,-K16/K$20,"")</f>
        <v>-0.16215039943983836</v>
      </c>
      <c r="L43" s="38">
        <f t="shared" ref="L43:AN43" si="24">IF(L$20&gt;0,-L16/L$20,"")</f>
        <v>-1.7968420482448417E-2</v>
      </c>
      <c r="M43" s="38">
        <f t="shared" si="24"/>
        <v>-0.16002721311837875</v>
      </c>
      <c r="N43" s="38" t="str">
        <f t="shared" si="24"/>
        <v/>
      </c>
      <c r="O43" s="38">
        <f t="shared" si="24"/>
        <v>-0.95381977027012121</v>
      </c>
      <c r="P43" s="38">
        <f t="shared" si="24"/>
        <v>-6.8581120741642451E-2</v>
      </c>
      <c r="Q43" s="38">
        <f t="shared" si="24"/>
        <v>-0.24743574288878953</v>
      </c>
      <c r="R43" s="38">
        <f t="shared" si="24"/>
        <v>-0.11888087907683205</v>
      </c>
      <c r="S43" s="38">
        <f t="shared" si="24"/>
        <v>-1.6516975936452502E-2</v>
      </c>
      <c r="T43" s="38">
        <f t="shared" si="24"/>
        <v>-1.8194403544513994E-2</v>
      </c>
      <c r="U43" s="38">
        <f t="shared" si="24"/>
        <v>-0.71365220874423052</v>
      </c>
      <c r="V43" s="38">
        <f t="shared" si="24"/>
        <v>-0.29709780382548923</v>
      </c>
      <c r="W43" s="38">
        <f t="shared" si="24"/>
        <v>-8.7014504979500681E-2</v>
      </c>
      <c r="X43" s="38">
        <f t="shared" si="24"/>
        <v>-0.10270026303317124</v>
      </c>
      <c r="Y43" s="38">
        <f t="shared" si="24"/>
        <v>-0.59170893460801199</v>
      </c>
      <c r="Z43" s="38">
        <f t="shared" si="24"/>
        <v>-0.72964169381107735</v>
      </c>
      <c r="AA43" s="38">
        <f t="shared" si="24"/>
        <v>-1.7719319167056235E-3</v>
      </c>
      <c r="AB43" s="38">
        <f t="shared" si="24"/>
        <v>-0.42622663174602149</v>
      </c>
      <c r="AC43" s="38">
        <f t="shared" si="24"/>
        <v>0</v>
      </c>
      <c r="AD43" s="38">
        <f t="shared" si="24"/>
        <v>-0.98126762988278482</v>
      </c>
      <c r="AE43" s="38" t="str">
        <f t="shared" si="24"/>
        <v/>
      </c>
      <c r="AF43" s="38">
        <f t="shared" si="24"/>
        <v>-2.9201004500430555E-3</v>
      </c>
      <c r="AG43" s="38">
        <f t="shared" si="24"/>
        <v>0</v>
      </c>
      <c r="AH43" s="38">
        <f t="shared" si="24"/>
        <v>-0.29256507461090675</v>
      </c>
      <c r="AI43" s="38">
        <f t="shared" si="24"/>
        <v>-6.5588378626433904E-3</v>
      </c>
      <c r="AJ43" s="38">
        <f t="shared" si="24"/>
        <v>-7.7579675552430392E-3</v>
      </c>
      <c r="AK43" s="38">
        <f t="shared" si="24"/>
        <v>-0.58993942244834752</v>
      </c>
      <c r="AL43" s="38">
        <f t="shared" si="24"/>
        <v>-0.22031464180092492</v>
      </c>
      <c r="AM43" s="38">
        <f t="shared" si="24"/>
        <v>-0.95120101263450951</v>
      </c>
      <c r="AN43" s="38">
        <f t="shared" si="24"/>
        <v>-0.21227480923411038</v>
      </c>
      <c r="AO43" s="38">
        <f t="shared" ref="AO43:AU43" si="25">IF(AO$20&gt;0,-AO16/AO$20,"")</f>
        <v>-0.93939327522320926</v>
      </c>
      <c r="AP43" s="38">
        <f t="shared" si="25"/>
        <v>-0.64213266921737944</v>
      </c>
      <c r="AQ43" s="38">
        <f t="shared" si="25"/>
        <v>-0.11157989009473045</v>
      </c>
      <c r="AR43" s="38">
        <f t="shared" si="25"/>
        <v>0</v>
      </c>
      <c r="AS43" s="38" t="str">
        <f t="shared" si="25"/>
        <v/>
      </c>
      <c r="AT43" s="38">
        <f t="shared" si="25"/>
        <v>0</v>
      </c>
      <c r="AU43" s="38">
        <f t="shared" si="25"/>
        <v>-4.9646898304928893E-3</v>
      </c>
      <c r="AV43">
        <v>0</v>
      </c>
      <c r="AW43">
        <v>5</v>
      </c>
    </row>
    <row r="44" spans="1:49">
      <c r="A44" s="36"/>
      <c r="C44" t="str">
        <f>"TUC_"&amp;I44&amp;"_"&amp;H44&amp;"-"&amp;LEFT(E44,5)</f>
        <v>TUC_LO_INMPRC-INDEL</v>
      </c>
      <c r="E44" t="str">
        <f t="shared" si="23"/>
        <v>INDELC</v>
      </c>
      <c r="F44" t="str">
        <f t="shared" si="23"/>
        <v>INMPRC</v>
      </c>
      <c r="H44" t="str">
        <f>F44</f>
        <v>INMPRC</v>
      </c>
      <c r="I44" t="s">
        <v>27</v>
      </c>
      <c r="J44">
        <v>1</v>
      </c>
      <c r="K44" s="38">
        <f t="shared" ref="K44:AN44" si="26">IF(K$19&gt;0,-K17/K$19,"")</f>
        <v>-7.2809298809628234E-2</v>
      </c>
      <c r="L44" s="38">
        <f t="shared" si="26"/>
        <v>0</v>
      </c>
      <c r="M44" s="38">
        <f t="shared" si="26"/>
        <v>0</v>
      </c>
      <c r="N44" s="38" t="str">
        <f t="shared" si="26"/>
        <v/>
      </c>
      <c r="O44" s="38">
        <f t="shared" si="26"/>
        <v>0</v>
      </c>
      <c r="P44" s="38">
        <f t="shared" si="26"/>
        <v>0</v>
      </c>
      <c r="Q44" s="38">
        <f t="shared" si="26"/>
        <v>0</v>
      </c>
      <c r="R44" s="38">
        <f t="shared" si="26"/>
        <v>-0.15117731294159031</v>
      </c>
      <c r="S44" s="38">
        <f t="shared" si="26"/>
        <v>-3.8270620488084106E-2</v>
      </c>
      <c r="T44" s="38">
        <f t="shared" si="26"/>
        <v>0</v>
      </c>
      <c r="U44" s="38">
        <f t="shared" si="26"/>
        <v>0</v>
      </c>
      <c r="V44" s="38">
        <f t="shared" si="26"/>
        <v>0</v>
      </c>
      <c r="W44" s="38">
        <f t="shared" si="26"/>
        <v>0</v>
      </c>
      <c r="X44" s="38">
        <f t="shared" si="26"/>
        <v>-1.4521231790423512E-2</v>
      </c>
      <c r="Y44" s="38" t="str">
        <f t="shared" si="26"/>
        <v/>
      </c>
      <c r="Z44" s="38" t="str">
        <f t="shared" si="26"/>
        <v/>
      </c>
      <c r="AA44" s="38">
        <f t="shared" si="26"/>
        <v>0</v>
      </c>
      <c r="AB44" s="38">
        <f t="shared" si="26"/>
        <v>-0.10897709605670254</v>
      </c>
      <c r="AC44" s="38" t="str">
        <f t="shared" si="26"/>
        <v/>
      </c>
      <c r="AD44" s="38">
        <f t="shared" si="26"/>
        <v>0</v>
      </c>
      <c r="AE44" s="38" t="str">
        <f t="shared" si="26"/>
        <v/>
      </c>
      <c r="AF44" s="38">
        <f t="shared" si="26"/>
        <v>0</v>
      </c>
      <c r="AG44" s="38">
        <f t="shared" si="26"/>
        <v>-0.18986832529193104</v>
      </c>
      <c r="AH44" s="38">
        <f t="shared" si="26"/>
        <v>0</v>
      </c>
      <c r="AI44" s="38">
        <f t="shared" si="26"/>
        <v>-0.18630794819478311</v>
      </c>
      <c r="AJ44" s="38">
        <f t="shared" si="26"/>
        <v>0</v>
      </c>
      <c r="AK44" s="38">
        <f t="shared" si="26"/>
        <v>0</v>
      </c>
      <c r="AL44" s="38">
        <f t="shared" si="26"/>
        <v>0</v>
      </c>
      <c r="AM44" s="38">
        <f t="shared" si="26"/>
        <v>-1.0408202881121407E-2</v>
      </c>
      <c r="AN44" s="38">
        <f t="shared" si="26"/>
        <v>-0.57663547851689889</v>
      </c>
      <c r="AO44" s="38" t="str">
        <f t="shared" ref="AO44:AU44" si="27">IF(AO$19&gt;0,-AO17/AO$19,"")</f>
        <v/>
      </c>
      <c r="AP44" s="38" t="str">
        <f t="shared" si="27"/>
        <v/>
      </c>
      <c r="AQ44" s="38">
        <f t="shared" si="27"/>
        <v>0</v>
      </c>
      <c r="AR44" s="38" t="str">
        <f t="shared" si="27"/>
        <v/>
      </c>
      <c r="AS44" s="38" t="str">
        <f t="shared" si="27"/>
        <v/>
      </c>
      <c r="AT44" s="38">
        <f t="shared" si="27"/>
        <v>0</v>
      </c>
      <c r="AU44" s="38" t="str">
        <f t="shared" si="27"/>
        <v/>
      </c>
      <c r="AV44">
        <v>0</v>
      </c>
      <c r="AW44">
        <v>5</v>
      </c>
    </row>
    <row r="45" spans="1:49">
      <c r="A45" s="36"/>
      <c r="C45" t="str">
        <f>"TUC_"&amp;I45&amp;"_"&amp;H45&amp;"-"&amp;LEFT(E45,5)</f>
        <v>TUC_LO_INMPRC-INDGA</v>
      </c>
      <c r="E45" t="str">
        <f t="shared" si="23"/>
        <v>INDGAS</v>
      </c>
      <c r="F45" t="str">
        <f t="shared" si="23"/>
        <v>INMPRC</v>
      </c>
      <c r="H45" t="str">
        <f>F45</f>
        <v>INMPRC</v>
      </c>
      <c r="I45" t="s">
        <v>27</v>
      </c>
      <c r="J45">
        <v>1</v>
      </c>
      <c r="K45" s="38">
        <f t="shared" ref="K45:AN45" si="28">IF(K$19&gt;0,-K18/K$19,"")</f>
        <v>-0.11875640458283745</v>
      </c>
      <c r="L45" s="38">
        <f t="shared" si="28"/>
        <v>-8.8555477749070761E-3</v>
      </c>
      <c r="M45" s="38">
        <f t="shared" si="28"/>
        <v>-0.34356290157643365</v>
      </c>
      <c r="N45" s="38" t="str">
        <f t="shared" si="28"/>
        <v/>
      </c>
      <c r="O45" s="38">
        <f t="shared" si="28"/>
        <v>0</v>
      </c>
      <c r="P45" s="38">
        <f t="shared" si="28"/>
        <v>-0.92809136744696752</v>
      </c>
      <c r="Q45" s="38">
        <f t="shared" si="28"/>
        <v>-0.12619732330638345</v>
      </c>
      <c r="R45" s="38">
        <f t="shared" si="28"/>
        <v>-0.18651120434794774</v>
      </c>
      <c r="S45" s="38">
        <f t="shared" si="28"/>
        <v>-1.8509290491785922E-2</v>
      </c>
      <c r="T45" s="38">
        <f t="shared" si="28"/>
        <v>-4.751711234618039E-2</v>
      </c>
      <c r="U45" s="38">
        <f t="shared" si="28"/>
        <v>-1.3211602516809596E-2</v>
      </c>
      <c r="V45" s="38">
        <f t="shared" si="28"/>
        <v>-0.45968502974596581</v>
      </c>
      <c r="W45" s="38">
        <f t="shared" si="28"/>
        <v>-0.13315727394364149</v>
      </c>
      <c r="X45" s="38">
        <f t="shared" si="28"/>
        <v>-3.4975522983637125E-2</v>
      </c>
      <c r="Y45" s="38" t="str">
        <f t="shared" si="28"/>
        <v/>
      </c>
      <c r="Z45" s="38" t="str">
        <f t="shared" si="28"/>
        <v/>
      </c>
      <c r="AA45" s="38">
        <f t="shared" si="28"/>
        <v>-0.83573903154766926</v>
      </c>
      <c r="AB45" s="38">
        <f t="shared" si="28"/>
        <v>-0.37322437633340372</v>
      </c>
      <c r="AC45" s="38" t="str">
        <f t="shared" si="28"/>
        <v/>
      </c>
      <c r="AD45" s="38">
        <f t="shared" si="28"/>
        <v>0</v>
      </c>
      <c r="AE45" s="38" t="str">
        <f t="shared" si="28"/>
        <v/>
      </c>
      <c r="AF45" s="38">
        <f t="shared" si="28"/>
        <v>-0.96563499321489799</v>
      </c>
      <c r="AG45" s="38">
        <f t="shared" si="28"/>
        <v>-2.1570231539744328E-2</v>
      </c>
      <c r="AH45" s="38">
        <f t="shared" si="28"/>
        <v>-0.54248694732480285</v>
      </c>
      <c r="AI45" s="38">
        <f t="shared" si="28"/>
        <v>-0.14518312146261481</v>
      </c>
      <c r="AJ45" s="38">
        <f t="shared" si="28"/>
        <v>-5.0927753560084853E-2</v>
      </c>
      <c r="AK45" s="38">
        <f t="shared" si="28"/>
        <v>-0.23674922029793438</v>
      </c>
      <c r="AL45" s="38">
        <f t="shared" si="28"/>
        <v>-0.52267374244595877</v>
      </c>
      <c r="AM45" s="38">
        <f t="shared" si="28"/>
        <v>-3.6294834951527945E-2</v>
      </c>
      <c r="AN45" s="38">
        <f t="shared" si="28"/>
        <v>-0.22592874770648708</v>
      </c>
      <c r="AO45" s="38" t="str">
        <f t="shared" ref="AO45:AU45" si="29">IF(AO$19&gt;0,-AO18/AO$19,"")</f>
        <v/>
      </c>
      <c r="AP45" s="38" t="str">
        <f t="shared" si="29"/>
        <v/>
      </c>
      <c r="AQ45" s="38">
        <f t="shared" si="29"/>
        <v>0</v>
      </c>
      <c r="AR45" s="38" t="str">
        <f t="shared" si="29"/>
        <v/>
      </c>
      <c r="AS45" s="38" t="str">
        <f t="shared" si="29"/>
        <v/>
      </c>
      <c r="AT45" s="38">
        <f t="shared" si="29"/>
        <v>0</v>
      </c>
      <c r="AU45" s="38" t="str">
        <f t="shared" si="29"/>
        <v/>
      </c>
      <c r="AV45">
        <v>0</v>
      </c>
      <c r="AW45">
        <v>5</v>
      </c>
    </row>
    <row r="46" spans="1:49" ht="15">
      <c r="A46" s="40">
        <v>0.8</v>
      </c>
      <c r="B46">
        <v>2025</v>
      </c>
      <c r="H46" t="str">
        <f>H45</f>
        <v>INMPRC</v>
      </c>
      <c r="K46" s="37">
        <f t="shared" ref="K46:T47" si="30">IFERROR(K$45*$A46,"")</f>
        <v>-9.5005123666269967E-2</v>
      </c>
      <c r="L46" s="37">
        <f t="shared" si="30"/>
        <v>-7.0844382199256612E-3</v>
      </c>
      <c r="M46" s="37">
        <f t="shared" si="30"/>
        <v>-0.27485032126114695</v>
      </c>
      <c r="N46" s="37" t="str">
        <f t="shared" si="30"/>
        <v/>
      </c>
      <c r="O46" s="37">
        <f t="shared" si="30"/>
        <v>0</v>
      </c>
      <c r="P46" s="37">
        <f t="shared" si="30"/>
        <v>-0.7424730939575741</v>
      </c>
      <c r="Q46" s="37">
        <f t="shared" si="30"/>
        <v>-0.10095785864510676</v>
      </c>
      <c r="R46" s="37">
        <f t="shared" si="30"/>
        <v>-0.14920896347835819</v>
      </c>
      <c r="S46" s="37">
        <f t="shared" si="30"/>
        <v>-1.4807432393428738E-2</v>
      </c>
      <c r="T46" s="37">
        <f t="shared" si="30"/>
        <v>-3.8013689876944312E-2</v>
      </c>
      <c r="U46" s="37">
        <f t="shared" ref="U46:AD47" si="31">IFERROR(U$45*$A46,"")</f>
        <v>-1.0569282013447678E-2</v>
      </c>
      <c r="V46" s="37">
        <f t="shared" si="31"/>
        <v>-0.36774802379677268</v>
      </c>
      <c r="W46" s="37">
        <f t="shared" si="31"/>
        <v>-0.1065258191549132</v>
      </c>
      <c r="X46" s="37">
        <f t="shared" si="31"/>
        <v>-2.7980418386909702E-2</v>
      </c>
      <c r="Y46" s="37" t="str">
        <f t="shared" si="31"/>
        <v/>
      </c>
      <c r="Z46" s="37" t="str">
        <f t="shared" si="31"/>
        <v/>
      </c>
      <c r="AA46" s="37">
        <f t="shared" si="31"/>
        <v>-0.66859122523813541</v>
      </c>
      <c r="AB46" s="37">
        <f t="shared" si="31"/>
        <v>-0.29857950106672299</v>
      </c>
      <c r="AC46" s="37" t="str">
        <f t="shared" si="31"/>
        <v/>
      </c>
      <c r="AD46" s="37">
        <f t="shared" si="31"/>
        <v>0</v>
      </c>
      <c r="AE46" s="37" t="str">
        <f t="shared" ref="AE46:AT47" si="32">IFERROR(AE$45*$A46,"")</f>
        <v/>
      </c>
      <c r="AF46" s="37">
        <f t="shared" si="32"/>
        <v>-0.77250799457191843</v>
      </c>
      <c r="AG46" s="37">
        <f t="shared" si="32"/>
        <v>-1.7256185231795462E-2</v>
      </c>
      <c r="AH46" s="37">
        <f t="shared" si="32"/>
        <v>-0.43398955785984228</v>
      </c>
      <c r="AI46" s="37">
        <f t="shared" si="32"/>
        <v>-0.11614649717009184</v>
      </c>
      <c r="AJ46" s="37">
        <f t="shared" si="32"/>
        <v>-4.0742202848067885E-2</v>
      </c>
      <c r="AK46" s="37">
        <f t="shared" si="32"/>
        <v>-0.18939937623834752</v>
      </c>
      <c r="AL46" s="37">
        <f t="shared" si="32"/>
        <v>-0.41813899395676701</v>
      </c>
      <c r="AM46" s="37">
        <f t="shared" si="32"/>
        <v>-2.9035867961222359E-2</v>
      </c>
      <c r="AN46" s="37">
        <f t="shared" si="32"/>
        <v>-0.18074299816518968</v>
      </c>
      <c r="AO46" s="37" t="str">
        <f t="shared" si="32"/>
        <v/>
      </c>
      <c r="AP46" s="37" t="str">
        <f t="shared" si="32"/>
        <v/>
      </c>
      <c r="AQ46" s="37">
        <f t="shared" si="32"/>
        <v>0</v>
      </c>
      <c r="AR46" s="37" t="str">
        <f t="shared" si="32"/>
        <v/>
      </c>
      <c r="AS46" s="37" t="str">
        <f t="shared" si="32"/>
        <v/>
      </c>
      <c r="AT46" s="37">
        <f t="shared" si="32"/>
        <v>0</v>
      </c>
      <c r="AU46" s="37" t="str">
        <f t="shared" ref="AO46:AU47" si="33">IFERROR(AU$45*$A46,"")</f>
        <v/>
      </c>
    </row>
    <row r="47" spans="1:49" ht="15">
      <c r="A47" s="40">
        <v>0</v>
      </c>
      <c r="B47">
        <v>2050</v>
      </c>
      <c r="H47" t="str">
        <f>H46</f>
        <v>INMPRC</v>
      </c>
      <c r="K47" s="37">
        <f t="shared" si="30"/>
        <v>0</v>
      </c>
      <c r="L47" s="37">
        <f t="shared" si="30"/>
        <v>0</v>
      </c>
      <c r="M47" s="37">
        <f t="shared" si="30"/>
        <v>0</v>
      </c>
      <c r="N47" s="37" t="str">
        <f t="shared" si="30"/>
        <v/>
      </c>
      <c r="O47" s="37">
        <f t="shared" si="30"/>
        <v>0</v>
      </c>
      <c r="P47" s="37">
        <f t="shared" si="30"/>
        <v>0</v>
      </c>
      <c r="Q47" s="37">
        <f t="shared" si="30"/>
        <v>0</v>
      </c>
      <c r="R47" s="37">
        <f t="shared" si="30"/>
        <v>0</v>
      </c>
      <c r="S47" s="37">
        <f t="shared" si="30"/>
        <v>0</v>
      </c>
      <c r="T47" s="37">
        <f t="shared" si="30"/>
        <v>0</v>
      </c>
      <c r="U47" s="37">
        <f t="shared" si="31"/>
        <v>0</v>
      </c>
      <c r="V47" s="37">
        <f t="shared" si="31"/>
        <v>0</v>
      </c>
      <c r="W47" s="37">
        <f t="shared" si="31"/>
        <v>0</v>
      </c>
      <c r="X47" s="37">
        <f t="shared" si="31"/>
        <v>0</v>
      </c>
      <c r="Y47" s="37" t="str">
        <f t="shared" si="31"/>
        <v/>
      </c>
      <c r="Z47" s="37" t="str">
        <f t="shared" si="31"/>
        <v/>
      </c>
      <c r="AA47" s="37">
        <f t="shared" si="31"/>
        <v>0</v>
      </c>
      <c r="AB47" s="37">
        <f t="shared" si="31"/>
        <v>0</v>
      </c>
      <c r="AC47" s="37" t="str">
        <f t="shared" si="31"/>
        <v/>
      </c>
      <c r="AD47" s="37">
        <f t="shared" si="31"/>
        <v>0</v>
      </c>
      <c r="AE47" s="37" t="str">
        <f t="shared" si="32"/>
        <v/>
      </c>
      <c r="AF47" s="37">
        <f t="shared" si="32"/>
        <v>0</v>
      </c>
      <c r="AG47" s="37">
        <f t="shared" si="32"/>
        <v>0</v>
      </c>
      <c r="AH47" s="37">
        <f t="shared" si="32"/>
        <v>0</v>
      </c>
      <c r="AI47" s="37">
        <f t="shared" si="32"/>
        <v>0</v>
      </c>
      <c r="AJ47" s="37">
        <f t="shared" si="32"/>
        <v>0</v>
      </c>
      <c r="AK47" s="37">
        <f t="shared" si="32"/>
        <v>0</v>
      </c>
      <c r="AL47" s="37">
        <f t="shared" si="32"/>
        <v>0</v>
      </c>
      <c r="AM47" s="37">
        <f t="shared" si="32"/>
        <v>0</v>
      </c>
      <c r="AN47" s="37">
        <f t="shared" si="32"/>
        <v>0</v>
      </c>
      <c r="AO47" s="37" t="str">
        <f t="shared" si="33"/>
        <v/>
      </c>
      <c r="AP47" s="37" t="str">
        <f t="shared" si="33"/>
        <v/>
      </c>
      <c r="AQ47" s="37">
        <f t="shared" si="33"/>
        <v>0</v>
      </c>
      <c r="AR47" s="37" t="str">
        <f t="shared" si="33"/>
        <v/>
      </c>
      <c r="AS47" s="37" t="str">
        <f t="shared" si="33"/>
        <v/>
      </c>
      <c r="AT47" s="37">
        <f t="shared" si="33"/>
        <v>0</v>
      </c>
      <c r="AU47" s="37" t="str">
        <f t="shared" si="33"/>
        <v/>
      </c>
    </row>
    <row r="48" spans="1:49">
      <c r="A48" s="36"/>
      <c r="C48" t="str">
        <f>"TUC_"&amp;I48&amp;"_"&amp;LEFT(H48,3)&amp;"HET-"&amp;LEFT(E48,5)</f>
        <v>TUC_UP_IPPHET-INDCO</v>
      </c>
      <c r="E48" t="str">
        <f t="shared" ref="E48:F50" si="34">I21</f>
        <v>INDCO*</v>
      </c>
      <c r="F48" t="str">
        <f t="shared" si="34"/>
        <v>IPPPRC,IPPHTH</v>
      </c>
      <c r="G48" t="s">
        <v>208</v>
      </c>
      <c r="H48" t="str">
        <f>F48</f>
        <v>IPPPRC,IPPHTH</v>
      </c>
      <c r="I48" t="s">
        <v>26</v>
      </c>
      <c r="J48">
        <v>1</v>
      </c>
      <c r="K48" s="38">
        <f>IF(K$25&gt;0,-K21/K$25,"")</f>
        <v>-0.20776817366505548</v>
      </c>
      <c r="L48" s="38">
        <f t="shared" ref="L48:AN48" si="35">IF(L$25&gt;0,-L21/L$25,"")</f>
        <v>-0.19239209960511575</v>
      </c>
      <c r="M48" s="38">
        <f t="shared" si="35"/>
        <v>-0.30713110457580595</v>
      </c>
      <c r="N48" s="38">
        <f t="shared" si="35"/>
        <v>-0.1881315382791546</v>
      </c>
      <c r="O48" s="38">
        <f t="shared" si="35"/>
        <v>0</v>
      </c>
      <c r="P48" s="38">
        <f t="shared" si="35"/>
        <v>-7.2214626447308E-2</v>
      </c>
      <c r="Q48" s="38">
        <f t="shared" si="35"/>
        <v>-0.17543225894338008</v>
      </c>
      <c r="R48" s="38">
        <f t="shared" si="35"/>
        <v>-0.16092688659450907</v>
      </c>
      <c r="S48" s="38">
        <f t="shared" si="35"/>
        <v>-1.8602816569876921E-2</v>
      </c>
      <c r="T48" s="38">
        <f t="shared" si="35"/>
        <v>-0.10991997800669567</v>
      </c>
      <c r="U48" s="38">
        <f t="shared" si="35"/>
        <v>-0.10385692658482829</v>
      </c>
      <c r="V48" s="38">
        <f t="shared" si="35"/>
        <v>-0.20935852057895188</v>
      </c>
      <c r="W48" s="38">
        <f t="shared" si="35"/>
        <v>-0.17821627139332707</v>
      </c>
      <c r="X48" s="38">
        <f t="shared" si="35"/>
        <v>-0.15315362623146886</v>
      </c>
      <c r="Y48" s="38">
        <f t="shared" si="35"/>
        <v>-1.431522707200272E-2</v>
      </c>
      <c r="Z48" s="38" t="str">
        <f t="shared" si="35"/>
        <v/>
      </c>
      <c r="AA48" s="38">
        <f t="shared" si="35"/>
        <v>-0.21694484482708895</v>
      </c>
      <c r="AB48" s="38">
        <f t="shared" si="35"/>
        <v>-0.25006368072513258</v>
      </c>
      <c r="AC48" s="38">
        <f t="shared" si="35"/>
        <v>-9.3445555732229069E-2</v>
      </c>
      <c r="AD48" s="38">
        <f t="shared" si="35"/>
        <v>-0.14292573715128329</v>
      </c>
      <c r="AE48" s="38" t="str">
        <f t="shared" si="35"/>
        <v/>
      </c>
      <c r="AF48" s="38">
        <f t="shared" si="35"/>
        <v>-0.17083439729937297</v>
      </c>
      <c r="AG48" s="38">
        <f t="shared" si="35"/>
        <v>-0.21545630010722316</v>
      </c>
      <c r="AH48" s="38">
        <f t="shared" si="35"/>
        <v>-0.10040397299204193</v>
      </c>
      <c r="AI48" s="38">
        <f t="shared" si="35"/>
        <v>-0.26456711684659734</v>
      </c>
      <c r="AJ48" s="38">
        <f t="shared" si="35"/>
        <v>-0.21399525602328209</v>
      </c>
      <c r="AK48" s="38">
        <f t="shared" si="35"/>
        <v>-0.28549636134932599</v>
      </c>
      <c r="AL48" s="38">
        <f t="shared" si="35"/>
        <v>-0.25783978930280638</v>
      </c>
      <c r="AM48" s="38">
        <f t="shared" si="35"/>
        <v>-0.22923337855516954</v>
      </c>
      <c r="AN48" s="38">
        <f t="shared" si="35"/>
        <v>-0.11572856591836186</v>
      </c>
      <c r="AO48" s="38">
        <f t="shared" ref="AO48:AU48" si="36">IF(AO$25&gt;0,-AO21/AO$25,"")</f>
        <v>-0.19671250474748384</v>
      </c>
      <c r="AP48" s="38">
        <f t="shared" si="36"/>
        <v>-4.0611687458200187E-2</v>
      </c>
      <c r="AQ48" s="38">
        <f t="shared" si="36"/>
        <v>-0.30407516440789067</v>
      </c>
      <c r="AR48" s="38" t="str">
        <f t="shared" si="36"/>
        <v/>
      </c>
      <c r="AS48" s="38">
        <f t="shared" si="36"/>
        <v>-1</v>
      </c>
      <c r="AT48" s="38">
        <f t="shared" si="36"/>
        <v>0</v>
      </c>
      <c r="AU48" s="38">
        <f t="shared" si="36"/>
        <v>-0.34994012091770355</v>
      </c>
      <c r="AV48">
        <v>0</v>
      </c>
      <c r="AW48">
        <v>5</v>
      </c>
    </row>
    <row r="49" spans="1:49">
      <c r="A49" s="36"/>
      <c r="C49" t="str">
        <f>"TUC_"&amp;I49&amp;"_"&amp;H49&amp;"-"&amp;LEFT(E49,5)</f>
        <v>TUC_LO_IPPPRC-INDEL</v>
      </c>
      <c r="E49" t="str">
        <f t="shared" si="34"/>
        <v>INDELC</v>
      </c>
      <c r="F49" t="str">
        <f t="shared" si="34"/>
        <v>IPPPRC</v>
      </c>
      <c r="H49" t="str">
        <f>F49</f>
        <v>IPPPRC</v>
      </c>
      <c r="I49" t="s">
        <v>27</v>
      </c>
      <c r="J49">
        <v>1</v>
      </c>
      <c r="K49" s="38">
        <f t="shared" ref="K49:AN49" si="37">IF(K$24&gt;0,-K22/K$24,"")</f>
        <v>0</v>
      </c>
      <c r="L49" s="38">
        <f t="shared" si="37"/>
        <v>0</v>
      </c>
      <c r="M49" s="38">
        <f t="shared" si="37"/>
        <v>0</v>
      </c>
      <c r="N49" s="38">
        <f t="shared" si="37"/>
        <v>0</v>
      </c>
      <c r="O49" s="38" t="str">
        <f t="shared" si="37"/>
        <v/>
      </c>
      <c r="P49" s="38">
        <f t="shared" si="37"/>
        <v>0</v>
      </c>
      <c r="Q49" s="38">
        <f t="shared" si="37"/>
        <v>0</v>
      </c>
      <c r="R49" s="38">
        <f t="shared" si="37"/>
        <v>0</v>
      </c>
      <c r="S49" s="38" t="str">
        <f t="shared" si="37"/>
        <v/>
      </c>
      <c r="T49" s="38">
        <f t="shared" si="37"/>
        <v>0</v>
      </c>
      <c r="U49" s="38">
        <f t="shared" si="37"/>
        <v>0</v>
      </c>
      <c r="V49" s="38">
        <f t="shared" si="37"/>
        <v>0</v>
      </c>
      <c r="W49" s="38">
        <f t="shared" si="37"/>
        <v>0</v>
      </c>
      <c r="X49" s="38">
        <f t="shared" si="37"/>
        <v>0</v>
      </c>
      <c r="Y49" s="38" t="str">
        <f t="shared" si="37"/>
        <v/>
      </c>
      <c r="Z49" s="38" t="str">
        <f t="shared" si="37"/>
        <v/>
      </c>
      <c r="AA49" s="38">
        <f t="shared" si="37"/>
        <v>0</v>
      </c>
      <c r="AB49" s="38">
        <f t="shared" si="37"/>
        <v>0</v>
      </c>
      <c r="AC49" s="38">
        <f t="shared" si="37"/>
        <v>0</v>
      </c>
      <c r="AD49" s="38">
        <f t="shared" si="37"/>
        <v>0</v>
      </c>
      <c r="AE49" s="38" t="str">
        <f t="shared" si="37"/>
        <v/>
      </c>
      <c r="AF49" s="38">
        <f t="shared" si="37"/>
        <v>0</v>
      </c>
      <c r="AG49" s="38">
        <f t="shared" si="37"/>
        <v>0</v>
      </c>
      <c r="AH49" s="38">
        <f t="shared" si="37"/>
        <v>0</v>
      </c>
      <c r="AI49" s="38">
        <f t="shared" si="37"/>
        <v>0</v>
      </c>
      <c r="AJ49" s="38">
        <f t="shared" si="37"/>
        <v>0</v>
      </c>
      <c r="AK49" s="38">
        <f t="shared" si="37"/>
        <v>0</v>
      </c>
      <c r="AL49" s="38">
        <f t="shared" si="37"/>
        <v>0</v>
      </c>
      <c r="AM49" s="38">
        <f t="shared" si="37"/>
        <v>0</v>
      </c>
      <c r="AN49" s="38">
        <f t="shared" si="37"/>
        <v>0</v>
      </c>
      <c r="AO49" s="38">
        <f t="shared" ref="AO49:AU49" si="38">IF(AO$24&gt;0,-AO22/AO$24,"")</f>
        <v>0</v>
      </c>
      <c r="AP49" s="38">
        <f t="shared" si="38"/>
        <v>0</v>
      </c>
      <c r="AQ49" s="38">
        <f t="shared" si="38"/>
        <v>0</v>
      </c>
      <c r="AR49" s="38" t="str">
        <f t="shared" si="38"/>
        <v/>
      </c>
      <c r="AS49" s="38" t="str">
        <f t="shared" si="38"/>
        <v/>
      </c>
      <c r="AT49" s="38" t="str">
        <f t="shared" si="38"/>
        <v/>
      </c>
      <c r="AU49" s="38">
        <f t="shared" si="38"/>
        <v>0</v>
      </c>
      <c r="AV49">
        <v>0</v>
      </c>
      <c r="AW49">
        <v>5</v>
      </c>
    </row>
    <row r="50" spans="1:49">
      <c r="A50" s="36"/>
      <c r="C50" t="str">
        <f>"TUC_"&amp;I50&amp;"_"&amp;H50&amp;"-"&amp;LEFT(E50,5)</f>
        <v>TUC_LO_IPPPRC-INDGA</v>
      </c>
      <c r="E50" t="str">
        <f t="shared" si="34"/>
        <v>INDGAS</v>
      </c>
      <c r="F50" t="str">
        <f t="shared" si="34"/>
        <v>IPPPRC</v>
      </c>
      <c r="H50" t="str">
        <f>F50</f>
        <v>IPPPRC</v>
      </c>
      <c r="I50" t="s">
        <v>27</v>
      </c>
      <c r="J50">
        <v>1</v>
      </c>
      <c r="K50" s="38">
        <f t="shared" ref="K50:AN50" si="39">IF(K$24&gt;0,-K23/K$24,"")</f>
        <v>-9.9999999999999992E-2</v>
      </c>
      <c r="L50" s="38">
        <f t="shared" si="39"/>
        <v>0</v>
      </c>
      <c r="M50" s="38">
        <f t="shared" si="39"/>
        <v>-0.2</v>
      </c>
      <c r="N50" s="38">
        <f t="shared" si="39"/>
        <v>-0.31</v>
      </c>
      <c r="O50" s="38" t="str">
        <f t="shared" si="39"/>
        <v/>
      </c>
      <c r="P50" s="38">
        <f t="shared" si="39"/>
        <v>-0.47</v>
      </c>
      <c r="Q50" s="38">
        <f t="shared" si="39"/>
        <v>-0.55000000000000004</v>
      </c>
      <c r="R50" s="38">
        <f t="shared" si="39"/>
        <v>0</v>
      </c>
      <c r="S50" s="38" t="str">
        <f t="shared" si="39"/>
        <v/>
      </c>
      <c r="T50" s="38">
        <f t="shared" si="39"/>
        <v>0</v>
      </c>
      <c r="U50" s="38">
        <f t="shared" si="39"/>
        <v>0</v>
      </c>
      <c r="V50" s="38">
        <f t="shared" si="39"/>
        <v>-0.6</v>
      </c>
      <c r="W50" s="38">
        <f t="shared" si="39"/>
        <v>0</v>
      </c>
      <c r="X50" s="38">
        <f t="shared" si="39"/>
        <v>-0.6</v>
      </c>
      <c r="Y50" s="38" t="str">
        <f t="shared" si="39"/>
        <v/>
      </c>
      <c r="Z50" s="38" t="str">
        <f t="shared" si="39"/>
        <v/>
      </c>
      <c r="AA50" s="38">
        <f t="shared" si="39"/>
        <v>-0.85</v>
      </c>
      <c r="AB50" s="38">
        <f t="shared" si="39"/>
        <v>-0.40000000000000008</v>
      </c>
      <c r="AC50" s="38">
        <f t="shared" si="39"/>
        <v>-1</v>
      </c>
      <c r="AD50" s="38">
        <f t="shared" si="39"/>
        <v>-0.5</v>
      </c>
      <c r="AE50" s="38" t="str">
        <f t="shared" si="39"/>
        <v/>
      </c>
      <c r="AF50" s="38">
        <f t="shared" si="39"/>
        <v>-0.95</v>
      </c>
      <c r="AG50" s="38">
        <f t="shared" si="39"/>
        <v>0</v>
      </c>
      <c r="AH50" s="38">
        <f t="shared" si="39"/>
        <v>0</v>
      </c>
      <c r="AI50" s="38">
        <f t="shared" si="39"/>
        <v>-0.2</v>
      </c>
      <c r="AJ50" s="38">
        <f t="shared" si="39"/>
        <v>-0.6</v>
      </c>
      <c r="AK50" s="38">
        <f t="shared" si="39"/>
        <v>0</v>
      </c>
      <c r="AL50" s="38">
        <f t="shared" si="39"/>
        <v>-1</v>
      </c>
      <c r="AM50" s="38">
        <f t="shared" si="39"/>
        <v>0</v>
      </c>
      <c r="AN50" s="38">
        <f t="shared" si="39"/>
        <v>-1</v>
      </c>
      <c r="AO50" s="38">
        <f t="shared" ref="AO50:AU50" si="40">IF(AO$24&gt;0,-AO23/AO$24,"")</f>
        <v>-1</v>
      </c>
      <c r="AP50" s="38">
        <f t="shared" si="40"/>
        <v>-1</v>
      </c>
      <c r="AQ50" s="38">
        <f t="shared" si="40"/>
        <v>-1</v>
      </c>
      <c r="AR50" s="38" t="str">
        <f t="shared" si="40"/>
        <v/>
      </c>
      <c r="AS50" s="38" t="str">
        <f t="shared" si="40"/>
        <v/>
      </c>
      <c r="AT50" s="38" t="str">
        <f t="shared" si="40"/>
        <v/>
      </c>
      <c r="AU50" s="38">
        <f t="shared" si="40"/>
        <v>-0.35</v>
      </c>
      <c r="AV50">
        <v>0</v>
      </c>
      <c r="AW50">
        <v>5</v>
      </c>
    </row>
    <row r="51" spans="1:49" ht="15">
      <c r="A51" s="40">
        <v>0.8</v>
      </c>
      <c r="B51">
        <v>2025</v>
      </c>
      <c r="H51" t="str">
        <f>H50</f>
        <v>IPPPRC</v>
      </c>
      <c r="K51" s="37">
        <f t="shared" ref="K51:T52" si="41">IFERROR(K$50*$A51,"")</f>
        <v>-0.08</v>
      </c>
      <c r="L51" s="37">
        <f t="shared" si="41"/>
        <v>0</v>
      </c>
      <c r="M51" s="37">
        <f t="shared" si="41"/>
        <v>-0.16000000000000003</v>
      </c>
      <c r="N51" s="37">
        <f t="shared" si="41"/>
        <v>-0.248</v>
      </c>
      <c r="O51" s="37" t="str">
        <f t="shared" si="41"/>
        <v/>
      </c>
      <c r="P51" s="37">
        <f t="shared" si="41"/>
        <v>-0.376</v>
      </c>
      <c r="Q51" s="37">
        <f t="shared" si="41"/>
        <v>-0.44000000000000006</v>
      </c>
      <c r="R51" s="37">
        <f t="shared" si="41"/>
        <v>0</v>
      </c>
      <c r="S51" s="37" t="str">
        <f t="shared" si="41"/>
        <v/>
      </c>
      <c r="T51" s="37">
        <f t="shared" si="41"/>
        <v>0</v>
      </c>
      <c r="U51" s="37">
        <f t="shared" ref="U51:AD52" si="42">IFERROR(U$50*$A51,"")</f>
        <v>0</v>
      </c>
      <c r="V51" s="37">
        <f t="shared" si="42"/>
        <v>-0.48</v>
      </c>
      <c r="W51" s="37">
        <f t="shared" si="42"/>
        <v>0</v>
      </c>
      <c r="X51" s="37">
        <f t="shared" si="42"/>
        <v>-0.48</v>
      </c>
      <c r="Y51" s="37" t="str">
        <f t="shared" si="42"/>
        <v/>
      </c>
      <c r="Z51" s="37" t="str">
        <f t="shared" si="42"/>
        <v/>
      </c>
      <c r="AA51" s="37">
        <f t="shared" si="42"/>
        <v>-0.68</v>
      </c>
      <c r="AB51" s="37">
        <f t="shared" si="42"/>
        <v>-0.32000000000000006</v>
      </c>
      <c r="AC51" s="37">
        <f t="shared" si="42"/>
        <v>-0.8</v>
      </c>
      <c r="AD51" s="37">
        <f t="shared" si="42"/>
        <v>-0.4</v>
      </c>
      <c r="AE51" s="37" t="str">
        <f t="shared" ref="AE51:AT52" si="43">IFERROR(AE$50*$A51,"")</f>
        <v/>
      </c>
      <c r="AF51" s="37">
        <f t="shared" si="43"/>
        <v>-0.76</v>
      </c>
      <c r="AG51" s="37">
        <f t="shared" si="43"/>
        <v>0</v>
      </c>
      <c r="AH51" s="37">
        <f t="shared" si="43"/>
        <v>0</v>
      </c>
      <c r="AI51" s="37">
        <f t="shared" si="43"/>
        <v>-0.16000000000000003</v>
      </c>
      <c r="AJ51" s="37">
        <f t="shared" si="43"/>
        <v>-0.48</v>
      </c>
      <c r="AK51" s="37">
        <f t="shared" si="43"/>
        <v>0</v>
      </c>
      <c r="AL51" s="37">
        <f t="shared" si="43"/>
        <v>-0.8</v>
      </c>
      <c r="AM51" s="37">
        <f t="shared" si="43"/>
        <v>0</v>
      </c>
      <c r="AN51" s="37">
        <f t="shared" si="43"/>
        <v>-0.8</v>
      </c>
      <c r="AO51" s="37">
        <f t="shared" si="43"/>
        <v>-0.8</v>
      </c>
      <c r="AP51" s="37">
        <f t="shared" si="43"/>
        <v>-0.8</v>
      </c>
      <c r="AQ51" s="37">
        <f t="shared" si="43"/>
        <v>-0.8</v>
      </c>
      <c r="AR51" s="37" t="str">
        <f t="shared" si="43"/>
        <v/>
      </c>
      <c r="AS51" s="37" t="str">
        <f t="shared" si="43"/>
        <v/>
      </c>
      <c r="AT51" s="37" t="str">
        <f t="shared" si="43"/>
        <v/>
      </c>
      <c r="AU51" s="37">
        <f t="shared" ref="AO51:AU52" si="44">IFERROR(AU$50*$A51,"")</f>
        <v>-0.27999999999999997</v>
      </c>
    </row>
    <row r="52" spans="1:49" ht="15">
      <c r="A52" s="40">
        <v>0</v>
      </c>
      <c r="B52">
        <v>2050</v>
      </c>
      <c r="H52" t="str">
        <f>H51</f>
        <v>IPPPRC</v>
      </c>
      <c r="K52" s="37">
        <f t="shared" si="41"/>
        <v>0</v>
      </c>
      <c r="L52" s="37">
        <f t="shared" si="41"/>
        <v>0</v>
      </c>
      <c r="M52" s="37">
        <f t="shared" si="41"/>
        <v>0</v>
      </c>
      <c r="N52" s="37">
        <f t="shared" si="41"/>
        <v>0</v>
      </c>
      <c r="O52" s="37" t="str">
        <f t="shared" si="41"/>
        <v/>
      </c>
      <c r="P52" s="37">
        <f t="shared" si="41"/>
        <v>0</v>
      </c>
      <c r="Q52" s="37">
        <f t="shared" si="41"/>
        <v>0</v>
      </c>
      <c r="R52" s="37">
        <f t="shared" si="41"/>
        <v>0</v>
      </c>
      <c r="S52" s="37" t="str">
        <f t="shared" si="41"/>
        <v/>
      </c>
      <c r="T52" s="37">
        <f t="shared" si="41"/>
        <v>0</v>
      </c>
      <c r="U52" s="37">
        <f t="shared" si="42"/>
        <v>0</v>
      </c>
      <c r="V52" s="37">
        <f t="shared" si="42"/>
        <v>0</v>
      </c>
      <c r="W52" s="37">
        <f t="shared" si="42"/>
        <v>0</v>
      </c>
      <c r="X52" s="37">
        <f t="shared" si="42"/>
        <v>0</v>
      </c>
      <c r="Y52" s="37" t="str">
        <f t="shared" si="42"/>
        <v/>
      </c>
      <c r="Z52" s="37" t="str">
        <f t="shared" si="42"/>
        <v/>
      </c>
      <c r="AA52" s="37">
        <f t="shared" si="42"/>
        <v>0</v>
      </c>
      <c r="AB52" s="37">
        <f t="shared" si="42"/>
        <v>0</v>
      </c>
      <c r="AC52" s="37">
        <f t="shared" si="42"/>
        <v>0</v>
      </c>
      <c r="AD52" s="37">
        <f t="shared" si="42"/>
        <v>0</v>
      </c>
      <c r="AE52" s="37" t="str">
        <f t="shared" si="43"/>
        <v/>
      </c>
      <c r="AF52" s="37">
        <f t="shared" si="43"/>
        <v>0</v>
      </c>
      <c r="AG52" s="37">
        <f t="shared" si="43"/>
        <v>0</v>
      </c>
      <c r="AH52" s="37">
        <f t="shared" si="43"/>
        <v>0</v>
      </c>
      <c r="AI52" s="37">
        <f t="shared" si="43"/>
        <v>0</v>
      </c>
      <c r="AJ52" s="37">
        <f t="shared" si="43"/>
        <v>0</v>
      </c>
      <c r="AK52" s="37">
        <f t="shared" si="43"/>
        <v>0</v>
      </c>
      <c r="AL52" s="37">
        <f t="shared" si="43"/>
        <v>0</v>
      </c>
      <c r="AM52" s="37">
        <f t="shared" si="43"/>
        <v>0</v>
      </c>
      <c r="AN52" s="37">
        <f t="shared" si="43"/>
        <v>0</v>
      </c>
      <c r="AO52" s="37">
        <f t="shared" si="44"/>
        <v>0</v>
      </c>
      <c r="AP52" s="37">
        <f t="shared" si="44"/>
        <v>0</v>
      </c>
      <c r="AQ52" s="37">
        <f t="shared" si="44"/>
        <v>0</v>
      </c>
      <c r="AR52" s="37" t="str">
        <f t="shared" si="44"/>
        <v/>
      </c>
      <c r="AS52" s="37" t="str">
        <f t="shared" si="44"/>
        <v/>
      </c>
      <c r="AT52" s="37" t="str">
        <f t="shared" si="44"/>
        <v/>
      </c>
      <c r="AU52" s="37">
        <f t="shared" si="4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2:U61"/>
  <sheetViews>
    <sheetView zoomScaleNormal="100" workbookViewId="0">
      <selection activeCell="J7" sqref="J7"/>
    </sheetView>
  </sheetViews>
  <sheetFormatPr defaultColWidth="9.140625" defaultRowHeight="12.75"/>
  <cols>
    <col min="1" max="1" width="51.140625" style="1" customWidth="1"/>
    <col min="2" max="2" width="20.7109375" bestFit="1" customWidth="1"/>
    <col min="3" max="3" width="14.85546875" customWidth="1"/>
    <col min="4" max="4" width="14.7109375" bestFit="1" customWidth="1"/>
    <col min="5" max="5" width="13.85546875" bestFit="1" customWidth="1"/>
    <col min="6" max="7" width="13.85546875" customWidth="1"/>
    <col min="8" max="8" width="8.42578125" bestFit="1" customWidth="1"/>
    <col min="9" max="9" width="14.28515625" bestFit="1" customWidth="1"/>
    <col min="10" max="20" width="14.28515625" customWidth="1"/>
    <col min="21" max="21" width="8.140625" customWidth="1"/>
    <col min="22" max="24" width="14.28515625" bestFit="1" customWidth="1"/>
    <col min="25" max="25" width="12.140625" bestFit="1" customWidth="1"/>
    <col min="26" max="26" width="11.140625" customWidth="1"/>
    <col min="27" max="27" width="11" customWidth="1"/>
    <col min="28" max="28" width="11.7109375" customWidth="1"/>
    <col min="29" max="29" width="27" customWidth="1"/>
    <col min="30" max="30" width="14.28515625" customWidth="1"/>
    <col min="31" max="34" width="11.42578125" customWidth="1"/>
    <col min="35" max="35" width="17.28515625" bestFit="1" customWidth="1"/>
    <col min="36" max="36" width="12.5703125" bestFit="1" customWidth="1"/>
    <col min="37" max="37" width="12" bestFit="1" customWidth="1"/>
    <col min="38" max="38" width="17.7109375" bestFit="1" customWidth="1"/>
    <col min="39" max="39" width="12.5703125" bestFit="1" customWidth="1"/>
    <col min="40" max="40" width="12" bestFit="1" customWidth="1"/>
  </cols>
  <sheetData>
    <row r="2" spans="1:16">
      <c r="K2">
        <v>-1</v>
      </c>
    </row>
    <row r="3" spans="1:16">
      <c r="B3" s="2" t="s">
        <v>30</v>
      </c>
    </row>
    <row r="4" spans="1:16">
      <c r="C4" s="3"/>
      <c r="H4" s="4" t="s">
        <v>0</v>
      </c>
      <c r="N4" s="4"/>
    </row>
    <row r="5" spans="1:16" ht="13.5" thickBot="1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60</v>
      </c>
      <c r="H5" s="5" t="s">
        <v>6</v>
      </c>
      <c r="I5" s="5" t="s">
        <v>7</v>
      </c>
      <c r="J5" s="5" t="s">
        <v>233</v>
      </c>
      <c r="K5" s="5" t="s">
        <v>234</v>
      </c>
      <c r="L5" s="5" t="s">
        <v>8</v>
      </c>
      <c r="M5" s="5" t="s">
        <v>9</v>
      </c>
      <c r="P5" s="5" t="s">
        <v>10</v>
      </c>
    </row>
    <row r="6" spans="1:16" s="8" customFormat="1">
      <c r="A6" s="7" t="str">
        <f>M6</f>
        <v>Share of machine drive ICH</v>
      </c>
      <c r="B6" s="8" t="str">
        <f>D18</f>
        <v>S_ICHM</v>
      </c>
      <c r="C6" s="8" t="s">
        <v>54</v>
      </c>
      <c r="E6" s="8" t="s">
        <v>52</v>
      </c>
      <c r="F6" s="8" t="s">
        <v>40</v>
      </c>
      <c r="H6" s="8" t="str">
        <f>I18</f>
        <v>UP</v>
      </c>
      <c r="J6" s="8">
        <f>IF(J18="","",-J18)</f>
        <v>-0.08</v>
      </c>
      <c r="K6" s="8">
        <v>0</v>
      </c>
      <c r="L6" s="8">
        <v>15</v>
      </c>
      <c r="M6" s="8" t="str">
        <f>T18</f>
        <v>Share of machine drive ICH</v>
      </c>
      <c r="P6" s="8">
        <v>1</v>
      </c>
    </row>
    <row r="7" spans="1:16" s="10" customFormat="1">
      <c r="A7" s="9"/>
      <c r="C7" s="10" t="s">
        <v>39</v>
      </c>
      <c r="E7" s="10" t="s">
        <v>52</v>
      </c>
      <c r="F7" s="10" t="s">
        <v>40</v>
      </c>
      <c r="J7" s="10">
        <f>IF(J6="","",1+J6)</f>
        <v>0.92</v>
      </c>
    </row>
    <row r="8" spans="1:16" s="8" customFormat="1">
      <c r="A8" s="7" t="str">
        <f>M8</f>
        <v>Share of machine drive INF</v>
      </c>
      <c r="B8" s="8" t="str">
        <f>D20</f>
        <v>S_INFM</v>
      </c>
      <c r="C8" s="8" t="s">
        <v>54</v>
      </c>
      <c r="E8" s="8" t="s">
        <v>51</v>
      </c>
      <c r="F8" s="8" t="s">
        <v>43</v>
      </c>
      <c r="H8" s="8" t="str">
        <f>I20</f>
        <v>UP</v>
      </c>
      <c r="J8" s="8">
        <f>IF(J20="","",-J20)</f>
        <v>-0.08</v>
      </c>
      <c r="K8" s="8">
        <v>0</v>
      </c>
      <c r="L8" s="8">
        <v>15</v>
      </c>
      <c r="M8" s="8" t="str">
        <f>T20</f>
        <v>Share of machine drive INF</v>
      </c>
      <c r="P8" s="8">
        <v>1</v>
      </c>
    </row>
    <row r="9" spans="1:16" s="10" customFormat="1">
      <c r="A9" s="9"/>
      <c r="C9" s="10" t="s">
        <v>39</v>
      </c>
      <c r="E9" s="10" t="s">
        <v>51</v>
      </c>
      <c r="F9" s="10" t="s">
        <v>43</v>
      </c>
      <c r="J9" s="10">
        <f>IF(J8="","",1+J8)</f>
        <v>0.92</v>
      </c>
    </row>
    <row r="10" spans="1:16" s="8" customFormat="1">
      <c r="A10" s="7" t="str">
        <f>M10</f>
        <v>Share of machine drive INM</v>
      </c>
      <c r="B10" s="8" t="str">
        <f>D22</f>
        <v>S_INMM</v>
      </c>
      <c r="C10" s="8" t="s">
        <v>54</v>
      </c>
      <c r="E10" s="8" t="s">
        <v>53</v>
      </c>
      <c r="F10" s="8" t="s">
        <v>46</v>
      </c>
      <c r="H10" s="8" t="str">
        <f>I22</f>
        <v>UP</v>
      </c>
      <c r="J10" s="8">
        <f>IF(J22="","",-J22)</f>
        <v>-0.38</v>
      </c>
      <c r="K10" s="8">
        <v>0</v>
      </c>
      <c r="L10" s="8">
        <v>15</v>
      </c>
      <c r="M10" s="8" t="str">
        <f>T22</f>
        <v>Share of machine drive INM</v>
      </c>
      <c r="P10" s="8">
        <v>1</v>
      </c>
    </row>
    <row r="11" spans="1:16" s="10" customFormat="1">
      <c r="A11" s="9"/>
      <c r="C11" s="10" t="s">
        <v>39</v>
      </c>
      <c r="E11" s="10" t="s">
        <v>53</v>
      </c>
      <c r="F11" s="10" t="s">
        <v>46</v>
      </c>
      <c r="J11" s="10">
        <f>IF(J10="","",1+J10)</f>
        <v>0.62</v>
      </c>
    </row>
    <row r="12" spans="1:16" s="8" customFormat="1">
      <c r="A12" s="7" t="str">
        <f>M12</f>
        <v>Share of machine drive IOI</v>
      </c>
      <c r="B12" s="8" t="str">
        <f>D24</f>
        <v>S_IOIM</v>
      </c>
      <c r="C12" s="8" t="s">
        <v>54</v>
      </c>
      <c r="E12" s="8" t="s">
        <v>51</v>
      </c>
      <c r="F12" s="8" t="s">
        <v>43</v>
      </c>
      <c r="H12" s="8" t="str">
        <f>I24</f>
        <v>UP</v>
      </c>
      <c r="J12" s="8">
        <f>IF(J24="","",-J24)</f>
        <v>-0.09</v>
      </c>
      <c r="K12" s="8">
        <v>0</v>
      </c>
      <c r="L12" s="8">
        <v>15</v>
      </c>
      <c r="M12" s="8" t="str">
        <f>T24</f>
        <v>Share of machine drive IOI</v>
      </c>
      <c r="P12" s="8">
        <v>1</v>
      </c>
    </row>
    <row r="13" spans="1:16" s="10" customFormat="1">
      <c r="A13" s="9"/>
      <c r="C13" s="10" t="s">
        <v>39</v>
      </c>
      <c r="E13" s="10" t="s">
        <v>51</v>
      </c>
      <c r="F13" s="10" t="s">
        <v>43</v>
      </c>
      <c r="J13" s="10">
        <f>IF(J12="","",1+J12)</f>
        <v>0.91</v>
      </c>
    </row>
    <row r="14" spans="1:16" s="13" customFormat="1">
      <c r="A14" s="12"/>
    </row>
    <row r="15" spans="1:16" ht="18">
      <c r="D15" s="11" t="s">
        <v>11</v>
      </c>
    </row>
    <row r="17" spans="1:21" ht="13.5" thickBot="1">
      <c r="D17" s="5" t="s">
        <v>12</v>
      </c>
      <c r="E17" s="6" t="s">
        <v>13</v>
      </c>
      <c r="F17" s="6" t="s">
        <v>28</v>
      </c>
      <c r="G17" s="6"/>
      <c r="H17" s="6" t="s">
        <v>29</v>
      </c>
      <c r="I17" s="5" t="s">
        <v>6</v>
      </c>
      <c r="J17" s="5" t="s">
        <v>14</v>
      </c>
      <c r="K17" s="5" t="s">
        <v>15</v>
      </c>
      <c r="L17" s="5" t="s">
        <v>16</v>
      </c>
      <c r="M17" s="5" t="s">
        <v>17</v>
      </c>
      <c r="N17" s="5" t="s">
        <v>18</v>
      </c>
      <c r="O17" s="5" t="s">
        <v>19</v>
      </c>
      <c r="P17" s="5" t="s">
        <v>20</v>
      </c>
      <c r="Q17" s="5" t="s">
        <v>21</v>
      </c>
      <c r="R17" s="5" t="s">
        <v>22</v>
      </c>
      <c r="S17" s="5" t="s">
        <v>23</v>
      </c>
      <c r="T17" s="5" t="s">
        <v>24</v>
      </c>
      <c r="U17" s="5" t="s">
        <v>25</v>
      </c>
    </row>
    <row r="18" spans="1:21">
      <c r="D18" t="s">
        <v>38</v>
      </c>
      <c r="E18" t="s">
        <v>39</v>
      </c>
      <c r="H18" t="s">
        <v>40</v>
      </c>
      <c r="I18" t="s">
        <v>26</v>
      </c>
      <c r="J18">
        <v>0.08</v>
      </c>
      <c r="S18">
        <v>0.08</v>
      </c>
      <c r="T18" t="s">
        <v>41</v>
      </c>
    </row>
    <row r="20" spans="1:21">
      <c r="D20" t="s">
        <v>42</v>
      </c>
      <c r="E20" t="s">
        <v>39</v>
      </c>
      <c r="H20" t="s">
        <v>43</v>
      </c>
      <c r="I20" t="s">
        <v>26</v>
      </c>
      <c r="J20">
        <v>0.08</v>
      </c>
      <c r="S20">
        <v>0.08</v>
      </c>
      <c r="T20" t="s">
        <v>44</v>
      </c>
    </row>
    <row r="22" spans="1:21">
      <c r="D22" t="s">
        <v>45</v>
      </c>
      <c r="E22" t="s">
        <v>39</v>
      </c>
      <c r="H22" t="s">
        <v>46</v>
      </c>
      <c r="I22" t="s">
        <v>26</v>
      </c>
      <c r="J22">
        <v>0.38</v>
      </c>
      <c r="S22">
        <v>0.38</v>
      </c>
      <c r="T22" t="s">
        <v>47</v>
      </c>
    </row>
    <row r="24" spans="1:21">
      <c r="D24" t="s">
        <v>48</v>
      </c>
      <c r="E24" t="s">
        <v>39</v>
      </c>
      <c r="H24" t="s">
        <v>49</v>
      </c>
      <c r="I24" t="s">
        <v>26</v>
      </c>
      <c r="J24">
        <v>0.09</v>
      </c>
      <c r="S24">
        <v>0.09</v>
      </c>
      <c r="T24" t="s">
        <v>50</v>
      </c>
    </row>
    <row r="27" spans="1:21">
      <c r="A27"/>
    </row>
    <row r="28" spans="1:21">
      <c r="A28"/>
    </row>
    <row r="29" spans="1:21">
      <c r="A29"/>
    </row>
    <row r="30" spans="1:21">
      <c r="A30"/>
    </row>
    <row r="31" spans="1:21">
      <c r="A31"/>
    </row>
    <row r="32" spans="1:2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31"/>
  <sheetViews>
    <sheetView zoomScaleNormal="100" workbookViewId="0">
      <selection activeCell="V26" sqref="V26"/>
    </sheetView>
  </sheetViews>
  <sheetFormatPr defaultRowHeight="15"/>
  <cols>
    <col min="1" max="1" width="18.4257812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8" width="5" style="14" customWidth="1"/>
    <col min="9" max="10" width="5.85546875" style="14" bestFit="1" customWidth="1"/>
    <col min="11" max="11" width="5.5703125" style="14" bestFit="1" customWidth="1"/>
    <col min="12" max="13" width="5.85546875" style="14" bestFit="1" customWidth="1"/>
    <col min="14" max="14" width="5.28515625" style="14" bestFit="1" customWidth="1"/>
    <col min="15" max="15" width="5.5703125" style="14" bestFit="1" customWidth="1"/>
    <col min="16" max="20" width="5.85546875" style="14" bestFit="1" customWidth="1"/>
    <col min="21" max="21" width="5.28515625" style="14" bestFit="1" customWidth="1"/>
    <col min="22" max="22" width="5.5703125" style="14" bestFit="1" customWidth="1"/>
    <col min="23" max="24" width="5.85546875" style="14" bestFit="1" customWidth="1"/>
    <col min="25" max="25" width="13.85546875" style="14" bestFit="1" customWidth="1"/>
    <col min="26" max="26" width="5.85546875" style="14" bestFit="1" customWidth="1"/>
    <col min="27" max="27" width="5.5703125" style="14" bestFit="1" customWidth="1"/>
    <col min="28" max="30" width="5.85546875" style="14" bestFit="1" customWidth="1"/>
    <col min="31" max="31" width="5.5703125" style="14" bestFit="1" customWidth="1"/>
    <col min="32" max="33" width="5.85546875" style="14" bestFit="1" customWidth="1"/>
    <col min="34" max="34" width="5.5703125" style="14" bestFit="1" customWidth="1"/>
    <col min="35" max="36" width="5.85546875" style="14" bestFit="1" customWidth="1"/>
    <col min="37" max="43" width="5.85546875" style="14" customWidth="1"/>
    <col min="44" max="44" width="16.5703125" style="14" bestFit="1" customWidth="1"/>
    <col min="45" max="49" width="9.140625" style="14"/>
    <col min="50" max="58" width="0" style="14" hidden="1" customWidth="1"/>
    <col min="59" max="16384" width="9.140625" style="14"/>
  </cols>
  <sheetData>
    <row r="2" spans="1:45">
      <c r="B2" s="18" t="s">
        <v>116</v>
      </c>
      <c r="G2" s="51">
        <v>0.4</v>
      </c>
      <c r="H2" s="14" t="s">
        <v>115</v>
      </c>
    </row>
    <row r="3" spans="1:45">
      <c r="E3" s="20" t="s">
        <v>114</v>
      </c>
      <c r="G3" s="51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112</v>
      </c>
      <c r="B6" s="14" t="s">
        <v>55</v>
      </c>
      <c r="C6" s="14" t="s">
        <v>111</v>
      </c>
      <c r="D6" s="14" t="s">
        <v>55</v>
      </c>
      <c r="E6" s="14">
        <v>2011</v>
      </c>
      <c r="F6" s="14">
        <v>1</v>
      </c>
      <c r="G6" s="15">
        <f>-'FILL-IIS'!G23</f>
        <v>0</v>
      </c>
      <c r="H6" s="15">
        <f>-'FILL-IIS'!H23</f>
        <v>-0.97</v>
      </c>
      <c r="I6" s="15">
        <f>-'FILL-IIS'!I23</f>
        <v>0</v>
      </c>
      <c r="J6" s="15">
        <f>-'FILL-IIS'!J23</f>
        <v>0</v>
      </c>
      <c r="K6" s="15">
        <f>-'FILL-IIS'!K23</f>
        <v>0</v>
      </c>
      <c r="L6" s="15">
        <f>-'FILL-IIS'!L23</f>
        <v>-0.97</v>
      </c>
      <c r="M6" s="15">
        <f>-'FILL-IIS'!M23</f>
        <v>-0.97</v>
      </c>
      <c r="N6" s="15">
        <f>-'FILL-IIS'!N23</f>
        <v>0</v>
      </c>
      <c r="O6" s="15">
        <f>-'FILL-IIS'!O23</f>
        <v>0</v>
      </c>
      <c r="P6" s="15">
        <f>-'FILL-IIS'!P23</f>
        <v>-0.97</v>
      </c>
      <c r="Q6" s="15">
        <f>-'FILL-IIS'!Q23</f>
        <v>0</v>
      </c>
      <c r="R6" s="15">
        <f>-'FILL-IIS'!R23</f>
        <v>-0.97</v>
      </c>
      <c r="S6" s="15">
        <f>-'FILL-IIS'!S23</f>
        <v>0</v>
      </c>
      <c r="T6" s="15">
        <f>-'FILL-IIS'!T23</f>
        <v>-0.97</v>
      </c>
      <c r="U6" s="15">
        <f>-'FILL-IIS'!U23</f>
        <v>0</v>
      </c>
      <c r="V6" s="15">
        <f>-'FILL-IIS'!V23</f>
        <v>0</v>
      </c>
      <c r="W6" s="15">
        <f>-'FILL-IIS'!W23</f>
        <v>-0.97</v>
      </c>
      <c r="X6" s="15">
        <f>-'FILL-IIS'!X23</f>
        <v>0</v>
      </c>
      <c r="Y6" s="15">
        <f>-'FILL-IIS'!Y23</f>
        <v>0</v>
      </c>
      <c r="Z6" s="15">
        <f>-'FILL-IIS'!Z23</f>
        <v>0</v>
      </c>
      <c r="AA6" s="15">
        <f>-'FILL-IIS'!AA23</f>
        <v>0</v>
      </c>
      <c r="AB6" s="15">
        <f>-'FILL-IIS'!AB23</f>
        <v>-0.97</v>
      </c>
      <c r="AC6" s="15">
        <f>-'FILL-IIS'!AC23</f>
        <v>0</v>
      </c>
      <c r="AD6" s="15">
        <f>-'FILL-IIS'!AD23</f>
        <v>-0.97</v>
      </c>
      <c r="AE6" s="15"/>
      <c r="AF6" s="15">
        <f>-'FILL-IIS'!AF23</f>
        <v>-0.97</v>
      </c>
      <c r="AG6" s="15">
        <f>-'FILL-IIS'!AG23</f>
        <v>-0.97</v>
      </c>
      <c r="AH6" s="15">
        <f>-'FILL-IIS'!AH23</f>
        <v>0</v>
      </c>
      <c r="AI6" s="15">
        <f>-'FILL-IIS'!AI23</f>
        <v>-0.97</v>
      </c>
      <c r="AJ6" s="15">
        <f>-'FILL-IIS'!AJ23</f>
        <v>-0.97</v>
      </c>
      <c r="AK6" s="15">
        <f>-'FILL-IIS'!AK23</f>
        <v>-0.97</v>
      </c>
      <c r="AL6" s="15">
        <f>-'FILL-IIS'!AL23</f>
        <v>-0.97</v>
      </c>
      <c r="AM6" s="15">
        <f>-'FILL-IIS'!AM23</f>
        <v>0</v>
      </c>
      <c r="AN6" s="15">
        <f>-'FILL-IIS'!AN23</f>
        <v>-0.97</v>
      </c>
      <c r="AO6" s="15">
        <f>-'FILL-IIS'!AO23</f>
        <v>0</v>
      </c>
      <c r="AP6" s="15">
        <f>-'FILL-IIS'!AP23</f>
        <v>0</v>
      </c>
      <c r="AQ6" s="15">
        <f>-'FILL-IIS'!AQ23</f>
        <v>-0.97</v>
      </c>
      <c r="AR6" s="14">
        <v>0</v>
      </c>
      <c r="AS6" s="14">
        <v>15</v>
      </c>
    </row>
    <row r="7" spans="1:45">
      <c r="B7" s="14" t="s">
        <v>55</v>
      </c>
      <c r="C7" s="14" t="s">
        <v>111</v>
      </c>
      <c r="D7" s="14" t="s">
        <v>55</v>
      </c>
      <c r="E7" s="14">
        <v>2025</v>
      </c>
      <c r="G7" s="15">
        <f t="shared" ref="G7:AJ7" si="0">G6*$G$2</f>
        <v>0</v>
      </c>
      <c r="H7" s="15">
        <f t="shared" si="0"/>
        <v>-0.38800000000000001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-0.38800000000000001</v>
      </c>
      <c r="M7" s="15">
        <f t="shared" si="0"/>
        <v>-0.38800000000000001</v>
      </c>
      <c r="N7" s="15">
        <f t="shared" si="0"/>
        <v>0</v>
      </c>
      <c r="O7" s="15">
        <f t="shared" si="0"/>
        <v>0</v>
      </c>
      <c r="P7" s="15">
        <f t="shared" si="0"/>
        <v>-0.38800000000000001</v>
      </c>
      <c r="Q7" s="15">
        <f t="shared" si="0"/>
        <v>0</v>
      </c>
      <c r="R7" s="15">
        <f t="shared" si="0"/>
        <v>-0.38800000000000001</v>
      </c>
      <c r="S7" s="15">
        <f t="shared" si="0"/>
        <v>0</v>
      </c>
      <c r="T7" s="15">
        <f t="shared" si="0"/>
        <v>-0.38800000000000001</v>
      </c>
      <c r="U7" s="15">
        <f t="shared" si="0"/>
        <v>0</v>
      </c>
      <c r="V7" s="15">
        <f t="shared" si="0"/>
        <v>0</v>
      </c>
      <c r="W7" s="15">
        <f t="shared" si="0"/>
        <v>-0.38800000000000001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-0.38800000000000001</v>
      </c>
      <c r="AC7" s="15">
        <f t="shared" si="0"/>
        <v>0</v>
      </c>
      <c r="AD7" s="15">
        <f t="shared" si="0"/>
        <v>-0.38800000000000001</v>
      </c>
      <c r="AE7" s="15"/>
      <c r="AF7" s="15">
        <f t="shared" si="0"/>
        <v>-0.38800000000000001</v>
      </c>
      <c r="AG7" s="15">
        <f t="shared" si="0"/>
        <v>-0.38800000000000001</v>
      </c>
      <c r="AH7" s="15">
        <f t="shared" si="0"/>
        <v>0</v>
      </c>
      <c r="AI7" s="15">
        <f t="shared" si="0"/>
        <v>-0.38800000000000001</v>
      </c>
      <c r="AJ7" s="15">
        <f t="shared" si="0"/>
        <v>-0.38800000000000001</v>
      </c>
      <c r="AK7" s="15">
        <f t="shared" ref="AK7:AQ7" si="1">AK6*$G$2</f>
        <v>-0.38800000000000001</v>
      </c>
      <c r="AL7" s="15">
        <f t="shared" si="1"/>
        <v>-0.38800000000000001</v>
      </c>
      <c r="AM7" s="15">
        <f t="shared" si="1"/>
        <v>0</v>
      </c>
      <c r="AN7" s="15">
        <f t="shared" si="1"/>
        <v>-0.38800000000000001</v>
      </c>
      <c r="AO7" s="15">
        <f t="shared" si="1"/>
        <v>0</v>
      </c>
      <c r="AP7" s="15">
        <f t="shared" si="1"/>
        <v>0</v>
      </c>
      <c r="AQ7" s="15">
        <f t="shared" si="1"/>
        <v>-0.38800000000000001</v>
      </c>
    </row>
    <row r="8" spans="1:45">
      <c r="B8" s="14" t="s">
        <v>55</v>
      </c>
      <c r="C8" s="14" t="s">
        <v>111</v>
      </c>
      <c r="D8" s="14" t="s">
        <v>55</v>
      </c>
      <c r="E8" s="14">
        <v>2050</v>
      </c>
      <c r="G8" s="15">
        <f t="shared" ref="G8:AJ8" si="2">G6*$G$3</f>
        <v>0</v>
      </c>
      <c r="H8" s="15">
        <f t="shared" si="2"/>
        <v>-0.19400000000000001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-0.19400000000000001</v>
      </c>
      <c r="M8" s="15">
        <f t="shared" si="2"/>
        <v>-0.19400000000000001</v>
      </c>
      <c r="N8" s="15">
        <f t="shared" si="2"/>
        <v>0</v>
      </c>
      <c r="O8" s="15">
        <f t="shared" si="2"/>
        <v>0</v>
      </c>
      <c r="P8" s="15">
        <f t="shared" si="2"/>
        <v>-0.19400000000000001</v>
      </c>
      <c r="Q8" s="15">
        <f t="shared" si="2"/>
        <v>0</v>
      </c>
      <c r="R8" s="15">
        <f t="shared" si="2"/>
        <v>-0.19400000000000001</v>
      </c>
      <c r="S8" s="15">
        <f t="shared" si="2"/>
        <v>0</v>
      </c>
      <c r="T8" s="15">
        <f t="shared" si="2"/>
        <v>-0.19400000000000001</v>
      </c>
      <c r="U8" s="15">
        <f t="shared" si="2"/>
        <v>0</v>
      </c>
      <c r="V8" s="15">
        <f t="shared" si="2"/>
        <v>0</v>
      </c>
      <c r="W8" s="15">
        <f t="shared" si="2"/>
        <v>-0.19400000000000001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-0.19400000000000001</v>
      </c>
      <c r="AC8" s="15">
        <f t="shared" si="2"/>
        <v>0</v>
      </c>
      <c r="AD8" s="15">
        <f t="shared" si="2"/>
        <v>-0.19400000000000001</v>
      </c>
      <c r="AE8" s="15"/>
      <c r="AF8" s="15">
        <f t="shared" si="2"/>
        <v>-0.19400000000000001</v>
      </c>
      <c r="AG8" s="15">
        <f t="shared" si="2"/>
        <v>-0.19400000000000001</v>
      </c>
      <c r="AH8" s="15">
        <f t="shared" si="2"/>
        <v>0</v>
      </c>
      <c r="AI8" s="15">
        <f t="shared" si="2"/>
        <v>-0.19400000000000001</v>
      </c>
      <c r="AJ8" s="15">
        <f t="shared" si="2"/>
        <v>-0.19400000000000001</v>
      </c>
      <c r="AK8" s="15">
        <f t="shared" ref="AK8:AQ8" si="3">AK6*$G$3</f>
        <v>-0.19400000000000001</v>
      </c>
      <c r="AL8" s="15">
        <f t="shared" si="3"/>
        <v>-0.19400000000000001</v>
      </c>
      <c r="AM8" s="15">
        <f t="shared" si="3"/>
        <v>0</v>
      </c>
      <c r="AN8" s="15">
        <f t="shared" si="3"/>
        <v>-0.19400000000000001</v>
      </c>
      <c r="AO8" s="15">
        <f t="shared" si="3"/>
        <v>0</v>
      </c>
      <c r="AP8" s="15">
        <f t="shared" si="3"/>
        <v>0</v>
      </c>
      <c r="AQ8" s="15">
        <f t="shared" si="3"/>
        <v>-0.19400000000000001</v>
      </c>
    </row>
    <row r="9" spans="1:45">
      <c r="A9" s="14" t="s">
        <v>110</v>
      </c>
      <c r="B9" s="14" t="s">
        <v>55</v>
      </c>
      <c r="C9" s="14" t="s">
        <v>109</v>
      </c>
      <c r="D9" s="14" t="s">
        <v>55</v>
      </c>
      <c r="E9" s="14">
        <v>2011</v>
      </c>
      <c r="F9" s="14">
        <v>1</v>
      </c>
      <c r="G9" s="15">
        <f>-'FILL-IIS'!G24</f>
        <v>0</v>
      </c>
      <c r="H9" s="15">
        <f>-'FILL-IIS'!H24</f>
        <v>0</v>
      </c>
      <c r="I9" s="15">
        <f>-'FILL-IIS'!I24</f>
        <v>0</v>
      </c>
      <c r="J9" s="15">
        <f>-'FILL-IIS'!J24</f>
        <v>0</v>
      </c>
      <c r="K9" s="15">
        <f>-'FILL-IIS'!K24</f>
        <v>0</v>
      </c>
      <c r="L9" s="15">
        <f>-'FILL-IIS'!L24</f>
        <v>0</v>
      </c>
      <c r="M9" s="15">
        <f>-'FILL-IIS'!M24</f>
        <v>0</v>
      </c>
      <c r="N9" s="15">
        <f>-'FILL-IIS'!N24</f>
        <v>0</v>
      </c>
      <c r="O9" s="15">
        <f>-'FILL-IIS'!O24</f>
        <v>0</v>
      </c>
      <c r="P9" s="15">
        <f>-'FILL-IIS'!P24</f>
        <v>0</v>
      </c>
      <c r="Q9" s="15">
        <f>-'FILL-IIS'!Q24</f>
        <v>0</v>
      </c>
      <c r="R9" s="15">
        <f>-'FILL-IIS'!R24</f>
        <v>0</v>
      </c>
      <c r="S9" s="15">
        <f>-'FILL-IIS'!S24</f>
        <v>0</v>
      </c>
      <c r="T9" s="15">
        <f>-'FILL-IIS'!T24</f>
        <v>0</v>
      </c>
      <c r="U9" s="15">
        <f>-'FILL-IIS'!U24</f>
        <v>0</v>
      </c>
      <c r="V9" s="15">
        <f>-'FILL-IIS'!V24</f>
        <v>0</v>
      </c>
      <c r="W9" s="15">
        <f>-'FILL-IIS'!W24</f>
        <v>0</v>
      </c>
      <c r="X9" s="15">
        <f>-'FILL-IIS'!X24</f>
        <v>0</v>
      </c>
      <c r="Y9" s="15">
        <f>-'FILL-IIS'!Y24</f>
        <v>0</v>
      </c>
      <c r="Z9" s="15">
        <f>-'FILL-IIS'!Z24</f>
        <v>0</v>
      </c>
      <c r="AA9" s="15">
        <f>-'FILL-IIS'!AA24</f>
        <v>0</v>
      </c>
      <c r="AB9" s="15">
        <f>-'FILL-IIS'!AB24</f>
        <v>0</v>
      </c>
      <c r="AC9" s="15">
        <f>-'FILL-IIS'!AC24</f>
        <v>0</v>
      </c>
      <c r="AD9" s="15">
        <f>-'FILL-IIS'!AD24</f>
        <v>0</v>
      </c>
      <c r="AE9" s="15">
        <f>-'FILL-IIS'!AE24</f>
        <v>0</v>
      </c>
      <c r="AF9" s="15">
        <f>-'FILL-IIS'!AF24</f>
        <v>0</v>
      </c>
      <c r="AG9" s="15">
        <f>-'FILL-IIS'!AG24</f>
        <v>0</v>
      </c>
      <c r="AH9" s="15">
        <f>-'FILL-IIS'!AH24</f>
        <v>0</v>
      </c>
      <c r="AI9" s="15">
        <f>-'FILL-IIS'!AI24</f>
        <v>0</v>
      </c>
      <c r="AJ9" s="15">
        <f>-'FILL-IIS'!AJ24</f>
        <v>0</v>
      </c>
      <c r="AK9" s="15">
        <f>-'FILL-IIS'!AK24</f>
        <v>0</v>
      </c>
      <c r="AL9" s="15">
        <f>-'FILL-IIS'!AL24</f>
        <v>0</v>
      </c>
      <c r="AM9" s="15">
        <f>-'FILL-IIS'!AM24</f>
        <v>0</v>
      </c>
      <c r="AN9" s="15">
        <f>-'FILL-IIS'!AN24</f>
        <v>0</v>
      </c>
      <c r="AO9" s="15">
        <f>-'FILL-IIS'!AO24</f>
        <v>0</v>
      </c>
      <c r="AP9" s="15">
        <f>-'FILL-IIS'!AP24</f>
        <v>0</v>
      </c>
      <c r="AQ9" s="15">
        <f>-'FILL-IIS'!AQ24</f>
        <v>0</v>
      </c>
      <c r="AR9" s="14">
        <v>0</v>
      </c>
      <c r="AS9" s="14">
        <v>15</v>
      </c>
    </row>
    <row r="10" spans="1:45">
      <c r="B10" s="14" t="s">
        <v>55</v>
      </c>
      <c r="C10" s="14" t="s">
        <v>109</v>
      </c>
      <c r="D10" s="14" t="s">
        <v>55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0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0</v>
      </c>
      <c r="AJ10" s="15">
        <f t="shared" si="4"/>
        <v>0</v>
      </c>
      <c r="AK10" s="15">
        <f t="shared" ref="AK10:AQ10" si="5">AK9*$G$2</f>
        <v>0</v>
      </c>
      <c r="AL10" s="15">
        <f t="shared" si="5"/>
        <v>0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55</v>
      </c>
      <c r="C11" s="14" t="s">
        <v>109</v>
      </c>
      <c r="D11" s="14" t="s">
        <v>55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0</v>
      </c>
      <c r="J11" s="15">
        <f t="shared" si="6"/>
        <v>0</v>
      </c>
      <c r="K11" s="15">
        <f t="shared" si="6"/>
        <v>0</v>
      </c>
      <c r="L11" s="15">
        <f t="shared" si="6"/>
        <v>0</v>
      </c>
      <c r="M11" s="15">
        <f t="shared" si="6"/>
        <v>0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0</v>
      </c>
      <c r="S11" s="15">
        <f t="shared" si="6"/>
        <v>0</v>
      </c>
      <c r="T11" s="15">
        <f t="shared" si="6"/>
        <v>0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0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0</v>
      </c>
      <c r="AJ11" s="15">
        <f t="shared" si="6"/>
        <v>0</v>
      </c>
      <c r="AK11" s="15">
        <f t="shared" ref="AK11:AQ11" si="7">AK9*$G$3</f>
        <v>0</v>
      </c>
      <c r="AL11" s="15">
        <f t="shared" si="7"/>
        <v>0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108</v>
      </c>
      <c r="B12" s="14" t="s">
        <v>55</v>
      </c>
      <c r="C12" s="14" t="s">
        <v>107</v>
      </c>
      <c r="D12" s="14" t="s">
        <v>55</v>
      </c>
      <c r="E12" s="14">
        <v>2011</v>
      </c>
      <c r="F12" s="14">
        <v>1</v>
      </c>
      <c r="G12" s="21">
        <f>-'FILL-IIS'!G25</f>
        <v>0</v>
      </c>
      <c r="H12" s="21">
        <f>-'FILL-IIS'!H25</f>
        <v>0</v>
      </c>
      <c r="I12" s="21">
        <f>-'FILL-IIS'!I25</f>
        <v>0</v>
      </c>
      <c r="J12" s="21">
        <f>-'FILL-IIS'!J25</f>
        <v>0</v>
      </c>
      <c r="K12" s="21">
        <f>-'FILL-IIS'!K25</f>
        <v>0</v>
      </c>
      <c r="L12" s="21">
        <f>-'FILL-IIS'!L25</f>
        <v>0</v>
      </c>
      <c r="M12" s="21">
        <f>-'FILL-IIS'!M25</f>
        <v>0</v>
      </c>
      <c r="N12" s="21">
        <f>-'FILL-IIS'!N25</f>
        <v>0</v>
      </c>
      <c r="O12" s="21">
        <f>-'FILL-IIS'!O25</f>
        <v>0</v>
      </c>
      <c r="P12" s="21">
        <f>-'FILL-IIS'!P25</f>
        <v>0</v>
      </c>
      <c r="Q12" s="21">
        <f>-'FILL-IIS'!Q25</f>
        <v>0</v>
      </c>
      <c r="R12" s="21">
        <f>-'FILL-IIS'!R25</f>
        <v>0</v>
      </c>
      <c r="S12" s="21">
        <f>-'FILL-IIS'!S25</f>
        <v>0</v>
      </c>
      <c r="T12" s="21">
        <f>-'FILL-IIS'!T25</f>
        <v>0</v>
      </c>
      <c r="U12" s="21">
        <f>-'FILL-IIS'!U25</f>
        <v>0</v>
      </c>
      <c r="V12" s="21">
        <f>-'FILL-IIS'!V25</f>
        <v>0</v>
      </c>
      <c r="W12" s="21">
        <f>-'FILL-IIS'!W25</f>
        <v>0</v>
      </c>
      <c r="X12" s="21">
        <f>-'FILL-IIS'!X25</f>
        <v>0</v>
      </c>
      <c r="Y12" s="21">
        <f>-'FILL-IIS'!Y25</f>
        <v>0</v>
      </c>
      <c r="Z12" s="21">
        <f>-'FILL-IIS'!Z25</f>
        <v>0</v>
      </c>
      <c r="AA12" s="21">
        <f>-'FILL-IIS'!AA25</f>
        <v>0</v>
      </c>
      <c r="AB12" s="21">
        <f>-'FILL-IIS'!AB25</f>
        <v>0</v>
      </c>
      <c r="AC12" s="21">
        <f>-'FILL-IIS'!AC25</f>
        <v>-0.97</v>
      </c>
      <c r="AD12" s="21">
        <f>-'FILL-IIS'!AD25</f>
        <v>0</v>
      </c>
      <c r="AE12" s="21">
        <f>-'FILL-IIS'!AE25</f>
        <v>0</v>
      </c>
      <c r="AF12" s="21">
        <f>-'FILL-IIS'!AF25</f>
        <v>0</v>
      </c>
      <c r="AG12" s="21">
        <f>-'FILL-IIS'!AG25</f>
        <v>0</v>
      </c>
      <c r="AH12" s="21">
        <f>-'FILL-IIS'!AH25</f>
        <v>0</v>
      </c>
      <c r="AI12" s="21">
        <f>-'FILL-IIS'!AI25</f>
        <v>0</v>
      </c>
      <c r="AJ12" s="21">
        <f>-'FILL-IIS'!AJ25</f>
        <v>0</v>
      </c>
      <c r="AK12" s="21">
        <f>-'FILL-IIS'!AK25</f>
        <v>0</v>
      </c>
      <c r="AL12" s="21">
        <f>-'FILL-IIS'!AL25</f>
        <v>0</v>
      </c>
      <c r="AM12" s="21">
        <f>-'FILL-IIS'!AM25</f>
        <v>0</v>
      </c>
      <c r="AN12" s="21">
        <f>-'FILL-IIS'!AN25</f>
        <v>0</v>
      </c>
      <c r="AO12" s="21">
        <f>-'FILL-IIS'!AO25</f>
        <v>0</v>
      </c>
      <c r="AP12" s="21">
        <f>-'FILL-IIS'!AP25</f>
        <v>0</v>
      </c>
      <c r="AQ12" s="21">
        <f>-'FILL-IIS'!AQ25</f>
        <v>0</v>
      </c>
      <c r="AR12" s="14">
        <v>0</v>
      </c>
      <c r="AS12" s="14">
        <v>15</v>
      </c>
    </row>
    <row r="13" spans="1:45">
      <c r="B13" s="14" t="s">
        <v>55</v>
      </c>
      <c r="C13" s="14" t="s">
        <v>107</v>
      </c>
      <c r="D13" s="14" t="s">
        <v>55</v>
      </c>
      <c r="E13" s="14">
        <v>2025</v>
      </c>
      <c r="G13" s="15">
        <f t="shared" ref="G13:AJ13" si="8">G12*$G$2</f>
        <v>0</v>
      </c>
      <c r="H13" s="15">
        <f t="shared" si="8"/>
        <v>0</v>
      </c>
      <c r="I13" s="15">
        <f t="shared" si="8"/>
        <v>0</v>
      </c>
      <c r="J13" s="15">
        <f t="shared" si="8"/>
        <v>0</v>
      </c>
      <c r="K13" s="15">
        <f t="shared" si="8"/>
        <v>0</v>
      </c>
      <c r="L13" s="15">
        <f t="shared" si="8"/>
        <v>0</v>
      </c>
      <c r="M13" s="15">
        <f t="shared" si="8"/>
        <v>0</v>
      </c>
      <c r="N13" s="15">
        <f t="shared" si="8"/>
        <v>0</v>
      </c>
      <c r="O13" s="15">
        <f t="shared" si="8"/>
        <v>0</v>
      </c>
      <c r="P13" s="15">
        <f t="shared" si="8"/>
        <v>0</v>
      </c>
      <c r="Q13" s="15">
        <f t="shared" si="8"/>
        <v>0</v>
      </c>
      <c r="R13" s="15">
        <f t="shared" si="8"/>
        <v>0</v>
      </c>
      <c r="S13" s="15">
        <f t="shared" si="8"/>
        <v>0</v>
      </c>
      <c r="T13" s="15">
        <f t="shared" si="8"/>
        <v>0</v>
      </c>
      <c r="U13" s="15">
        <f t="shared" si="8"/>
        <v>0</v>
      </c>
      <c r="V13" s="15">
        <f t="shared" si="8"/>
        <v>0</v>
      </c>
      <c r="W13" s="15">
        <f t="shared" si="8"/>
        <v>0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0</v>
      </c>
      <c r="AC13" s="15">
        <f t="shared" si="8"/>
        <v>-0.38800000000000001</v>
      </c>
      <c r="AD13" s="15">
        <f t="shared" si="8"/>
        <v>0</v>
      </c>
      <c r="AE13" s="15">
        <f t="shared" si="8"/>
        <v>0</v>
      </c>
      <c r="AF13" s="15">
        <f t="shared" si="8"/>
        <v>0</v>
      </c>
      <c r="AG13" s="15">
        <f t="shared" si="8"/>
        <v>0</v>
      </c>
      <c r="AH13" s="15">
        <f t="shared" si="8"/>
        <v>0</v>
      </c>
      <c r="AI13" s="15">
        <f t="shared" si="8"/>
        <v>0</v>
      </c>
      <c r="AJ13" s="15">
        <f t="shared" si="8"/>
        <v>0</v>
      </c>
      <c r="AK13" s="15">
        <f t="shared" ref="AK13:AQ13" si="9">AK12*$G$2</f>
        <v>0</v>
      </c>
      <c r="AL13" s="15">
        <f t="shared" si="9"/>
        <v>0</v>
      </c>
      <c r="AM13" s="15">
        <f t="shared" si="9"/>
        <v>0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55</v>
      </c>
      <c r="C14" s="14" t="s">
        <v>107</v>
      </c>
      <c r="D14" s="14" t="s">
        <v>55</v>
      </c>
      <c r="E14" s="14">
        <v>2050</v>
      </c>
      <c r="G14" s="15">
        <f t="shared" ref="G14:AJ14" si="10">G12*$G$3</f>
        <v>0</v>
      </c>
      <c r="H14" s="15">
        <f t="shared" si="10"/>
        <v>0</v>
      </c>
      <c r="I14" s="15">
        <f t="shared" si="10"/>
        <v>0</v>
      </c>
      <c r="J14" s="15">
        <f t="shared" si="10"/>
        <v>0</v>
      </c>
      <c r="K14" s="15">
        <f t="shared" si="10"/>
        <v>0</v>
      </c>
      <c r="L14" s="15">
        <f t="shared" si="10"/>
        <v>0</v>
      </c>
      <c r="M14" s="15">
        <f t="shared" si="10"/>
        <v>0</v>
      </c>
      <c r="N14" s="15">
        <f t="shared" si="10"/>
        <v>0</v>
      </c>
      <c r="O14" s="15">
        <f t="shared" si="10"/>
        <v>0</v>
      </c>
      <c r="P14" s="15">
        <f t="shared" si="10"/>
        <v>0</v>
      </c>
      <c r="Q14" s="15">
        <f t="shared" si="10"/>
        <v>0</v>
      </c>
      <c r="R14" s="15">
        <f t="shared" si="10"/>
        <v>0</v>
      </c>
      <c r="S14" s="15">
        <f t="shared" si="10"/>
        <v>0</v>
      </c>
      <c r="T14" s="15">
        <f t="shared" si="10"/>
        <v>0</v>
      </c>
      <c r="U14" s="15">
        <f t="shared" si="10"/>
        <v>0</v>
      </c>
      <c r="V14" s="15">
        <f t="shared" si="10"/>
        <v>0</v>
      </c>
      <c r="W14" s="15">
        <f t="shared" si="10"/>
        <v>0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0</v>
      </c>
      <c r="AC14" s="15">
        <f t="shared" si="10"/>
        <v>-0.19400000000000001</v>
      </c>
      <c r="AD14" s="15">
        <f t="shared" si="10"/>
        <v>0</v>
      </c>
      <c r="AE14" s="15">
        <f t="shared" si="10"/>
        <v>0</v>
      </c>
      <c r="AF14" s="15">
        <f t="shared" si="10"/>
        <v>0</v>
      </c>
      <c r="AG14" s="15">
        <f t="shared" si="10"/>
        <v>0</v>
      </c>
      <c r="AH14" s="15">
        <f t="shared" si="10"/>
        <v>0</v>
      </c>
      <c r="AI14" s="15">
        <f t="shared" si="10"/>
        <v>0</v>
      </c>
      <c r="AJ14" s="15">
        <f t="shared" si="10"/>
        <v>0</v>
      </c>
      <c r="AK14" s="15">
        <f t="shared" ref="AK14:AQ14" si="11">AK12*$G$3</f>
        <v>0</v>
      </c>
      <c r="AL14" s="15">
        <f t="shared" si="11"/>
        <v>0</v>
      </c>
      <c r="AM14" s="15">
        <f t="shared" si="11"/>
        <v>0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106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103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68</v>
      </c>
      <c r="B20" s="14" t="s">
        <v>56</v>
      </c>
      <c r="C20" s="14" t="s">
        <v>67</v>
      </c>
      <c r="D20" s="14" t="s">
        <v>56</v>
      </c>
      <c r="E20" s="14">
        <v>2011</v>
      </c>
      <c r="F20" s="14">
        <v>1</v>
      </c>
      <c r="G20" s="15">
        <f>-'FILL-IIS'!G28</f>
        <v>0</v>
      </c>
      <c r="H20" s="15">
        <f>-'FILL-IIS'!H28</f>
        <v>0</v>
      </c>
      <c r="I20" s="15">
        <f>-'FILL-IIS'!I28</f>
        <v>0</v>
      </c>
      <c r="J20" s="15">
        <f>-'FILL-IIS'!J28</f>
        <v>0</v>
      </c>
      <c r="K20" s="15">
        <f>-'FILL-IIS'!K28</f>
        <v>0</v>
      </c>
      <c r="L20" s="15">
        <f>-'FILL-IIS'!L28</f>
        <v>-0.61789000000000016</v>
      </c>
      <c r="M20" s="15">
        <f>-'FILL-IIS'!M28</f>
        <v>-0.20421052631578945</v>
      </c>
      <c r="N20" s="15">
        <f>-'FILL-IIS'!N28</f>
        <v>0</v>
      </c>
      <c r="O20" s="15">
        <f>-'FILL-IIS'!O28</f>
        <v>0</v>
      </c>
      <c r="P20" s="15">
        <f>-'FILL-IIS'!P28</f>
        <v>-5.8199999999999995E-2</v>
      </c>
      <c r="Q20" s="15">
        <f>-'FILL-IIS'!Q28</f>
        <v>0</v>
      </c>
      <c r="R20" s="15">
        <f>-'FILL-IIS'!R28</f>
        <v>-0.28291666666666665</v>
      </c>
      <c r="S20" s="15">
        <f>-'FILL-IIS'!S28</f>
        <v>0</v>
      </c>
      <c r="T20" s="15">
        <f>-'FILL-IIS'!T28</f>
        <v>-0.24249999999999999</v>
      </c>
      <c r="U20" s="15">
        <f>-'FILL-IIS'!U28</f>
        <v>0</v>
      </c>
      <c r="V20" s="15">
        <f>-'FILL-IIS'!V28</f>
        <v>0</v>
      </c>
      <c r="W20" s="15">
        <f>-'FILL-IIS'!W28</f>
        <v>-0.15520000000000014</v>
      </c>
      <c r="X20" s="15">
        <f>-'FILL-IIS'!X28</f>
        <v>0</v>
      </c>
      <c r="Y20" s="52">
        <f>-'FILL-IIS'!Y28</f>
        <v>0</v>
      </c>
      <c r="Z20" s="15">
        <f>-'FILL-IIS'!Z28</f>
        <v>0</v>
      </c>
      <c r="AA20" s="15">
        <f>-'FILL-IIS'!AA28</f>
        <v>0</v>
      </c>
      <c r="AB20" s="15">
        <f>-'FILL-IIS'!AB28</f>
        <v>-0.1531578947368421</v>
      </c>
      <c r="AC20" s="15">
        <f>-'FILL-IIS'!AC28</f>
        <v>0</v>
      </c>
      <c r="AD20" s="15">
        <f>-'FILL-IIS'!AD28</f>
        <v>0</v>
      </c>
      <c r="AE20" s="15">
        <f>-'FILL-IIS'!AE28</f>
        <v>0</v>
      </c>
      <c r="AF20" s="15">
        <f>-'FILL-IIS'!AF28</f>
        <v>-0.32333333333333336</v>
      </c>
      <c r="AG20" s="15">
        <f>-'FILL-IIS'!AG28</f>
        <v>-0.25866666666666666</v>
      </c>
      <c r="AH20" s="15">
        <f>-'FILL-IIS'!AH28</f>
        <v>0</v>
      </c>
      <c r="AI20" s="15">
        <f>-'FILL-IIS'!AI28</f>
        <v>-0.48499999999999999</v>
      </c>
      <c r="AJ20" s="15">
        <f>-'FILL-IIS'!AJ28</f>
        <v>-0.39999999999999997</v>
      </c>
      <c r="AK20" s="15">
        <f>-'FILL-IIS'!AK28</f>
        <v>-0.97</v>
      </c>
      <c r="AL20" s="15">
        <f>-'FILL-IIS'!AL28</f>
        <v>-0.97</v>
      </c>
      <c r="AM20" s="15">
        <f>-'FILL-IIS'!AM28</f>
        <v>0</v>
      </c>
      <c r="AN20" s="15">
        <f>-'FILL-IIS'!AN28</f>
        <v>-0.97</v>
      </c>
      <c r="AO20" s="15">
        <f>-'FILL-IIS'!AO28</f>
        <v>0</v>
      </c>
      <c r="AP20" s="15">
        <f>-'FILL-IIS'!AP28</f>
        <v>0</v>
      </c>
      <c r="AQ20" s="15">
        <f>-'FILL-IIS'!AQ28</f>
        <v>-0.64990000000000003</v>
      </c>
      <c r="AR20" s="14">
        <v>0</v>
      </c>
      <c r="AS20" s="14">
        <v>15</v>
      </c>
    </row>
    <row r="21" spans="1:45">
      <c r="B21" s="14" t="s">
        <v>56</v>
      </c>
      <c r="C21" s="14" t="s">
        <v>67</v>
      </c>
      <c r="D21" s="14" t="s">
        <v>56</v>
      </c>
      <c r="E21" s="14">
        <v>2025</v>
      </c>
      <c r="G21" s="15">
        <f t="shared" ref="G21:AJ21" si="12">G20*$G$2</f>
        <v>0</v>
      </c>
      <c r="H21" s="15">
        <f t="shared" si="12"/>
        <v>0</v>
      </c>
      <c r="I21" s="15">
        <f t="shared" si="12"/>
        <v>0</v>
      </c>
      <c r="J21" s="15">
        <f t="shared" si="12"/>
        <v>0</v>
      </c>
      <c r="K21" s="15">
        <f t="shared" si="12"/>
        <v>0</v>
      </c>
      <c r="L21" s="15">
        <f t="shared" si="12"/>
        <v>-0.24715600000000007</v>
      </c>
      <c r="M21" s="15">
        <f t="shared" si="12"/>
        <v>-8.168421052631579E-2</v>
      </c>
      <c r="N21" s="15">
        <f t="shared" si="12"/>
        <v>0</v>
      </c>
      <c r="O21" s="15">
        <f t="shared" si="12"/>
        <v>0</v>
      </c>
      <c r="P21" s="15">
        <f t="shared" si="12"/>
        <v>-2.3279999999999999E-2</v>
      </c>
      <c r="Q21" s="15">
        <f t="shared" si="12"/>
        <v>0</v>
      </c>
      <c r="R21" s="15">
        <f t="shared" si="12"/>
        <v>-0.11316666666666667</v>
      </c>
      <c r="S21" s="15">
        <f t="shared" si="12"/>
        <v>0</v>
      </c>
      <c r="T21" s="15">
        <f t="shared" si="12"/>
        <v>-9.7000000000000003E-2</v>
      </c>
      <c r="U21" s="15">
        <f t="shared" si="12"/>
        <v>0</v>
      </c>
      <c r="V21" s="15">
        <f t="shared" si="12"/>
        <v>0</v>
      </c>
      <c r="W21" s="15">
        <f t="shared" si="12"/>
        <v>-6.2080000000000059E-2</v>
      </c>
      <c r="X21" s="15">
        <f t="shared" si="12"/>
        <v>0</v>
      </c>
      <c r="Y21" s="52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-6.1263157894736846E-2</v>
      </c>
      <c r="AC21" s="15">
        <f t="shared" si="12"/>
        <v>0</v>
      </c>
      <c r="AD21" s="15">
        <f t="shared" si="12"/>
        <v>0</v>
      </c>
      <c r="AE21" s="15">
        <f t="shared" si="12"/>
        <v>0</v>
      </c>
      <c r="AF21" s="15">
        <f t="shared" si="12"/>
        <v>-0.12933333333333336</v>
      </c>
      <c r="AG21" s="15">
        <f t="shared" si="12"/>
        <v>-0.10346666666666667</v>
      </c>
      <c r="AH21" s="15">
        <f t="shared" si="12"/>
        <v>0</v>
      </c>
      <c r="AI21" s="15">
        <f t="shared" si="12"/>
        <v>-0.19400000000000001</v>
      </c>
      <c r="AJ21" s="15">
        <f t="shared" si="12"/>
        <v>-0.16</v>
      </c>
      <c r="AK21" s="15">
        <f t="shared" ref="AK21:AQ21" si="13">AK20*$G$2</f>
        <v>-0.38800000000000001</v>
      </c>
      <c r="AL21" s="15">
        <f t="shared" si="13"/>
        <v>-0.38800000000000001</v>
      </c>
      <c r="AM21" s="15">
        <f t="shared" si="13"/>
        <v>0</v>
      </c>
      <c r="AN21" s="15">
        <f t="shared" si="13"/>
        <v>-0.38800000000000001</v>
      </c>
      <c r="AO21" s="15">
        <f t="shared" si="13"/>
        <v>0</v>
      </c>
      <c r="AP21" s="15">
        <f t="shared" si="13"/>
        <v>0</v>
      </c>
      <c r="AQ21" s="15">
        <f t="shared" si="13"/>
        <v>-0.25996000000000002</v>
      </c>
    </row>
    <row r="22" spans="1:45">
      <c r="B22" s="14" t="s">
        <v>56</v>
      </c>
      <c r="C22" s="14" t="s">
        <v>67</v>
      </c>
      <c r="D22" s="14" t="s">
        <v>56</v>
      </c>
      <c r="E22" s="14">
        <v>2050</v>
      </c>
      <c r="G22" s="15">
        <f t="shared" ref="G22:AJ22" si="14">G20*$G$3</f>
        <v>0</v>
      </c>
      <c r="H22" s="15">
        <f t="shared" si="14"/>
        <v>0</v>
      </c>
      <c r="I22" s="15">
        <f t="shared" si="14"/>
        <v>0</v>
      </c>
      <c r="J22" s="15">
        <f t="shared" si="14"/>
        <v>0</v>
      </c>
      <c r="K22" s="15">
        <f t="shared" si="14"/>
        <v>0</v>
      </c>
      <c r="L22" s="15">
        <f t="shared" si="14"/>
        <v>-0.12357800000000004</v>
      </c>
      <c r="M22" s="15">
        <f t="shared" si="14"/>
        <v>-4.0842105263157895E-2</v>
      </c>
      <c r="N22" s="15">
        <f t="shared" si="14"/>
        <v>0</v>
      </c>
      <c r="O22" s="15">
        <f t="shared" si="14"/>
        <v>0</v>
      </c>
      <c r="P22" s="15">
        <f t="shared" si="14"/>
        <v>-1.1639999999999999E-2</v>
      </c>
      <c r="Q22" s="15">
        <f t="shared" si="14"/>
        <v>0</v>
      </c>
      <c r="R22" s="15">
        <f t="shared" si="14"/>
        <v>-5.6583333333333333E-2</v>
      </c>
      <c r="S22" s="15">
        <f t="shared" si="14"/>
        <v>0</v>
      </c>
      <c r="T22" s="15">
        <f t="shared" si="14"/>
        <v>-4.8500000000000001E-2</v>
      </c>
      <c r="U22" s="15">
        <f t="shared" si="14"/>
        <v>0</v>
      </c>
      <c r="V22" s="15">
        <f t="shared" si="14"/>
        <v>0</v>
      </c>
      <c r="W22" s="15">
        <f t="shared" si="14"/>
        <v>-3.1040000000000029E-2</v>
      </c>
      <c r="X22" s="15">
        <f t="shared" si="14"/>
        <v>0</v>
      </c>
      <c r="Y22" s="52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-3.0631578947368423E-2</v>
      </c>
      <c r="AC22" s="15">
        <f t="shared" si="14"/>
        <v>0</v>
      </c>
      <c r="AD22" s="15">
        <f t="shared" si="14"/>
        <v>0</v>
      </c>
      <c r="AE22" s="15">
        <f t="shared" si="14"/>
        <v>0</v>
      </c>
      <c r="AF22" s="15">
        <f t="shared" si="14"/>
        <v>-6.4666666666666678E-2</v>
      </c>
      <c r="AG22" s="15">
        <f t="shared" si="14"/>
        <v>-5.1733333333333333E-2</v>
      </c>
      <c r="AH22" s="15">
        <f t="shared" si="14"/>
        <v>0</v>
      </c>
      <c r="AI22" s="15">
        <f t="shared" si="14"/>
        <v>-9.7000000000000003E-2</v>
      </c>
      <c r="AJ22" s="15">
        <f t="shared" si="14"/>
        <v>-0.08</v>
      </c>
      <c r="AK22" s="15">
        <f t="shared" ref="AK22:AQ22" si="15">AK20*$G$3</f>
        <v>-0.19400000000000001</v>
      </c>
      <c r="AL22" s="15">
        <f t="shared" si="15"/>
        <v>-0.19400000000000001</v>
      </c>
      <c r="AM22" s="15">
        <f t="shared" si="15"/>
        <v>0</v>
      </c>
      <c r="AN22" s="15">
        <f t="shared" si="15"/>
        <v>-0.19400000000000001</v>
      </c>
      <c r="AO22" s="15">
        <f t="shared" si="15"/>
        <v>0</v>
      </c>
      <c r="AP22" s="15">
        <f t="shared" si="15"/>
        <v>0</v>
      </c>
      <c r="AQ22" s="15">
        <f t="shared" si="15"/>
        <v>-0.12998000000000001</v>
      </c>
    </row>
    <row r="23" spans="1:45">
      <c r="A23" s="14" t="s">
        <v>66</v>
      </c>
      <c r="B23" s="14" t="s">
        <v>56</v>
      </c>
      <c r="C23" s="14" t="s">
        <v>65</v>
      </c>
      <c r="D23" s="14" t="s">
        <v>56</v>
      </c>
      <c r="E23" s="14">
        <v>2011</v>
      </c>
      <c r="F23" s="14">
        <v>1</v>
      </c>
      <c r="G23" s="15">
        <f>-'FILL-IIS'!G29</f>
        <v>0</v>
      </c>
      <c r="H23" s="15">
        <f>-'FILL-IIS'!H29</f>
        <v>-0.36241758241758243</v>
      </c>
      <c r="I23" s="15">
        <f>-'FILL-IIS'!I29</f>
        <v>0</v>
      </c>
      <c r="J23" s="15">
        <f>-'FILL-IIS'!J29</f>
        <v>0</v>
      </c>
      <c r="K23" s="15">
        <f>-'FILL-IIS'!K29</f>
        <v>0</v>
      </c>
      <c r="L23" s="15">
        <f>-'FILL-IIS'!L29</f>
        <v>-0.26480999999999982</v>
      </c>
      <c r="M23" s="15">
        <f>-'FILL-IIS'!M29</f>
        <v>-0.20421052631578945</v>
      </c>
      <c r="N23" s="15">
        <f>-'FILL-IIS'!N29</f>
        <v>0</v>
      </c>
      <c r="O23" s="15">
        <f>-'FILL-IIS'!O29</f>
        <v>0</v>
      </c>
      <c r="P23" s="15">
        <f>-'FILL-IIS'!P29</f>
        <v>-6.7899999999999988E-2</v>
      </c>
      <c r="Q23" s="15">
        <f>-'FILL-IIS'!Q29</f>
        <v>0</v>
      </c>
      <c r="R23" s="15">
        <f>-'FILL-IIS'!R29</f>
        <v>-0.18187500000000001</v>
      </c>
      <c r="S23" s="15">
        <f>-'FILL-IIS'!S29</f>
        <v>0</v>
      </c>
      <c r="T23" s="15">
        <f>-'FILL-IIS'!T29</f>
        <v>-0.19400000000000001</v>
      </c>
      <c r="U23" s="15">
        <f>-'FILL-IIS'!U29</f>
        <v>0</v>
      </c>
      <c r="V23" s="15">
        <f>-'FILL-IIS'!V29</f>
        <v>0</v>
      </c>
      <c r="W23" s="15">
        <f>-'FILL-IIS'!W29</f>
        <v>-0.23279999999999998</v>
      </c>
      <c r="X23" s="15">
        <f>-'FILL-IIS'!X29</f>
        <v>0</v>
      </c>
      <c r="Y23" s="52">
        <f>-'FILL-IIS'!Y29</f>
        <v>0</v>
      </c>
      <c r="Z23" s="15">
        <f>-'FILL-IIS'!Z29</f>
        <v>0</v>
      </c>
      <c r="AA23" s="15">
        <f>-'FILL-IIS'!AA29</f>
        <v>0</v>
      </c>
      <c r="AB23" s="15">
        <f>-'FILL-IIS'!AB29</f>
        <v>-0.33694736842105261</v>
      </c>
      <c r="AC23" s="15">
        <f>-'FILL-IIS'!AC29</f>
        <v>-0.58199999999999996</v>
      </c>
      <c r="AD23" s="15">
        <f>-'FILL-IIS'!AD29</f>
        <v>-0.40842105263157896</v>
      </c>
      <c r="AE23" s="15">
        <f>-'FILL-IIS'!AE29</f>
        <v>0</v>
      </c>
      <c r="AF23" s="15">
        <f>-'FILL-IIS'!AF29</f>
        <v>-0.23095238095238099</v>
      </c>
      <c r="AG23" s="15">
        <f>-'FILL-IIS'!AG29</f>
        <v>-0.38799999999999996</v>
      </c>
      <c r="AH23" s="15">
        <f>-'FILL-IIS'!AH29</f>
        <v>0</v>
      </c>
      <c r="AI23" s="15">
        <f>-'FILL-IIS'!AI29</f>
        <v>-0.19399999999999998</v>
      </c>
      <c r="AJ23" s="15">
        <f>-'FILL-IIS'!AJ29</f>
        <v>-0.24999999999999997</v>
      </c>
      <c r="AK23" s="15">
        <f>-'FILL-IIS'!AK29</f>
        <v>0</v>
      </c>
      <c r="AL23" s="15">
        <f>-'FILL-IIS'!AL29</f>
        <v>0</v>
      </c>
      <c r="AM23" s="15">
        <f>-'FILL-IIS'!AM29</f>
        <v>0</v>
      </c>
      <c r="AN23" s="15">
        <f>-'FILL-IIS'!AN29</f>
        <v>0</v>
      </c>
      <c r="AO23" s="15">
        <f>-'FILL-IIS'!AO29</f>
        <v>0</v>
      </c>
      <c r="AP23" s="15">
        <f>-'FILL-IIS'!AP29</f>
        <v>0</v>
      </c>
      <c r="AQ23" s="15">
        <f>-'FILL-IIS'!AQ29</f>
        <v>0</v>
      </c>
      <c r="AR23" s="14">
        <v>0</v>
      </c>
      <c r="AS23" s="14">
        <v>15</v>
      </c>
    </row>
    <row r="24" spans="1:45">
      <c r="B24" s="14" t="s">
        <v>56</v>
      </c>
      <c r="C24" s="14" t="s">
        <v>65</v>
      </c>
      <c r="D24" s="14" t="s">
        <v>56</v>
      </c>
      <c r="E24" s="14">
        <v>2025</v>
      </c>
      <c r="G24" s="15">
        <f t="shared" ref="G24:AJ24" si="16">G23*$G$2</f>
        <v>0</v>
      </c>
      <c r="H24" s="15">
        <f t="shared" si="16"/>
        <v>-0.14496703296703298</v>
      </c>
      <c r="I24" s="15">
        <f t="shared" si="16"/>
        <v>0</v>
      </c>
      <c r="J24" s="15">
        <f t="shared" si="16"/>
        <v>0</v>
      </c>
      <c r="K24" s="15">
        <f t="shared" si="16"/>
        <v>0</v>
      </c>
      <c r="L24" s="15">
        <f t="shared" si="16"/>
        <v>-0.10592399999999993</v>
      </c>
      <c r="M24" s="15">
        <f t="shared" si="16"/>
        <v>-8.168421052631579E-2</v>
      </c>
      <c r="N24" s="15">
        <f t="shared" si="16"/>
        <v>0</v>
      </c>
      <c r="O24" s="15">
        <f t="shared" si="16"/>
        <v>0</v>
      </c>
      <c r="P24" s="15">
        <f t="shared" si="16"/>
        <v>-2.7159999999999997E-2</v>
      </c>
      <c r="Q24" s="15">
        <f t="shared" si="16"/>
        <v>0</v>
      </c>
      <c r="R24" s="15">
        <f t="shared" si="16"/>
        <v>-7.2750000000000009E-2</v>
      </c>
      <c r="S24" s="15">
        <f t="shared" si="16"/>
        <v>0</v>
      </c>
      <c r="T24" s="15">
        <f t="shared" si="16"/>
        <v>-7.7600000000000002E-2</v>
      </c>
      <c r="U24" s="15">
        <f t="shared" si="16"/>
        <v>0</v>
      </c>
      <c r="V24" s="15">
        <f t="shared" si="16"/>
        <v>0</v>
      </c>
      <c r="W24" s="15">
        <f t="shared" si="16"/>
        <v>-9.3119999999999994E-2</v>
      </c>
      <c r="X24" s="15">
        <f t="shared" si="16"/>
        <v>0</v>
      </c>
      <c r="Y24" s="52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-0.13477894736842105</v>
      </c>
      <c r="AC24" s="15">
        <f t="shared" si="16"/>
        <v>-0.23280000000000001</v>
      </c>
      <c r="AD24" s="15">
        <f t="shared" si="16"/>
        <v>-0.16336842105263161</v>
      </c>
      <c r="AE24" s="15">
        <f t="shared" si="16"/>
        <v>0</v>
      </c>
      <c r="AF24" s="15">
        <f t="shared" si="16"/>
        <v>-9.2380952380952397E-2</v>
      </c>
      <c r="AG24" s="15">
        <f t="shared" si="16"/>
        <v>-0.1552</v>
      </c>
      <c r="AH24" s="15">
        <f t="shared" si="16"/>
        <v>0</v>
      </c>
      <c r="AI24" s="15">
        <f t="shared" si="16"/>
        <v>-7.7600000000000002E-2</v>
      </c>
      <c r="AJ24" s="15">
        <f t="shared" si="16"/>
        <v>-9.9999999999999992E-2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0</v>
      </c>
    </row>
    <row r="25" spans="1:45">
      <c r="B25" s="14" t="s">
        <v>56</v>
      </c>
      <c r="C25" s="14" t="s">
        <v>65</v>
      </c>
      <c r="D25" s="14" t="s">
        <v>56</v>
      </c>
      <c r="E25" s="14">
        <v>2050</v>
      </c>
      <c r="G25" s="15">
        <f t="shared" ref="G25:AJ25" si="18">G23*$G$3</f>
        <v>0</v>
      </c>
      <c r="H25" s="15">
        <f t="shared" si="18"/>
        <v>-7.2483516483516489E-2</v>
      </c>
      <c r="I25" s="15">
        <f t="shared" si="18"/>
        <v>0</v>
      </c>
      <c r="J25" s="15">
        <f t="shared" si="18"/>
        <v>0</v>
      </c>
      <c r="K25" s="15">
        <f t="shared" si="18"/>
        <v>0</v>
      </c>
      <c r="L25" s="15">
        <f t="shared" si="18"/>
        <v>-5.2961999999999967E-2</v>
      </c>
      <c r="M25" s="15">
        <f t="shared" si="18"/>
        <v>-4.0842105263157895E-2</v>
      </c>
      <c r="N25" s="15">
        <f t="shared" si="18"/>
        <v>0</v>
      </c>
      <c r="O25" s="15">
        <f t="shared" si="18"/>
        <v>0</v>
      </c>
      <c r="P25" s="15">
        <f t="shared" si="18"/>
        <v>-1.3579999999999998E-2</v>
      </c>
      <c r="Q25" s="15">
        <f t="shared" si="18"/>
        <v>0</v>
      </c>
      <c r="R25" s="15">
        <f t="shared" si="18"/>
        <v>-3.6375000000000005E-2</v>
      </c>
      <c r="S25" s="15">
        <f t="shared" si="18"/>
        <v>0</v>
      </c>
      <c r="T25" s="15">
        <f t="shared" si="18"/>
        <v>-3.8800000000000001E-2</v>
      </c>
      <c r="U25" s="15">
        <f t="shared" si="18"/>
        <v>0</v>
      </c>
      <c r="V25" s="15">
        <f t="shared" si="18"/>
        <v>0</v>
      </c>
      <c r="W25" s="15">
        <f t="shared" si="18"/>
        <v>-4.6559999999999997E-2</v>
      </c>
      <c r="X25" s="15">
        <f t="shared" si="18"/>
        <v>0</v>
      </c>
      <c r="Y25" s="52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-6.7389473684210527E-2</v>
      </c>
      <c r="AC25" s="15">
        <f t="shared" si="18"/>
        <v>-0.1164</v>
      </c>
      <c r="AD25" s="15">
        <f t="shared" si="18"/>
        <v>-8.1684210526315804E-2</v>
      </c>
      <c r="AE25" s="15">
        <f t="shared" si="18"/>
        <v>0</v>
      </c>
      <c r="AF25" s="15">
        <f t="shared" si="18"/>
        <v>-4.6190476190476198E-2</v>
      </c>
      <c r="AG25" s="15">
        <f t="shared" si="18"/>
        <v>-7.7600000000000002E-2</v>
      </c>
      <c r="AH25" s="15">
        <f t="shared" si="18"/>
        <v>0</v>
      </c>
      <c r="AI25" s="15">
        <f t="shared" si="18"/>
        <v>-3.8800000000000001E-2</v>
      </c>
      <c r="AJ25" s="15">
        <f t="shared" si="18"/>
        <v>-4.9999999999999996E-2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0</v>
      </c>
    </row>
    <row r="26" spans="1:45">
      <c r="A26" s="14" t="s">
        <v>64</v>
      </c>
      <c r="B26" s="14" t="s">
        <v>56</v>
      </c>
      <c r="C26" s="14" t="s">
        <v>63</v>
      </c>
      <c r="D26" s="14" t="s">
        <v>56</v>
      </c>
      <c r="E26" s="14">
        <v>2011</v>
      </c>
      <c r="F26" s="14">
        <v>1</v>
      </c>
      <c r="G26" s="15">
        <f>-'FILL-IIS'!G30</f>
        <v>0</v>
      </c>
      <c r="H26" s="15">
        <f>-'FILL-IIS'!H30</f>
        <v>0</v>
      </c>
      <c r="I26" s="15">
        <f>-'FILL-IIS'!I30</f>
        <v>-4.8499999999999995E-2</v>
      </c>
      <c r="J26" s="15">
        <f>-'FILL-IIS'!J30</f>
        <v>0</v>
      </c>
      <c r="K26" s="15">
        <f>-'FILL-IIS'!K30</f>
        <v>0</v>
      </c>
      <c r="L26" s="15">
        <f>-'FILL-IIS'!L30</f>
        <v>0</v>
      </c>
      <c r="M26" s="15">
        <f>-'FILL-IIS'!M30</f>
        <v>0</v>
      </c>
      <c r="N26" s="15">
        <f>-'FILL-IIS'!N30</f>
        <v>0</v>
      </c>
      <c r="O26" s="15">
        <f>-'FILL-IIS'!O30</f>
        <v>0</v>
      </c>
      <c r="P26" s="15">
        <f>-'FILL-IIS'!P30</f>
        <v>0</v>
      </c>
      <c r="Q26" s="15">
        <f>-'FILL-IIS'!Q30</f>
        <v>0</v>
      </c>
      <c r="R26" s="15">
        <f>-'FILL-IIS'!R30</f>
        <v>0</v>
      </c>
      <c r="S26" s="15">
        <f>-'FILL-IIS'!S30</f>
        <v>-6.7900000000000002E-2</v>
      </c>
      <c r="T26" s="15">
        <f>-'FILL-IIS'!T30</f>
        <v>0</v>
      </c>
      <c r="U26" s="15">
        <f>-'FILL-IIS'!U30</f>
        <v>0</v>
      </c>
      <c r="V26" s="15">
        <f>-'FILL-IIS'!V30</f>
        <v>0</v>
      </c>
      <c r="W26" s="15">
        <f>-'FILL-IIS'!W30</f>
        <v>0</v>
      </c>
      <c r="X26" s="15">
        <f>-'FILL-IIS'!X30</f>
        <v>0</v>
      </c>
      <c r="Y26" s="52">
        <f>-'FILL-IIS'!Y30</f>
        <v>-9.7000000000000003E-2</v>
      </c>
      <c r="Z26" s="15">
        <f>-'FILL-IIS'!Z30</f>
        <v>0</v>
      </c>
      <c r="AA26" s="15">
        <f>-'FILL-IIS'!AA30</f>
        <v>0</v>
      </c>
      <c r="AB26" s="15">
        <f>-'FILL-IIS'!AB30</f>
        <v>0</v>
      </c>
      <c r="AC26" s="15">
        <f>-'FILL-IIS'!AC30</f>
        <v>0</v>
      </c>
      <c r="AD26" s="15">
        <f>-'FILL-IIS'!AD30</f>
        <v>0</v>
      </c>
      <c r="AE26" s="15">
        <f>-'FILL-IIS'!AE30</f>
        <v>0</v>
      </c>
      <c r="AF26" s="15">
        <f>-'FILL-IIS'!AF30</f>
        <v>-4.6190476190476192E-2</v>
      </c>
      <c r="AG26" s="15">
        <f>-'FILL-IIS'!AG30</f>
        <v>0</v>
      </c>
      <c r="AH26" s="15">
        <f>-'FILL-IIS'!AH30</f>
        <v>0</v>
      </c>
      <c r="AI26" s="15">
        <f>-'FILL-IIS'!AI30</f>
        <v>0</v>
      </c>
      <c r="AJ26" s="15">
        <f>-'FILL-IIS'!AJ30</f>
        <v>0</v>
      </c>
      <c r="AK26" s="15">
        <f>-'FILL-IIS'!AK30</f>
        <v>0</v>
      </c>
      <c r="AL26" s="15">
        <f>-'FILL-IIS'!AL30</f>
        <v>0</v>
      </c>
      <c r="AM26" s="15">
        <f>-'FILL-IIS'!AM30</f>
        <v>0</v>
      </c>
      <c r="AN26" s="15">
        <f>-'FILL-IIS'!AN30</f>
        <v>0</v>
      </c>
      <c r="AO26" s="15">
        <f>-'FILL-IIS'!AO30</f>
        <v>0</v>
      </c>
      <c r="AP26" s="15">
        <f>-'FILL-IIS'!AP30</f>
        <v>0</v>
      </c>
      <c r="AQ26" s="15">
        <f>-'FILL-IIS'!AQ30</f>
        <v>0</v>
      </c>
      <c r="AR26" s="14">
        <v>0</v>
      </c>
      <c r="AS26" s="14">
        <v>15</v>
      </c>
    </row>
    <row r="27" spans="1:45">
      <c r="B27" s="14" t="s">
        <v>56</v>
      </c>
      <c r="C27" s="14" t="s">
        <v>63</v>
      </c>
      <c r="D27" s="14" t="s">
        <v>56</v>
      </c>
      <c r="E27" s="14">
        <v>2025</v>
      </c>
      <c r="G27" s="15">
        <f t="shared" ref="G27:AJ27" si="20">G26*$G$2</f>
        <v>0</v>
      </c>
      <c r="H27" s="15">
        <f t="shared" si="20"/>
        <v>0</v>
      </c>
      <c r="I27" s="15">
        <f t="shared" si="20"/>
        <v>-1.9400000000000001E-2</v>
      </c>
      <c r="J27" s="15">
        <f t="shared" si="20"/>
        <v>0</v>
      </c>
      <c r="K27" s="15">
        <f t="shared" si="20"/>
        <v>0</v>
      </c>
      <c r="L27" s="15">
        <f t="shared" si="20"/>
        <v>0</v>
      </c>
      <c r="M27" s="15">
        <f t="shared" si="20"/>
        <v>0</v>
      </c>
      <c r="N27" s="15">
        <f t="shared" si="20"/>
        <v>0</v>
      </c>
      <c r="O27" s="15">
        <f t="shared" si="20"/>
        <v>0</v>
      </c>
      <c r="P27" s="15">
        <f t="shared" si="20"/>
        <v>0</v>
      </c>
      <c r="Q27" s="15">
        <f t="shared" si="20"/>
        <v>0</v>
      </c>
      <c r="R27" s="15">
        <f t="shared" si="20"/>
        <v>0</v>
      </c>
      <c r="S27" s="15">
        <f t="shared" si="20"/>
        <v>-2.7160000000000004E-2</v>
      </c>
      <c r="T27" s="15">
        <f t="shared" si="20"/>
        <v>0</v>
      </c>
      <c r="U27" s="15">
        <f t="shared" si="20"/>
        <v>0</v>
      </c>
      <c r="V27" s="15">
        <f t="shared" si="20"/>
        <v>0</v>
      </c>
      <c r="W27" s="15">
        <f t="shared" si="20"/>
        <v>0</v>
      </c>
      <c r="X27" s="15">
        <f t="shared" si="20"/>
        <v>0</v>
      </c>
      <c r="Y27" s="52">
        <f t="shared" si="20"/>
        <v>-3.8800000000000001E-2</v>
      </c>
      <c r="Z27" s="15">
        <f t="shared" si="20"/>
        <v>0</v>
      </c>
      <c r="AA27" s="15">
        <f t="shared" si="20"/>
        <v>0</v>
      </c>
      <c r="AB27" s="15">
        <f t="shared" si="20"/>
        <v>0</v>
      </c>
      <c r="AC27" s="15">
        <f t="shared" si="20"/>
        <v>0</v>
      </c>
      <c r="AD27" s="15">
        <f t="shared" si="20"/>
        <v>0</v>
      </c>
      <c r="AE27" s="15">
        <f t="shared" si="20"/>
        <v>0</v>
      </c>
      <c r="AF27" s="15">
        <f t="shared" si="20"/>
        <v>-1.8476190476190476E-2</v>
      </c>
      <c r="AG27" s="15">
        <f t="shared" si="20"/>
        <v>0</v>
      </c>
      <c r="AH27" s="15">
        <f t="shared" si="20"/>
        <v>0</v>
      </c>
      <c r="AI27" s="15">
        <f t="shared" si="20"/>
        <v>0</v>
      </c>
      <c r="AJ27" s="15">
        <f t="shared" si="20"/>
        <v>0</v>
      </c>
      <c r="AK27" s="15">
        <f t="shared" ref="AK27:AQ27" si="21">AK26*$G$2</f>
        <v>0</v>
      </c>
      <c r="AL27" s="15">
        <f t="shared" si="21"/>
        <v>0</v>
      </c>
      <c r="AM27" s="15">
        <f t="shared" si="21"/>
        <v>0</v>
      </c>
      <c r="AN27" s="15">
        <f t="shared" si="21"/>
        <v>0</v>
      </c>
      <c r="AO27" s="15">
        <f t="shared" si="21"/>
        <v>0</v>
      </c>
      <c r="AP27" s="15">
        <f t="shared" si="21"/>
        <v>0</v>
      </c>
      <c r="AQ27" s="15">
        <f t="shared" si="21"/>
        <v>0</v>
      </c>
    </row>
    <row r="28" spans="1:45">
      <c r="B28" s="14" t="s">
        <v>56</v>
      </c>
      <c r="C28" s="14" t="s">
        <v>63</v>
      </c>
      <c r="D28" s="14" t="s">
        <v>56</v>
      </c>
      <c r="E28" s="14">
        <v>2050</v>
      </c>
      <c r="G28" s="15">
        <f t="shared" ref="G28:AJ28" si="22">G26*$G$3</f>
        <v>0</v>
      </c>
      <c r="H28" s="15">
        <f t="shared" si="22"/>
        <v>0</v>
      </c>
      <c r="I28" s="15">
        <f t="shared" si="22"/>
        <v>-9.7000000000000003E-3</v>
      </c>
      <c r="J28" s="15">
        <f t="shared" si="22"/>
        <v>0</v>
      </c>
      <c r="K28" s="15">
        <f t="shared" si="22"/>
        <v>0</v>
      </c>
      <c r="L28" s="15">
        <f t="shared" si="22"/>
        <v>0</v>
      </c>
      <c r="M28" s="15">
        <f t="shared" si="22"/>
        <v>0</v>
      </c>
      <c r="N28" s="15">
        <f t="shared" si="22"/>
        <v>0</v>
      </c>
      <c r="O28" s="15">
        <f t="shared" si="22"/>
        <v>0</v>
      </c>
      <c r="P28" s="15">
        <f t="shared" si="22"/>
        <v>0</v>
      </c>
      <c r="Q28" s="15">
        <f t="shared" si="22"/>
        <v>0</v>
      </c>
      <c r="R28" s="15">
        <f t="shared" si="22"/>
        <v>0</v>
      </c>
      <c r="S28" s="15">
        <f t="shared" si="22"/>
        <v>-1.3580000000000002E-2</v>
      </c>
      <c r="T28" s="15">
        <f t="shared" si="22"/>
        <v>0</v>
      </c>
      <c r="U28" s="15">
        <f t="shared" si="22"/>
        <v>0</v>
      </c>
      <c r="V28" s="15">
        <f t="shared" si="22"/>
        <v>0</v>
      </c>
      <c r="W28" s="15">
        <f t="shared" si="22"/>
        <v>0</v>
      </c>
      <c r="X28" s="15">
        <f t="shared" si="22"/>
        <v>0</v>
      </c>
      <c r="Y28" s="52">
        <f t="shared" si="22"/>
        <v>-1.9400000000000001E-2</v>
      </c>
      <c r="Z28" s="15">
        <f t="shared" si="22"/>
        <v>0</v>
      </c>
      <c r="AA28" s="15">
        <f t="shared" si="22"/>
        <v>0</v>
      </c>
      <c r="AB28" s="15">
        <f t="shared" si="22"/>
        <v>0</v>
      </c>
      <c r="AC28" s="15">
        <f t="shared" si="22"/>
        <v>0</v>
      </c>
      <c r="AD28" s="15">
        <f t="shared" si="22"/>
        <v>0</v>
      </c>
      <c r="AE28" s="15">
        <f t="shared" si="22"/>
        <v>0</v>
      </c>
      <c r="AF28" s="15">
        <f t="shared" si="22"/>
        <v>-9.238095238095238E-3</v>
      </c>
      <c r="AG28" s="15">
        <f t="shared" si="22"/>
        <v>0</v>
      </c>
      <c r="AH28" s="15">
        <f t="shared" si="22"/>
        <v>0</v>
      </c>
      <c r="AI28" s="15">
        <f t="shared" si="22"/>
        <v>0</v>
      </c>
      <c r="AJ28" s="15">
        <f t="shared" si="22"/>
        <v>0</v>
      </c>
      <c r="AK28" s="15">
        <f t="shared" ref="AK28:AQ28" si="23">AK26*$G$3</f>
        <v>0</v>
      </c>
      <c r="AL28" s="15">
        <f t="shared" si="23"/>
        <v>0</v>
      </c>
      <c r="AM28" s="15">
        <f t="shared" si="23"/>
        <v>0</v>
      </c>
      <c r="AN28" s="15">
        <f t="shared" si="23"/>
        <v>0</v>
      </c>
      <c r="AO28" s="15">
        <f t="shared" si="23"/>
        <v>0</v>
      </c>
      <c r="AP28" s="15">
        <f t="shared" si="23"/>
        <v>0</v>
      </c>
      <c r="AQ28" s="15">
        <f t="shared" si="23"/>
        <v>0</v>
      </c>
    </row>
    <row r="29" spans="1:45">
      <c r="A29" s="14" t="s">
        <v>62</v>
      </c>
      <c r="B29" s="14" t="s">
        <v>56</v>
      </c>
      <c r="C29" s="14" t="s">
        <v>61</v>
      </c>
      <c r="D29" s="14" t="s">
        <v>56</v>
      </c>
      <c r="E29" s="14">
        <v>2011</v>
      </c>
      <c r="F29" s="14">
        <v>1</v>
      </c>
      <c r="G29" s="15">
        <f>-'FILL-IIS'!G31</f>
        <v>0</v>
      </c>
      <c r="H29" s="15">
        <f>-'FILL-IIS'!H31</f>
        <v>0</v>
      </c>
      <c r="I29" s="15">
        <f>-'FILL-IIS'!I31</f>
        <v>0</v>
      </c>
      <c r="J29" s="15">
        <f>-'FILL-IIS'!J31</f>
        <v>0</v>
      </c>
      <c r="K29" s="15">
        <f>-'FILL-IIS'!K31</f>
        <v>0</v>
      </c>
      <c r="L29" s="15">
        <f>-'FILL-IIS'!L31</f>
        <v>0</v>
      </c>
      <c r="M29" s="15">
        <f>-'FILL-IIS'!M31</f>
        <v>0</v>
      </c>
      <c r="N29" s="15">
        <f>-'FILL-IIS'!N31</f>
        <v>0</v>
      </c>
      <c r="O29" s="15">
        <f>-'FILL-IIS'!O31</f>
        <v>0</v>
      </c>
      <c r="P29" s="15">
        <f>-'FILL-IIS'!P31</f>
        <v>0</v>
      </c>
      <c r="Q29" s="15">
        <f>-'FILL-IIS'!Q31</f>
        <v>0</v>
      </c>
      <c r="R29" s="15">
        <f>-'FILL-IIS'!R31</f>
        <v>0</v>
      </c>
      <c r="S29" s="15">
        <f>-'FILL-IIS'!S31</f>
        <v>0</v>
      </c>
      <c r="T29" s="15">
        <f>-'FILL-IIS'!T31</f>
        <v>0</v>
      </c>
      <c r="U29" s="15">
        <f>-'FILL-IIS'!U31</f>
        <v>0</v>
      </c>
      <c r="V29" s="15">
        <f>-'FILL-IIS'!V31</f>
        <v>0</v>
      </c>
      <c r="W29" s="15">
        <f>-'FILL-IIS'!W31</f>
        <v>0</v>
      </c>
      <c r="X29" s="15">
        <f>-'FILL-IIS'!X31</f>
        <v>0</v>
      </c>
      <c r="Y29" s="52">
        <f>-'FILL-IIS'!Y31</f>
        <v>0</v>
      </c>
      <c r="Z29" s="15">
        <f>-'FILL-IIS'!Z31</f>
        <v>0</v>
      </c>
      <c r="AA29" s="15">
        <f>-'FILL-IIS'!AA31</f>
        <v>0</v>
      </c>
      <c r="AB29" s="15">
        <f>-'FILL-IIS'!AB31</f>
        <v>0</v>
      </c>
      <c r="AC29" s="15">
        <f>-'FILL-IIS'!AC31</f>
        <v>0</v>
      </c>
      <c r="AD29" s="15">
        <f>-'FILL-IIS'!AD31</f>
        <v>0</v>
      </c>
      <c r="AE29" s="15">
        <f>-'FILL-IIS'!AE31</f>
        <v>0</v>
      </c>
      <c r="AF29" s="15">
        <f>-'FILL-IIS'!AF31</f>
        <v>0</v>
      </c>
      <c r="AG29" s="15">
        <f>-'FILL-IIS'!AG31</f>
        <v>0</v>
      </c>
      <c r="AH29" s="15">
        <f>-'FILL-IIS'!AH31</f>
        <v>0</v>
      </c>
      <c r="AI29" s="15">
        <f>-'FILL-IIS'!AI31</f>
        <v>0</v>
      </c>
      <c r="AJ29" s="15">
        <f>-'FILL-IIS'!AJ31</f>
        <v>0</v>
      </c>
      <c r="AK29" s="15">
        <f>-'FILL-IIS'!AK31</f>
        <v>0</v>
      </c>
      <c r="AL29" s="15">
        <f>-'FILL-IIS'!AL31</f>
        <v>0</v>
      </c>
      <c r="AM29" s="15">
        <f>-'FILL-IIS'!AM31</f>
        <v>0</v>
      </c>
      <c r="AN29" s="15">
        <f>-'FILL-IIS'!AN31</f>
        <v>0</v>
      </c>
      <c r="AO29" s="15">
        <f>-'FILL-IIS'!AO31</f>
        <v>0</v>
      </c>
      <c r="AP29" s="15">
        <f>-'FILL-IIS'!AP31</f>
        <v>0</v>
      </c>
      <c r="AQ29" s="15">
        <f>-'FILL-IIS'!AQ31</f>
        <v>0</v>
      </c>
      <c r="AR29" s="14">
        <v>0</v>
      </c>
      <c r="AS29" s="14">
        <v>15</v>
      </c>
    </row>
    <row r="30" spans="1:45">
      <c r="B30" s="14" t="s">
        <v>56</v>
      </c>
      <c r="C30" s="14" t="s">
        <v>61</v>
      </c>
      <c r="D30" s="14" t="s">
        <v>56</v>
      </c>
      <c r="E30" s="14">
        <v>2025</v>
      </c>
      <c r="G30" s="15">
        <f t="shared" ref="G30:AJ30" si="24">G29*$G$2</f>
        <v>0</v>
      </c>
      <c r="H30" s="15">
        <f t="shared" si="24"/>
        <v>0</v>
      </c>
      <c r="I30" s="15">
        <f t="shared" si="24"/>
        <v>0</v>
      </c>
      <c r="J30" s="15">
        <f t="shared" si="24"/>
        <v>0</v>
      </c>
      <c r="K30" s="15">
        <f t="shared" si="24"/>
        <v>0</v>
      </c>
      <c r="L30" s="15">
        <f t="shared" si="24"/>
        <v>0</v>
      </c>
      <c r="M30" s="15">
        <f t="shared" si="24"/>
        <v>0</v>
      </c>
      <c r="N30" s="15">
        <f t="shared" si="24"/>
        <v>0</v>
      </c>
      <c r="O30" s="15">
        <f t="shared" si="24"/>
        <v>0</v>
      </c>
      <c r="P30" s="15">
        <f t="shared" si="24"/>
        <v>0</v>
      </c>
      <c r="Q30" s="15">
        <f t="shared" si="24"/>
        <v>0</v>
      </c>
      <c r="R30" s="15">
        <f t="shared" si="24"/>
        <v>0</v>
      </c>
      <c r="S30" s="15">
        <f t="shared" si="24"/>
        <v>0</v>
      </c>
      <c r="T30" s="15">
        <f t="shared" si="24"/>
        <v>0</v>
      </c>
      <c r="U30" s="15">
        <f t="shared" si="24"/>
        <v>0</v>
      </c>
      <c r="V30" s="15">
        <f t="shared" si="24"/>
        <v>0</v>
      </c>
      <c r="W30" s="15">
        <f t="shared" si="24"/>
        <v>0</v>
      </c>
      <c r="X30" s="15">
        <f t="shared" si="24"/>
        <v>0</v>
      </c>
      <c r="Y30" s="52">
        <f t="shared" si="24"/>
        <v>0</v>
      </c>
      <c r="Z30" s="15">
        <f t="shared" si="24"/>
        <v>0</v>
      </c>
      <c r="AA30" s="15">
        <f t="shared" si="24"/>
        <v>0</v>
      </c>
      <c r="AB30" s="15">
        <f t="shared" si="24"/>
        <v>0</v>
      </c>
      <c r="AC30" s="15">
        <f t="shared" si="24"/>
        <v>0</v>
      </c>
      <c r="AD30" s="15">
        <f t="shared" si="24"/>
        <v>0</v>
      </c>
      <c r="AE30" s="15">
        <f t="shared" si="24"/>
        <v>0</v>
      </c>
      <c r="AF30" s="15">
        <f t="shared" si="24"/>
        <v>0</v>
      </c>
      <c r="AG30" s="15">
        <f t="shared" si="24"/>
        <v>0</v>
      </c>
      <c r="AH30" s="15">
        <f t="shared" si="24"/>
        <v>0</v>
      </c>
      <c r="AI30" s="15">
        <f t="shared" si="24"/>
        <v>0</v>
      </c>
      <c r="AJ30" s="15">
        <f t="shared" si="24"/>
        <v>0</v>
      </c>
      <c r="AK30" s="15">
        <f t="shared" ref="AK30:AQ30" si="25">AK29*$G$2</f>
        <v>0</v>
      </c>
      <c r="AL30" s="15">
        <f t="shared" si="25"/>
        <v>0</v>
      </c>
      <c r="AM30" s="15">
        <f t="shared" si="25"/>
        <v>0</v>
      </c>
      <c r="AN30" s="15">
        <f t="shared" si="25"/>
        <v>0</v>
      </c>
      <c r="AO30" s="15">
        <f t="shared" si="25"/>
        <v>0</v>
      </c>
      <c r="AP30" s="15">
        <f t="shared" si="25"/>
        <v>0</v>
      </c>
      <c r="AQ30" s="15">
        <f t="shared" si="25"/>
        <v>0</v>
      </c>
    </row>
    <row r="31" spans="1:45">
      <c r="B31" s="14" t="s">
        <v>56</v>
      </c>
      <c r="C31" s="14" t="s">
        <v>61</v>
      </c>
      <c r="D31" s="14" t="s">
        <v>56</v>
      </c>
      <c r="E31" s="14">
        <v>2050</v>
      </c>
      <c r="G31" s="15">
        <f t="shared" ref="G31:AJ31" si="26">G29*$G$3</f>
        <v>0</v>
      </c>
      <c r="H31" s="15">
        <f t="shared" si="26"/>
        <v>0</v>
      </c>
      <c r="I31" s="15">
        <f t="shared" si="26"/>
        <v>0</v>
      </c>
      <c r="J31" s="15">
        <f t="shared" si="26"/>
        <v>0</v>
      </c>
      <c r="K31" s="15">
        <f t="shared" si="26"/>
        <v>0</v>
      </c>
      <c r="L31" s="15">
        <f t="shared" si="26"/>
        <v>0</v>
      </c>
      <c r="M31" s="15">
        <f t="shared" si="26"/>
        <v>0</v>
      </c>
      <c r="N31" s="15">
        <f t="shared" si="26"/>
        <v>0</v>
      </c>
      <c r="O31" s="15">
        <f t="shared" si="26"/>
        <v>0</v>
      </c>
      <c r="P31" s="15">
        <f t="shared" si="26"/>
        <v>0</v>
      </c>
      <c r="Q31" s="15">
        <f t="shared" si="26"/>
        <v>0</v>
      </c>
      <c r="R31" s="15">
        <f t="shared" si="26"/>
        <v>0</v>
      </c>
      <c r="S31" s="15">
        <f t="shared" si="26"/>
        <v>0</v>
      </c>
      <c r="T31" s="15">
        <f t="shared" si="26"/>
        <v>0</v>
      </c>
      <c r="U31" s="15">
        <f t="shared" si="26"/>
        <v>0</v>
      </c>
      <c r="V31" s="15">
        <f t="shared" si="26"/>
        <v>0</v>
      </c>
      <c r="W31" s="15">
        <f t="shared" si="26"/>
        <v>0</v>
      </c>
      <c r="X31" s="15">
        <f t="shared" si="26"/>
        <v>0</v>
      </c>
      <c r="Y31" s="52">
        <f t="shared" si="26"/>
        <v>0</v>
      </c>
      <c r="Z31" s="15">
        <f t="shared" si="26"/>
        <v>0</v>
      </c>
      <c r="AA31" s="15">
        <f t="shared" si="26"/>
        <v>0</v>
      </c>
      <c r="AB31" s="15">
        <f t="shared" si="26"/>
        <v>0</v>
      </c>
      <c r="AC31" s="15">
        <f t="shared" si="26"/>
        <v>0</v>
      </c>
      <c r="AD31" s="15">
        <f t="shared" si="26"/>
        <v>0</v>
      </c>
      <c r="AE31" s="15">
        <f t="shared" si="26"/>
        <v>0</v>
      </c>
      <c r="AF31" s="15">
        <f t="shared" si="26"/>
        <v>0</v>
      </c>
      <c r="AG31" s="15">
        <f t="shared" si="26"/>
        <v>0</v>
      </c>
      <c r="AH31" s="15">
        <f t="shared" si="26"/>
        <v>0</v>
      </c>
      <c r="AI31" s="15">
        <f t="shared" si="26"/>
        <v>0</v>
      </c>
      <c r="AJ31" s="15">
        <f t="shared" si="26"/>
        <v>0</v>
      </c>
      <c r="AK31" s="15">
        <f t="shared" ref="AK31:AQ31" si="27">AK29*$G$3</f>
        <v>0</v>
      </c>
      <c r="AL31" s="15">
        <f t="shared" si="27"/>
        <v>0</v>
      </c>
      <c r="AM31" s="15">
        <f t="shared" si="27"/>
        <v>0</v>
      </c>
      <c r="AN31" s="15">
        <f t="shared" si="27"/>
        <v>0</v>
      </c>
      <c r="AO31" s="15">
        <f t="shared" si="27"/>
        <v>0</v>
      </c>
      <c r="AP31" s="15">
        <f t="shared" si="27"/>
        <v>0</v>
      </c>
      <c r="AQ31" s="1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33"/>
  <sheetViews>
    <sheetView zoomScaleNormal="100" workbookViewId="0">
      <selection activeCell="H22" sqref="H22"/>
    </sheetView>
  </sheetViews>
  <sheetFormatPr defaultRowHeight="15"/>
  <cols>
    <col min="1" max="5" width="9.140625" style="14"/>
    <col min="6" max="6" width="13.5703125" style="14" bestFit="1" customWidth="1"/>
    <col min="7" max="8" width="6.42578125" style="14" bestFit="1" customWidth="1"/>
    <col min="9" max="9" width="5.42578125" style="14" customWidth="1"/>
    <col min="10" max="12" width="6.42578125" style="14" bestFit="1" customWidth="1"/>
    <col min="13" max="13" width="7.7109375" style="14" bestFit="1" customWidth="1"/>
    <col min="14" max="15" width="6.42578125" style="14" bestFit="1" customWidth="1"/>
    <col min="16" max="16" width="7.42578125" style="14" bestFit="1" customWidth="1"/>
    <col min="17" max="22" width="6.42578125" style="14" bestFit="1" customWidth="1"/>
    <col min="23" max="23" width="7.42578125" style="14" bestFit="1" customWidth="1"/>
    <col min="24" max="36" width="6.42578125" style="14" bestFit="1" customWidth="1"/>
    <col min="37" max="16384" width="9.140625" style="14"/>
  </cols>
  <sheetData>
    <row r="2" spans="1:43">
      <c r="B2" s="18" t="s">
        <v>140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127</v>
      </c>
      <c r="G5" s="35">
        <v>0</v>
      </c>
      <c r="H5" s="35">
        <v>1.3418559000000001</v>
      </c>
      <c r="I5" s="35">
        <v>0</v>
      </c>
      <c r="J5" s="35">
        <v>0</v>
      </c>
      <c r="K5" s="35">
        <v>0</v>
      </c>
      <c r="L5" s="35">
        <v>3.66377252991288</v>
      </c>
      <c r="M5" s="35">
        <v>12.228569999999999</v>
      </c>
      <c r="N5" s="35">
        <v>0</v>
      </c>
      <c r="O5" s="35">
        <v>0</v>
      </c>
      <c r="P5" s="35">
        <v>1.44880695</v>
      </c>
      <c r="Q5" s="35">
        <v>0</v>
      </c>
      <c r="R5" s="35">
        <v>5.2577154000000004</v>
      </c>
      <c r="S5" s="35">
        <v>0</v>
      </c>
      <c r="T5" s="35">
        <v>0.54367200000000004</v>
      </c>
      <c r="U5" s="35">
        <v>0</v>
      </c>
      <c r="V5" s="35">
        <v>0</v>
      </c>
      <c r="W5" s="35">
        <v>6.4160109158455798</v>
      </c>
      <c r="X5" s="35">
        <v>0</v>
      </c>
      <c r="Y5" s="35">
        <v>0</v>
      </c>
      <c r="Z5" s="35">
        <v>0</v>
      </c>
      <c r="AA5" s="35">
        <v>0</v>
      </c>
      <c r="AB5" s="35">
        <v>1.9843258500000001</v>
      </c>
      <c r="AC5" s="35">
        <v>0</v>
      </c>
      <c r="AD5" s="35">
        <v>1.582614</v>
      </c>
      <c r="AE5" s="35">
        <v>0</v>
      </c>
      <c r="AF5" s="35">
        <v>1.63258875</v>
      </c>
      <c r="AG5" s="35">
        <v>1.9102931999999999</v>
      </c>
      <c r="AH5" s="35">
        <v>0</v>
      </c>
      <c r="AI5" s="35">
        <v>2.5160670000000001</v>
      </c>
      <c r="AJ5" s="35">
        <v>4.6967287500000001</v>
      </c>
      <c r="AK5" s="35">
        <v>0.35099999999999998</v>
      </c>
      <c r="AL5" s="35">
        <v>0.53168130000000002</v>
      </c>
      <c r="AM5" s="35">
        <v>0</v>
      </c>
      <c r="AN5" s="35">
        <v>0.11700000000000001</v>
      </c>
      <c r="AO5" s="35">
        <v>0</v>
      </c>
      <c r="AP5" s="35">
        <v>0</v>
      </c>
      <c r="AQ5" s="35">
        <v>0.756162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126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0.15265799999999999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A8" s="14" t="s">
        <v>134</v>
      </c>
      <c r="B8" s="1" t="s">
        <v>133</v>
      </c>
      <c r="C8" s="26"/>
      <c r="D8" s="14">
        <v>2010</v>
      </c>
      <c r="E8" s="14" t="s">
        <v>132</v>
      </c>
      <c r="F8" s="14" t="s">
        <v>124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</row>
    <row r="9" spans="1:43">
      <c r="C9" s="26"/>
      <c r="E9" s="19" t="s">
        <v>135</v>
      </c>
      <c r="G9" s="23">
        <f>SUM(G5:G7)</f>
        <v>0</v>
      </c>
      <c r="H9" s="23">
        <f t="shared" ref="H9:AJ9" si="0">SUM(H5:H7)</f>
        <v>1.3418559000000001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3.66377252991288</v>
      </c>
      <c r="M9" s="23">
        <f t="shared" si="0"/>
        <v>12.228569999999999</v>
      </c>
      <c r="N9" s="23">
        <f t="shared" si="0"/>
        <v>0</v>
      </c>
      <c r="O9" s="23">
        <f t="shared" si="0"/>
        <v>0</v>
      </c>
      <c r="P9" s="23">
        <f t="shared" si="0"/>
        <v>1.44880695</v>
      </c>
      <c r="Q9" s="23">
        <f t="shared" si="0"/>
        <v>0</v>
      </c>
      <c r="R9" s="23">
        <f t="shared" si="0"/>
        <v>5.2577154000000004</v>
      </c>
      <c r="S9" s="23">
        <f t="shared" si="0"/>
        <v>0</v>
      </c>
      <c r="T9" s="23">
        <f t="shared" si="0"/>
        <v>0.54367200000000004</v>
      </c>
      <c r="U9" s="23">
        <f t="shared" si="0"/>
        <v>0</v>
      </c>
      <c r="V9" s="23">
        <f t="shared" si="0"/>
        <v>0</v>
      </c>
      <c r="W9" s="23">
        <f t="shared" si="0"/>
        <v>6.4160109158455798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1.9843258500000001</v>
      </c>
      <c r="AC9" s="23">
        <f t="shared" si="0"/>
        <v>0.15265799999999999</v>
      </c>
      <c r="AD9" s="23">
        <f t="shared" si="0"/>
        <v>1.582614</v>
      </c>
      <c r="AE9" s="23">
        <f t="shared" si="0"/>
        <v>0</v>
      </c>
      <c r="AF9" s="23">
        <f t="shared" si="0"/>
        <v>1.63258875</v>
      </c>
      <c r="AG9" s="23">
        <f t="shared" si="0"/>
        <v>1.9102931999999999</v>
      </c>
      <c r="AH9" s="23">
        <f t="shared" si="0"/>
        <v>0</v>
      </c>
      <c r="AI9" s="23">
        <f t="shared" si="0"/>
        <v>2.5160670000000001</v>
      </c>
      <c r="AJ9" s="23">
        <f t="shared" si="0"/>
        <v>4.6967287500000001</v>
      </c>
      <c r="AK9" s="23">
        <f t="shared" ref="AK9:AQ9" si="1">SUM(AK5:AK7)</f>
        <v>0.35099999999999998</v>
      </c>
      <c r="AL9" s="23">
        <f t="shared" si="1"/>
        <v>0.53168130000000002</v>
      </c>
      <c r="AM9" s="23">
        <f t="shared" si="1"/>
        <v>0</v>
      </c>
      <c r="AN9" s="23">
        <f t="shared" si="1"/>
        <v>0.11700000000000001</v>
      </c>
      <c r="AO9" s="23">
        <f t="shared" si="1"/>
        <v>0</v>
      </c>
      <c r="AP9" s="23">
        <f t="shared" si="1"/>
        <v>0</v>
      </c>
      <c r="AQ9" s="23">
        <f t="shared" si="1"/>
        <v>0.756162</v>
      </c>
    </row>
    <row r="10" spans="1:43">
      <c r="A10" s="14" t="s">
        <v>134</v>
      </c>
      <c r="B10" s="1" t="s">
        <v>133</v>
      </c>
      <c r="C10" s="26"/>
      <c r="D10" s="14">
        <v>2010</v>
      </c>
      <c r="E10" s="14" t="s">
        <v>132</v>
      </c>
      <c r="F10" s="14" t="s">
        <v>122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3.2943362504033602</v>
      </c>
      <c r="M10" s="35">
        <v>8.766</v>
      </c>
      <c r="N10" s="35">
        <v>0</v>
      </c>
      <c r="O10" s="35">
        <v>0</v>
      </c>
      <c r="P10" s="35">
        <v>0.98058000000000001</v>
      </c>
      <c r="Q10" s="35">
        <v>0</v>
      </c>
      <c r="R10" s="35">
        <v>4.3159200000000002</v>
      </c>
      <c r="S10" s="35">
        <v>0</v>
      </c>
      <c r="T10" s="35">
        <v>0.41949999999999998</v>
      </c>
      <c r="U10" s="35">
        <v>0</v>
      </c>
      <c r="V10" s="35">
        <v>0</v>
      </c>
      <c r="W10" s="35">
        <v>3.9062471329349102</v>
      </c>
      <c r="X10" s="35">
        <v>0</v>
      </c>
      <c r="Y10" s="35">
        <v>0</v>
      </c>
      <c r="Z10" s="35">
        <v>0</v>
      </c>
      <c r="AA10" s="35">
        <v>0</v>
      </c>
      <c r="AB10" s="35">
        <v>0.99765000000000004</v>
      </c>
      <c r="AC10" s="35">
        <v>0</v>
      </c>
      <c r="AD10" s="35">
        <v>0</v>
      </c>
      <c r="AE10" s="35">
        <v>0</v>
      </c>
      <c r="AF10" s="35">
        <v>1.3023499999999999</v>
      </c>
      <c r="AG10" s="35">
        <v>1.1630400000000001</v>
      </c>
      <c r="AH10" s="35">
        <v>0</v>
      </c>
      <c r="AI10" s="35">
        <v>2.2915000000000001</v>
      </c>
      <c r="AJ10" s="35">
        <v>3.8835999999999999</v>
      </c>
      <c r="AK10" s="35">
        <v>0.39</v>
      </c>
      <c r="AL10" s="35">
        <v>0.59075699999999998</v>
      </c>
      <c r="AM10" s="35">
        <v>0</v>
      </c>
      <c r="AN10" s="35">
        <v>0.13</v>
      </c>
      <c r="AO10" s="35">
        <v>0</v>
      </c>
      <c r="AP10" s="35">
        <v>0</v>
      </c>
      <c r="AQ10" s="35">
        <v>0.84018000000000004</v>
      </c>
    </row>
    <row r="11" spans="1:43">
      <c r="A11" s="14" t="s">
        <v>134</v>
      </c>
      <c r="B11" s="1" t="s">
        <v>133</v>
      </c>
      <c r="C11" s="26"/>
      <c r="D11" s="14">
        <v>2010</v>
      </c>
      <c r="E11" s="14" t="s">
        <v>132</v>
      </c>
      <c r="F11" s="14" t="s">
        <v>121</v>
      </c>
      <c r="G11" s="35">
        <v>0</v>
      </c>
      <c r="H11" s="35">
        <v>2.71082</v>
      </c>
      <c r="I11" s="35">
        <v>0</v>
      </c>
      <c r="J11" s="35">
        <v>0</v>
      </c>
      <c r="K11" s="35">
        <v>0</v>
      </c>
      <c r="L11" s="35">
        <v>1.4118583930300099</v>
      </c>
      <c r="M11" s="35">
        <v>8.766</v>
      </c>
      <c r="N11" s="35">
        <v>0</v>
      </c>
      <c r="O11" s="35">
        <v>0</v>
      </c>
      <c r="P11" s="35">
        <v>1.14401</v>
      </c>
      <c r="Q11" s="35">
        <v>0</v>
      </c>
      <c r="R11" s="35">
        <v>2.7745199999999999</v>
      </c>
      <c r="S11" s="35">
        <v>0</v>
      </c>
      <c r="T11" s="35">
        <v>0.33560000000000001</v>
      </c>
      <c r="U11" s="35">
        <v>0</v>
      </c>
      <c r="V11" s="35">
        <v>0</v>
      </c>
      <c r="W11" s="35">
        <v>5.8593706994023602</v>
      </c>
      <c r="X11" s="35">
        <v>0</v>
      </c>
      <c r="Y11" s="35">
        <v>0</v>
      </c>
      <c r="Z11" s="35">
        <v>0</v>
      </c>
      <c r="AA11" s="35">
        <v>0</v>
      </c>
      <c r="AB11" s="35">
        <v>2.1948300000000001</v>
      </c>
      <c r="AC11" s="35">
        <v>0.30840000000000001</v>
      </c>
      <c r="AD11" s="35">
        <v>3.1972</v>
      </c>
      <c r="AE11" s="35">
        <v>0</v>
      </c>
      <c r="AF11" s="35">
        <v>0.93025000000000002</v>
      </c>
      <c r="AG11" s="35">
        <v>1.7445600000000001</v>
      </c>
      <c r="AH11" s="35">
        <v>0</v>
      </c>
      <c r="AI11" s="35">
        <v>0.91659999999999997</v>
      </c>
      <c r="AJ11" s="35">
        <v>2.4272499999999999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</row>
    <row r="12" spans="1:43">
      <c r="A12" s="14" t="s">
        <v>134</v>
      </c>
      <c r="B12" s="1" t="s">
        <v>133</v>
      </c>
      <c r="C12" s="26"/>
      <c r="D12" s="14">
        <v>2010</v>
      </c>
      <c r="E12" s="14" t="s">
        <v>132</v>
      </c>
      <c r="F12" s="14" t="s">
        <v>120</v>
      </c>
      <c r="G12" s="35">
        <v>0</v>
      </c>
      <c r="H12" s="35">
        <v>0</v>
      </c>
      <c r="I12" s="35">
        <v>3.7199999999999997E-2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0.12747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0.25480000000000003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0.18604999999999999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</row>
    <row r="13" spans="1:43">
      <c r="A13" s="14" t="s">
        <v>134</v>
      </c>
      <c r="B13" s="1" t="s">
        <v>133</v>
      </c>
      <c r="C13" s="26"/>
      <c r="D13" s="14">
        <v>2010</v>
      </c>
      <c r="E13" s="14" t="s">
        <v>132</v>
      </c>
      <c r="F13" s="14" t="s">
        <v>119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</row>
    <row r="14" spans="1:43">
      <c r="A14" s="14" t="s">
        <v>134</v>
      </c>
      <c r="B14" s="1" t="s">
        <v>133</v>
      </c>
      <c r="C14" s="26"/>
      <c r="D14" s="14">
        <v>2010</v>
      </c>
      <c r="E14" s="14" t="s">
        <v>132</v>
      </c>
      <c r="F14" s="14" t="s">
        <v>118</v>
      </c>
      <c r="G14" s="35">
        <v>0.72060000000000002</v>
      </c>
      <c r="H14" s="35">
        <v>4.5446099999999996</v>
      </c>
      <c r="I14" s="35">
        <v>0.70679999999999998</v>
      </c>
      <c r="J14" s="35">
        <v>1.33</v>
      </c>
      <c r="K14" s="35">
        <v>0</v>
      </c>
      <c r="L14" s="35">
        <v>0.46544782187802503</v>
      </c>
      <c r="M14" s="35">
        <v>24.1065</v>
      </c>
      <c r="N14" s="35">
        <v>0.26</v>
      </c>
      <c r="O14" s="35">
        <v>0</v>
      </c>
      <c r="P14" s="35">
        <v>14.21841</v>
      </c>
      <c r="Q14" s="35">
        <v>2.8210000000000002</v>
      </c>
      <c r="R14" s="35">
        <v>7.7069999999999999</v>
      </c>
      <c r="S14" s="35">
        <v>1.69353</v>
      </c>
      <c r="T14" s="35">
        <v>0.92290000000000005</v>
      </c>
      <c r="U14" s="35">
        <v>0</v>
      </c>
      <c r="V14" s="35">
        <v>0</v>
      </c>
      <c r="W14" s="35">
        <v>14.6484267485059</v>
      </c>
      <c r="X14" s="35">
        <v>0.03</v>
      </c>
      <c r="Y14" s="35">
        <v>2.2932000000000001</v>
      </c>
      <c r="Z14" s="35">
        <v>0.65500000000000003</v>
      </c>
      <c r="AA14" s="35">
        <v>0</v>
      </c>
      <c r="AB14" s="35">
        <v>3.1259700000000001</v>
      </c>
      <c r="AC14" s="35">
        <v>0.2056</v>
      </c>
      <c r="AD14" s="35">
        <v>4.3961499999999996</v>
      </c>
      <c r="AE14" s="35">
        <v>1.351</v>
      </c>
      <c r="AF14" s="35">
        <v>1.4883999999999999</v>
      </c>
      <c r="AG14" s="35">
        <v>1.4538</v>
      </c>
      <c r="AH14" s="35">
        <v>0.60599999999999998</v>
      </c>
      <c r="AI14" s="35">
        <v>1.3749</v>
      </c>
      <c r="AJ14" s="35">
        <v>3.1068799999999999</v>
      </c>
      <c r="AK14" s="35">
        <v>0</v>
      </c>
      <c r="AL14" s="35">
        <v>0</v>
      </c>
      <c r="AM14" s="35">
        <v>9.5000000000000001E-2</v>
      </c>
      <c r="AN14" s="35">
        <v>0</v>
      </c>
      <c r="AO14" s="35">
        <v>9.5000000000000001E-2</v>
      </c>
      <c r="AP14" s="35">
        <v>0.29099999999999998</v>
      </c>
      <c r="AQ14" s="35">
        <v>0.41382000000000002</v>
      </c>
    </row>
    <row r="15" spans="1:43">
      <c r="E15" s="19" t="s">
        <v>131</v>
      </c>
      <c r="G15" s="23">
        <f t="shared" ref="G15:AJ15" si="2">SUM(G10:G14)</f>
        <v>0.72060000000000002</v>
      </c>
      <c r="H15" s="23">
        <f t="shared" si="2"/>
        <v>7.2554299999999996</v>
      </c>
      <c r="I15" s="23">
        <f t="shared" si="2"/>
        <v>0.74399999999999999</v>
      </c>
      <c r="J15" s="23">
        <f t="shared" si="2"/>
        <v>1.33</v>
      </c>
      <c r="K15" s="23">
        <f t="shared" si="2"/>
        <v>0</v>
      </c>
      <c r="L15" s="23">
        <f t="shared" si="2"/>
        <v>5.1716424653113959</v>
      </c>
      <c r="M15" s="23">
        <f t="shared" si="2"/>
        <v>41.638500000000001</v>
      </c>
      <c r="N15" s="23">
        <f t="shared" si="2"/>
        <v>0.26</v>
      </c>
      <c r="O15" s="23">
        <f t="shared" si="2"/>
        <v>0</v>
      </c>
      <c r="P15" s="23">
        <f t="shared" si="2"/>
        <v>16.343</v>
      </c>
      <c r="Q15" s="23">
        <f t="shared" si="2"/>
        <v>2.8210000000000002</v>
      </c>
      <c r="R15" s="23">
        <f t="shared" si="2"/>
        <v>14.79744</v>
      </c>
      <c r="S15" s="23">
        <f t="shared" si="2"/>
        <v>1.821</v>
      </c>
      <c r="T15" s="23">
        <f t="shared" si="2"/>
        <v>1.6779999999999999</v>
      </c>
      <c r="U15" s="23">
        <f t="shared" si="2"/>
        <v>0</v>
      </c>
      <c r="V15" s="23">
        <f t="shared" si="2"/>
        <v>0</v>
      </c>
      <c r="W15" s="23">
        <f t="shared" si="2"/>
        <v>24.414044580843168</v>
      </c>
      <c r="X15" s="23">
        <f t="shared" si="2"/>
        <v>0.03</v>
      </c>
      <c r="Y15" s="23">
        <f t="shared" si="2"/>
        <v>2.548</v>
      </c>
      <c r="Z15" s="23">
        <f t="shared" si="2"/>
        <v>0.65500000000000003</v>
      </c>
      <c r="AA15" s="23">
        <f t="shared" si="2"/>
        <v>0</v>
      </c>
      <c r="AB15" s="23">
        <f t="shared" si="2"/>
        <v>6.3184500000000003</v>
      </c>
      <c r="AC15" s="23">
        <f t="shared" si="2"/>
        <v>0.51400000000000001</v>
      </c>
      <c r="AD15" s="23">
        <f t="shared" si="2"/>
        <v>7.5933499999999992</v>
      </c>
      <c r="AE15" s="23">
        <f t="shared" si="2"/>
        <v>1.351</v>
      </c>
      <c r="AF15" s="23">
        <f t="shared" si="2"/>
        <v>3.9070499999999995</v>
      </c>
      <c r="AG15" s="23">
        <f t="shared" si="2"/>
        <v>4.3614000000000006</v>
      </c>
      <c r="AH15" s="23">
        <f t="shared" si="2"/>
        <v>0.60599999999999998</v>
      </c>
      <c r="AI15" s="23">
        <f t="shared" si="2"/>
        <v>4.5830000000000002</v>
      </c>
      <c r="AJ15" s="23">
        <f t="shared" si="2"/>
        <v>9.4177300000000006</v>
      </c>
      <c r="AK15" s="23">
        <f t="shared" ref="AK15:AQ15" si="3">SUM(AK10:AK14)</f>
        <v>0.39</v>
      </c>
      <c r="AL15" s="23">
        <f t="shared" si="3"/>
        <v>0.59075699999999998</v>
      </c>
      <c r="AM15" s="23">
        <f t="shared" si="3"/>
        <v>9.5000000000000001E-2</v>
      </c>
      <c r="AN15" s="23">
        <f t="shared" si="3"/>
        <v>0.13</v>
      </c>
      <c r="AO15" s="23">
        <f t="shared" si="3"/>
        <v>9.5000000000000001E-2</v>
      </c>
      <c r="AP15" s="23">
        <f t="shared" si="3"/>
        <v>0.29099999999999998</v>
      </c>
      <c r="AQ15" s="23">
        <f t="shared" si="3"/>
        <v>1.254</v>
      </c>
    </row>
    <row r="21" spans="6:43">
      <c r="F21" s="18" t="s">
        <v>130</v>
      </c>
      <c r="H21" s="22">
        <v>0.97</v>
      </c>
      <c r="I21" s="14" t="s">
        <v>129</v>
      </c>
    </row>
    <row r="22" spans="6:43">
      <c r="F22" s="25" t="s">
        <v>128</v>
      </c>
      <c r="G22" s="19" t="s">
        <v>99</v>
      </c>
      <c r="H22" s="19" t="s">
        <v>98</v>
      </c>
      <c r="I22" s="19" t="s">
        <v>97</v>
      </c>
      <c r="J22" s="19" t="s">
        <v>96</v>
      </c>
      <c r="K22" s="19" t="s">
        <v>95</v>
      </c>
      <c r="L22" s="19" t="s">
        <v>94</v>
      </c>
      <c r="M22" s="19" t="s">
        <v>93</v>
      </c>
      <c r="N22" s="19" t="s">
        <v>92</v>
      </c>
      <c r="O22" s="19" t="s">
        <v>91</v>
      </c>
      <c r="P22" s="19" t="s">
        <v>90</v>
      </c>
      <c r="Q22" s="19" t="s">
        <v>89</v>
      </c>
      <c r="R22" s="19" t="s">
        <v>88</v>
      </c>
      <c r="S22" s="19" t="s">
        <v>222</v>
      </c>
      <c r="T22" s="19" t="s">
        <v>87</v>
      </c>
      <c r="U22" s="19" t="s">
        <v>86</v>
      </c>
      <c r="V22" s="19" t="s">
        <v>85</v>
      </c>
      <c r="W22" s="19" t="s">
        <v>84</v>
      </c>
      <c r="X22" s="19" t="s">
        <v>83</v>
      </c>
      <c r="Y22" s="19" t="s">
        <v>82</v>
      </c>
      <c r="Z22" s="19" t="s">
        <v>81</v>
      </c>
      <c r="AA22" s="19" t="s">
        <v>80</v>
      </c>
      <c r="AB22" s="19" t="s">
        <v>79</v>
      </c>
      <c r="AC22" s="19" t="s">
        <v>78</v>
      </c>
      <c r="AD22" s="19" t="s">
        <v>77</v>
      </c>
      <c r="AE22" s="19" t="s">
        <v>76</v>
      </c>
      <c r="AF22" s="19" t="s">
        <v>75</v>
      </c>
      <c r="AG22" s="19" t="s">
        <v>74</v>
      </c>
      <c r="AH22" s="19" t="s">
        <v>73</v>
      </c>
      <c r="AI22" s="19" t="s">
        <v>72</v>
      </c>
      <c r="AJ22" s="19" t="s">
        <v>71</v>
      </c>
      <c r="AK22" s="19" t="s">
        <v>215</v>
      </c>
      <c r="AL22" s="19" t="s">
        <v>216</v>
      </c>
      <c r="AM22" s="19" t="s">
        <v>217</v>
      </c>
      <c r="AN22" s="19" t="s">
        <v>218</v>
      </c>
      <c r="AO22" s="19" t="s">
        <v>219</v>
      </c>
      <c r="AP22" s="19" t="s">
        <v>220</v>
      </c>
      <c r="AQ22" s="19" t="s">
        <v>221</v>
      </c>
    </row>
    <row r="23" spans="6:43">
      <c r="F23" s="14" t="s">
        <v>127</v>
      </c>
      <c r="G23" s="24">
        <f t="shared" ref="G23:I26" si="4">IF(G$9=0,0,G5/G$9)*$H$21</f>
        <v>0</v>
      </c>
      <c r="H23" s="24">
        <f t="shared" si="4"/>
        <v>0.97</v>
      </c>
      <c r="I23" s="24">
        <f t="shared" si="4"/>
        <v>0</v>
      </c>
      <c r="J23" s="24">
        <f>IF(J$9=0,0,J5/J$9)*H21</f>
        <v>0</v>
      </c>
      <c r="K23" s="24">
        <f>IF(K$9=0,0,K5/K$9)*H21</f>
        <v>0</v>
      </c>
      <c r="L23" s="24">
        <f>IF(L$9=0,0,L5/L$9)*H21</f>
        <v>0.97</v>
      </c>
      <c r="M23" s="24">
        <f>IF(M$9=0,0,M5/M$9)*H21</f>
        <v>0.97</v>
      </c>
      <c r="N23" s="24">
        <f>IF(N$9=0,0,N5/N$9)*H21</f>
        <v>0</v>
      </c>
      <c r="O23" s="24">
        <f>IF(O$9=0,0,O5/O$9)*H21</f>
        <v>0</v>
      </c>
      <c r="P23" s="24">
        <f>IF(P$9=0,0,P5/P$9)*H21</f>
        <v>0.97</v>
      </c>
      <c r="Q23" s="24">
        <f>IF(Q$9=0,0,Q5/Q$9)*H21</f>
        <v>0</v>
      </c>
      <c r="R23" s="24">
        <f>IF(R$9=0,0,R5/R$9)*H21</f>
        <v>0.97</v>
      </c>
      <c r="S23" s="24">
        <f>IF(S$9=0,0,S5/S$9)*H21</f>
        <v>0</v>
      </c>
      <c r="T23" s="24">
        <f>IF(T$9=0,0,T5/T$9)*H21</f>
        <v>0.97</v>
      </c>
      <c r="U23" s="24">
        <f>IF(U$9=0,0,U5/U$9)*H21</f>
        <v>0</v>
      </c>
      <c r="V23" s="24">
        <f>IF(V$9=0,0,V5/V$9)*H21</f>
        <v>0</v>
      </c>
      <c r="W23" s="24">
        <f>IF(W$9=0,0,W5/W$9)*H21</f>
        <v>0.97</v>
      </c>
      <c r="X23" s="24">
        <f>IF(X$9=0,0,X5/X$9)*H21</f>
        <v>0</v>
      </c>
      <c r="Y23" s="24">
        <f>IF(Y$9=0,0,Y5/Y$9)*H21</f>
        <v>0</v>
      </c>
      <c r="Z23" s="24">
        <f>IF(Z$9=0,0,Z5/Z$9)*H21</f>
        <v>0</v>
      </c>
      <c r="AA23" s="24">
        <f>IF(AA$9=0,0,AA5/AA$9)*H21</f>
        <v>0</v>
      </c>
      <c r="AB23" s="24">
        <f>IF(AB$9=0,0,AB5/AB$9)*H21</f>
        <v>0.97</v>
      </c>
      <c r="AC23" s="24">
        <f>IF(AC$9=0,0,AC5/AC$9)*H21</f>
        <v>0</v>
      </c>
      <c r="AD23" s="24">
        <f>IF(AD$9=0,0,AD5/AD$9)*H21</f>
        <v>0.97</v>
      </c>
      <c r="AE23" s="24">
        <f>IF(AE$9=0,0,AE5/AE$9)*H21</f>
        <v>0</v>
      </c>
      <c r="AF23" s="24">
        <f>IF(AF$9=0,0,AF5/AF$9)*H21</f>
        <v>0.97</v>
      </c>
      <c r="AG23" s="24">
        <f>IF(AG$9=0,0,AG5/AG$9)*H21</f>
        <v>0.97</v>
      </c>
      <c r="AH23" s="24">
        <f>IF(AH$9=0,0,AH5/AH$9)*H21</f>
        <v>0</v>
      </c>
      <c r="AI23" s="24">
        <f>IF(AI$9=0,0,AI5/AI$9)*H21</f>
        <v>0.97</v>
      </c>
      <c r="AJ23" s="24">
        <f>IF(AJ$9=0,0,AJ5/AJ$9)*H21</f>
        <v>0.97</v>
      </c>
      <c r="AK23" s="24">
        <f>IF(AK$9=0,0,AK5/AK$9)*$H$21</f>
        <v>0.97</v>
      </c>
      <c r="AL23" s="24">
        <f t="shared" ref="AL23:AQ23" si="5">IF(AL$9=0,0,AL5/AL$9)*$H$21</f>
        <v>0.97</v>
      </c>
      <c r="AM23" s="24">
        <f t="shared" si="5"/>
        <v>0</v>
      </c>
      <c r="AN23" s="24">
        <f t="shared" si="5"/>
        <v>0.97</v>
      </c>
      <c r="AO23" s="24">
        <f t="shared" si="5"/>
        <v>0</v>
      </c>
      <c r="AP23" s="24">
        <f t="shared" si="5"/>
        <v>0</v>
      </c>
      <c r="AQ23" s="24">
        <f t="shared" si="5"/>
        <v>0.97</v>
      </c>
    </row>
    <row r="24" spans="6:43">
      <c r="F24" s="14" t="s">
        <v>126</v>
      </c>
      <c r="G24" s="24">
        <f t="shared" si="4"/>
        <v>0</v>
      </c>
      <c r="H24" s="24">
        <f t="shared" si="4"/>
        <v>0</v>
      </c>
      <c r="I24" s="24">
        <f t="shared" si="4"/>
        <v>0</v>
      </c>
      <c r="J24" s="24">
        <f>IF(J$9=0,0,J6/J$9)*H21</f>
        <v>0</v>
      </c>
      <c r="K24" s="24">
        <f>IF(K$9=0,0,K6/K$9)*H21</f>
        <v>0</v>
      </c>
      <c r="L24" s="24">
        <f>IF(L$9=0,0,L6/L$9)*H21</f>
        <v>0</v>
      </c>
      <c r="M24" s="24">
        <f>IF(M$9=0,0,M6/M$9)*H21</f>
        <v>0</v>
      </c>
      <c r="N24" s="24">
        <f>IF(N$9=0,0,N6/N$9)*H21</f>
        <v>0</v>
      </c>
      <c r="O24" s="24">
        <f>IF(O$9=0,0,O6/O$9)*H21</f>
        <v>0</v>
      </c>
      <c r="P24" s="24">
        <f>IF(P$9=0,0,P6/P$9)*H21</f>
        <v>0</v>
      </c>
      <c r="Q24" s="24">
        <f>IF(Q$9=0,0,Q6/Q$9)*H21</f>
        <v>0</v>
      </c>
      <c r="R24" s="24">
        <f>IF(R$9=0,0,R6/R$9)*H21</f>
        <v>0</v>
      </c>
      <c r="S24" s="24">
        <f>IF(S$9=0,0,S6/S$9)*H21</f>
        <v>0</v>
      </c>
      <c r="T24" s="24">
        <f>IF(T$9=0,0,T6/T$9)*H21</f>
        <v>0</v>
      </c>
      <c r="U24" s="24">
        <f>IF(U$9=0,0,U6/U$9)*H21</f>
        <v>0</v>
      </c>
      <c r="V24" s="24">
        <f>IF(V$9=0,0,V6/V$9)*H21</f>
        <v>0</v>
      </c>
      <c r="W24" s="24">
        <f>IF(W$9=0,0,W6/W$9)*H21</f>
        <v>0</v>
      </c>
      <c r="X24" s="24">
        <f>IF(X$9=0,0,X6/X$9)*H21</f>
        <v>0</v>
      </c>
      <c r="Y24" s="24">
        <f>IF(Y$9=0,0,Y6/Y$9)*H21</f>
        <v>0</v>
      </c>
      <c r="Z24" s="24">
        <f>IF(Z$9=0,0,Z6/Z$9)*H21</f>
        <v>0</v>
      </c>
      <c r="AA24" s="24">
        <f>IF(AA$9=0,0,AA6/AA$9)*H21</f>
        <v>0</v>
      </c>
      <c r="AB24" s="24">
        <f>IF(AB$9=0,0,AB6/AB$9)*H21</f>
        <v>0</v>
      </c>
      <c r="AC24" s="24">
        <f>IF(AC$9=0,0,AC6/AC$9)*H21</f>
        <v>0</v>
      </c>
      <c r="AD24" s="24">
        <f>IF(AD$9=0,0,AD6/AD$9)*H21</f>
        <v>0</v>
      </c>
      <c r="AE24" s="24">
        <f>IF(AE$9=0,0,AE6/AE$9)*H21</f>
        <v>0</v>
      </c>
      <c r="AF24" s="24">
        <f>IF(AF$9=0,0,AF6/AF$9)*H21</f>
        <v>0</v>
      </c>
      <c r="AG24" s="24">
        <f>IF(AG$9=0,0,AG6/AG$9)*H21</f>
        <v>0</v>
      </c>
      <c r="AH24" s="24">
        <f>IF(AH$9=0,0,AH6/AH$9)*H21</f>
        <v>0</v>
      </c>
      <c r="AI24" s="24">
        <f>IF(AI$9=0,0,AI6/AI$9)*H21</f>
        <v>0</v>
      </c>
      <c r="AJ24" s="24">
        <f>IF(AJ$9=0,0,AJ6/AJ$9)*H21</f>
        <v>0</v>
      </c>
      <c r="AK24" s="24">
        <f>IF(AK$9=0,0,AK6/AK$9)*$H$21</f>
        <v>0</v>
      </c>
      <c r="AL24" s="24">
        <f t="shared" ref="AL24:AQ24" si="6">IF(AL$9=0,0,AL6/AL$9)*$H$21</f>
        <v>0</v>
      </c>
      <c r="AM24" s="24">
        <f t="shared" si="6"/>
        <v>0</v>
      </c>
      <c r="AN24" s="24">
        <f t="shared" si="6"/>
        <v>0</v>
      </c>
      <c r="AO24" s="24">
        <f t="shared" si="6"/>
        <v>0</v>
      </c>
      <c r="AP24" s="24">
        <f t="shared" si="6"/>
        <v>0</v>
      </c>
      <c r="AQ24" s="24">
        <f t="shared" si="6"/>
        <v>0</v>
      </c>
    </row>
    <row r="25" spans="6:43">
      <c r="F25" s="14" t="s">
        <v>125</v>
      </c>
      <c r="G25" s="24">
        <f t="shared" si="4"/>
        <v>0</v>
      </c>
      <c r="H25" s="24">
        <f t="shared" si="4"/>
        <v>0</v>
      </c>
      <c r="I25" s="24">
        <f t="shared" si="4"/>
        <v>0</v>
      </c>
      <c r="J25" s="24">
        <f>IF(J$9=0,0,J7/J$9)*H21</f>
        <v>0</v>
      </c>
      <c r="K25" s="24">
        <f>IF(K$9=0,0,K7/K$9)*H21</f>
        <v>0</v>
      </c>
      <c r="L25" s="24">
        <f>IF(L$9=0,0,L7/L$9)*H21</f>
        <v>0</v>
      </c>
      <c r="M25" s="24">
        <f>IF(M$9=0,0,M7/M$9)*H21</f>
        <v>0</v>
      </c>
      <c r="N25" s="24">
        <f>IF(N$9=0,0,N7/N$9)*H21</f>
        <v>0</v>
      </c>
      <c r="O25" s="24">
        <f>IF(O$9=0,0,O7/O$9)*H21</f>
        <v>0</v>
      </c>
      <c r="P25" s="24">
        <f>IF(P$9=0,0,P7/P$9)*H21</f>
        <v>0</v>
      </c>
      <c r="Q25" s="24">
        <f>IF(Q$9=0,0,Q7/Q$9)*H21</f>
        <v>0</v>
      </c>
      <c r="R25" s="24">
        <f>IF(R$9=0,0,R7/R$9)*H21</f>
        <v>0</v>
      </c>
      <c r="S25" s="24">
        <f>IF(S$9=0,0,S7/S$9)*H21</f>
        <v>0</v>
      </c>
      <c r="T25" s="24">
        <f>IF(T$9=0,0,T7/T$9)*H21</f>
        <v>0</v>
      </c>
      <c r="U25" s="24">
        <f>IF(U$9=0,0,U7/U$9)*H21</f>
        <v>0</v>
      </c>
      <c r="V25" s="24">
        <f>IF(V$9=0,0,V7/V$9)*H21</f>
        <v>0</v>
      </c>
      <c r="W25" s="24">
        <f>IF(W$9=0,0,W7/W$9)*H21</f>
        <v>0</v>
      </c>
      <c r="X25" s="24">
        <f>IF(X$9=0,0,X7/X$9)*H21</f>
        <v>0</v>
      </c>
      <c r="Y25" s="24">
        <f>IF(Y$9=0,0,Y7/Y$9)*H21</f>
        <v>0</v>
      </c>
      <c r="Z25" s="24">
        <f>IF(Z$9=0,0,Z7/Z$9)*H21</f>
        <v>0</v>
      </c>
      <c r="AA25" s="24">
        <f>IF(AA$9=0,0,AA7/AA$9)*H21</f>
        <v>0</v>
      </c>
      <c r="AB25" s="24">
        <f>IF(AB$9=0,0,AB7/AB$9)*H21</f>
        <v>0</v>
      </c>
      <c r="AC25" s="24">
        <f>IF(AC$9=0,0,AC7/AC$9)*H21</f>
        <v>0.97</v>
      </c>
      <c r="AD25" s="24">
        <f>IF(AD$9=0,0,AD7/AD$9)*H21</f>
        <v>0</v>
      </c>
      <c r="AE25" s="24">
        <f>IF(AE$9=0,0,AE7/AE$9)*H21</f>
        <v>0</v>
      </c>
      <c r="AF25" s="24">
        <f>IF(AF$9=0,0,AF7/AF$9)*H21</f>
        <v>0</v>
      </c>
      <c r="AG25" s="24">
        <f>IF(AG$9=0,0,AG7/AG$9)*H21</f>
        <v>0</v>
      </c>
      <c r="AH25" s="24">
        <f>IF(AH$9=0,0,AH7/AH$9)*H21</f>
        <v>0</v>
      </c>
      <c r="AI25" s="24">
        <f>IF(AI$9=0,0,AI7/AI$9)*H21</f>
        <v>0</v>
      </c>
      <c r="AJ25" s="24">
        <f>IF(AJ$9=0,0,AJ7/AJ$9)*H21</f>
        <v>0</v>
      </c>
      <c r="AK25" s="24">
        <f>IF(AK$9=0,0,AK7/AK$9)*$H$21</f>
        <v>0</v>
      </c>
      <c r="AL25" s="24">
        <f t="shared" ref="AL25:AQ25" si="7">IF(AL$9=0,0,AL7/AL$9)*$H$21</f>
        <v>0</v>
      </c>
      <c r="AM25" s="24">
        <f t="shared" si="7"/>
        <v>0</v>
      </c>
      <c r="AN25" s="24">
        <f t="shared" si="7"/>
        <v>0</v>
      </c>
      <c r="AO25" s="24">
        <f t="shared" si="7"/>
        <v>0</v>
      </c>
      <c r="AP25" s="24">
        <f t="shared" si="7"/>
        <v>0</v>
      </c>
      <c r="AQ25" s="24">
        <f t="shared" si="7"/>
        <v>0</v>
      </c>
    </row>
    <row r="26" spans="6:43">
      <c r="F26" s="14" t="s">
        <v>124</v>
      </c>
      <c r="G26" s="24">
        <f t="shared" si="4"/>
        <v>0</v>
      </c>
      <c r="H26" s="24">
        <f t="shared" si="4"/>
        <v>0</v>
      </c>
      <c r="I26" s="24">
        <f t="shared" si="4"/>
        <v>0</v>
      </c>
      <c r="J26" s="24">
        <f>IF(J$9=0,0,J8/J$9)*H21</f>
        <v>0</v>
      </c>
      <c r="K26" s="24">
        <f>IF(K$9=0,0,K8/K$9)*H21</f>
        <v>0</v>
      </c>
      <c r="L26" s="24">
        <f>IF(L$9=0,0,L8/L$9)*H21</f>
        <v>0</v>
      </c>
      <c r="M26" s="24">
        <f>IF(M$9=0,0,M8/M$9)*H21</f>
        <v>0</v>
      </c>
      <c r="N26" s="24">
        <f>IF(N$9=0,0,N8/N$9)*H21</f>
        <v>0</v>
      </c>
      <c r="O26" s="24">
        <f>IF(O$9=0,0,O8/O$9)*H21</f>
        <v>0</v>
      </c>
      <c r="P26" s="24">
        <f>IF(P$9=0,0,P8/P$9)*H21</f>
        <v>0</v>
      </c>
      <c r="Q26" s="24">
        <f>IF(Q$9=0,0,Q8/Q$9)*H21</f>
        <v>0</v>
      </c>
      <c r="R26" s="24">
        <f>IF(R$9=0,0,R8/R$9)*H21</f>
        <v>0</v>
      </c>
      <c r="S26" s="24">
        <f>IF(S$9=0,0,S8/S$9)*H21</f>
        <v>0</v>
      </c>
      <c r="T26" s="24">
        <f>IF(T$9=0,0,T8/T$9)*H21</f>
        <v>0</v>
      </c>
      <c r="U26" s="24">
        <f>IF(U$9=0,0,U8/U$9)*H21</f>
        <v>0</v>
      </c>
      <c r="V26" s="24">
        <f>IF(V$9=0,0,V8/V$9)*H21</f>
        <v>0</v>
      </c>
      <c r="W26" s="24">
        <f>IF(W$9=0,0,W8/W$9)*H21</f>
        <v>0</v>
      </c>
      <c r="X26" s="24">
        <f>IF(X$9=0,0,X8/X$9)*H21</f>
        <v>0</v>
      </c>
      <c r="Y26" s="24">
        <f>IF(Y$9=0,0,Y8/Y$9)*H21</f>
        <v>0</v>
      </c>
      <c r="Z26" s="24">
        <f>IF(Z$9=0,0,Z8/Z$9)*H21</f>
        <v>0</v>
      </c>
      <c r="AA26" s="24">
        <f>IF(AA$9=0,0,AA8/AA$9)*H21</f>
        <v>0</v>
      </c>
      <c r="AB26" s="24">
        <f>IF(AB$9=0,0,AB8/AB$9)*H21</f>
        <v>0</v>
      </c>
      <c r="AC26" s="24">
        <f>IF(AC$9=0,0,AC8/AC$9)*H21</f>
        <v>0</v>
      </c>
      <c r="AD26" s="24">
        <f>IF(AD$9=0,0,AD8/AD$9)*H21</f>
        <v>0</v>
      </c>
      <c r="AE26" s="24">
        <f>IF(AE$9=0,0,AE8/AE$9)*H21</f>
        <v>0</v>
      </c>
      <c r="AF26" s="24">
        <f>IF(AF$9=0,0,AF8/AF$9)*H21</f>
        <v>0</v>
      </c>
      <c r="AG26" s="24">
        <f>IF(AG$9=0,0,AG8/AG$9)*H21</f>
        <v>0</v>
      </c>
      <c r="AH26" s="24">
        <f>IF(AH$9=0,0,AH8/AH$9)*H21</f>
        <v>0</v>
      </c>
      <c r="AI26" s="24">
        <f>IF(AI$9=0,0,AI8/AI$9)*H21</f>
        <v>0</v>
      </c>
      <c r="AJ26" s="24">
        <f>IF(AJ$9=0,0,AJ8/AJ$9)*H21</f>
        <v>0</v>
      </c>
      <c r="AK26" s="24">
        <f>IF(AK$9=0,0,AK8/AK$9)*$H$21</f>
        <v>0</v>
      </c>
      <c r="AL26" s="24">
        <f t="shared" ref="AL26:AQ26" si="8">IF(AL$9=0,0,AL8/AL$9)*$H$21</f>
        <v>0</v>
      </c>
      <c r="AM26" s="24">
        <f t="shared" si="8"/>
        <v>0</v>
      </c>
      <c r="AN26" s="24">
        <f t="shared" si="8"/>
        <v>0</v>
      </c>
      <c r="AO26" s="24">
        <f t="shared" si="8"/>
        <v>0</v>
      </c>
      <c r="AP26" s="24">
        <f t="shared" si="8"/>
        <v>0</v>
      </c>
      <c r="AQ26" s="24">
        <f t="shared" si="8"/>
        <v>0</v>
      </c>
    </row>
    <row r="27" spans="6:43">
      <c r="F27" s="19" t="s">
        <v>123</v>
      </c>
      <c r="G27" s="23">
        <f t="shared" ref="G27:AJ27" si="9">SUM(G23:G26)</f>
        <v>0</v>
      </c>
      <c r="H27" s="23">
        <f t="shared" si="9"/>
        <v>0.97</v>
      </c>
      <c r="I27" s="23">
        <f t="shared" si="9"/>
        <v>0</v>
      </c>
      <c r="J27" s="23">
        <f t="shared" si="9"/>
        <v>0</v>
      </c>
      <c r="K27" s="23">
        <f t="shared" si="9"/>
        <v>0</v>
      </c>
      <c r="L27" s="23">
        <f t="shared" si="9"/>
        <v>0.97</v>
      </c>
      <c r="M27" s="23">
        <f t="shared" si="9"/>
        <v>0.97</v>
      </c>
      <c r="N27" s="23">
        <f t="shared" si="9"/>
        <v>0</v>
      </c>
      <c r="O27" s="23">
        <f t="shared" si="9"/>
        <v>0</v>
      </c>
      <c r="P27" s="23">
        <f t="shared" si="9"/>
        <v>0.97</v>
      </c>
      <c r="Q27" s="23">
        <f t="shared" si="9"/>
        <v>0</v>
      </c>
      <c r="R27" s="23">
        <f t="shared" si="9"/>
        <v>0.97</v>
      </c>
      <c r="S27" s="23">
        <f t="shared" si="9"/>
        <v>0</v>
      </c>
      <c r="T27" s="23">
        <f t="shared" si="9"/>
        <v>0.97</v>
      </c>
      <c r="U27" s="23">
        <f t="shared" si="9"/>
        <v>0</v>
      </c>
      <c r="V27" s="23">
        <f t="shared" si="9"/>
        <v>0</v>
      </c>
      <c r="W27" s="23">
        <f t="shared" si="9"/>
        <v>0.97</v>
      </c>
      <c r="X27" s="23">
        <f t="shared" si="9"/>
        <v>0</v>
      </c>
      <c r="Y27" s="23">
        <f t="shared" si="9"/>
        <v>0</v>
      </c>
      <c r="Z27" s="23">
        <f t="shared" si="9"/>
        <v>0</v>
      </c>
      <c r="AA27" s="23">
        <f t="shared" si="9"/>
        <v>0</v>
      </c>
      <c r="AB27" s="23">
        <f t="shared" si="9"/>
        <v>0.97</v>
      </c>
      <c r="AC27" s="23">
        <f t="shared" si="9"/>
        <v>0.97</v>
      </c>
      <c r="AD27" s="23">
        <f t="shared" si="9"/>
        <v>0.97</v>
      </c>
      <c r="AE27" s="23">
        <f t="shared" si="9"/>
        <v>0</v>
      </c>
      <c r="AF27" s="23">
        <f t="shared" si="9"/>
        <v>0.97</v>
      </c>
      <c r="AG27" s="23">
        <f t="shared" si="9"/>
        <v>0.97</v>
      </c>
      <c r="AH27" s="23">
        <f t="shared" si="9"/>
        <v>0</v>
      </c>
      <c r="AI27" s="23">
        <f t="shared" si="9"/>
        <v>0.97</v>
      </c>
      <c r="AJ27" s="23">
        <f t="shared" si="9"/>
        <v>0.97</v>
      </c>
      <c r="AK27" s="23">
        <f t="shared" ref="AK27:AQ27" si="10">SUM(AK23:AK26)</f>
        <v>0.97</v>
      </c>
      <c r="AL27" s="23">
        <f t="shared" si="10"/>
        <v>0.97</v>
      </c>
      <c r="AM27" s="23">
        <f t="shared" si="10"/>
        <v>0</v>
      </c>
      <c r="AN27" s="23">
        <f t="shared" si="10"/>
        <v>0.97</v>
      </c>
      <c r="AO27" s="23">
        <f t="shared" si="10"/>
        <v>0</v>
      </c>
      <c r="AP27" s="23">
        <f t="shared" si="10"/>
        <v>0</v>
      </c>
      <c r="AQ27" s="23">
        <f t="shared" si="10"/>
        <v>0.97</v>
      </c>
    </row>
    <row r="28" spans="6:43">
      <c r="F28" s="14" t="s">
        <v>122</v>
      </c>
      <c r="G28" s="24">
        <f t="shared" ref="G28:AJ28" si="11">IF(G$15=0,0,G10/G$15)*$H$21</f>
        <v>0</v>
      </c>
      <c r="H28" s="24">
        <f t="shared" si="11"/>
        <v>0</v>
      </c>
      <c r="I28" s="24">
        <f t="shared" si="11"/>
        <v>0</v>
      </c>
      <c r="J28" s="24">
        <f t="shared" si="11"/>
        <v>0</v>
      </c>
      <c r="K28" s="24">
        <f t="shared" si="11"/>
        <v>0</v>
      </c>
      <c r="L28" s="24">
        <f t="shared" si="11"/>
        <v>0.61789000000000016</v>
      </c>
      <c r="M28" s="24">
        <f t="shared" si="11"/>
        <v>0.20421052631578945</v>
      </c>
      <c r="N28" s="24">
        <f t="shared" si="11"/>
        <v>0</v>
      </c>
      <c r="O28" s="24">
        <f t="shared" si="11"/>
        <v>0</v>
      </c>
      <c r="P28" s="24">
        <f t="shared" si="11"/>
        <v>5.8199999999999995E-2</v>
      </c>
      <c r="Q28" s="24">
        <f t="shared" si="11"/>
        <v>0</v>
      </c>
      <c r="R28" s="24">
        <f t="shared" si="11"/>
        <v>0.28291666666666665</v>
      </c>
      <c r="S28" s="24">
        <f t="shared" si="11"/>
        <v>0</v>
      </c>
      <c r="T28" s="24">
        <f t="shared" si="11"/>
        <v>0.24249999999999999</v>
      </c>
      <c r="U28" s="24">
        <f t="shared" si="11"/>
        <v>0</v>
      </c>
      <c r="V28" s="24">
        <f t="shared" si="11"/>
        <v>0</v>
      </c>
      <c r="W28" s="24">
        <f t="shared" si="11"/>
        <v>0.15520000000000014</v>
      </c>
      <c r="X28" s="24">
        <f t="shared" si="11"/>
        <v>0</v>
      </c>
      <c r="Y28" s="24">
        <f>IF(Y$15=0,0,Y10/Y$15)*$H$21</f>
        <v>0</v>
      </c>
      <c r="Z28" s="24">
        <f t="shared" si="11"/>
        <v>0</v>
      </c>
      <c r="AA28" s="24">
        <f t="shared" si="11"/>
        <v>0</v>
      </c>
      <c r="AB28" s="24">
        <f t="shared" si="11"/>
        <v>0.1531578947368421</v>
      </c>
      <c r="AC28" s="24">
        <f t="shared" si="11"/>
        <v>0</v>
      </c>
      <c r="AD28" s="24">
        <f t="shared" si="11"/>
        <v>0</v>
      </c>
      <c r="AE28" s="24">
        <f t="shared" si="11"/>
        <v>0</v>
      </c>
      <c r="AF28" s="24">
        <f t="shared" si="11"/>
        <v>0.32333333333333336</v>
      </c>
      <c r="AG28" s="24">
        <f t="shared" si="11"/>
        <v>0.25866666666666666</v>
      </c>
      <c r="AH28" s="24">
        <f t="shared" si="11"/>
        <v>0</v>
      </c>
      <c r="AI28" s="24">
        <f t="shared" si="11"/>
        <v>0.48499999999999999</v>
      </c>
      <c r="AJ28" s="24">
        <f t="shared" si="11"/>
        <v>0.39999999999999997</v>
      </c>
      <c r="AK28" s="24">
        <f t="shared" ref="AK28:AQ28" si="12">IF(AK$15=0,0,AK10/AK$15)*$H$21</f>
        <v>0.97</v>
      </c>
      <c r="AL28" s="24">
        <f t="shared" si="12"/>
        <v>0.97</v>
      </c>
      <c r="AM28" s="24">
        <f t="shared" si="12"/>
        <v>0</v>
      </c>
      <c r="AN28" s="24">
        <f t="shared" si="12"/>
        <v>0.97</v>
      </c>
      <c r="AO28" s="24">
        <f t="shared" si="12"/>
        <v>0</v>
      </c>
      <c r="AP28" s="24">
        <f t="shared" si="12"/>
        <v>0</v>
      </c>
      <c r="AQ28" s="24">
        <f t="shared" si="12"/>
        <v>0.64990000000000003</v>
      </c>
    </row>
    <row r="29" spans="6:43">
      <c r="F29" s="14" t="s">
        <v>121</v>
      </c>
      <c r="G29" s="24">
        <f t="shared" ref="G29:AJ29" si="13">IF(G$15=0,0,G11/G$15)*$H$21</f>
        <v>0</v>
      </c>
      <c r="H29" s="24">
        <f t="shared" si="13"/>
        <v>0.36241758241758243</v>
      </c>
      <c r="I29" s="24">
        <f t="shared" si="13"/>
        <v>0</v>
      </c>
      <c r="J29" s="24">
        <f t="shared" si="13"/>
        <v>0</v>
      </c>
      <c r="K29" s="24">
        <f t="shared" si="13"/>
        <v>0</v>
      </c>
      <c r="L29" s="24">
        <f t="shared" si="13"/>
        <v>0.26480999999999982</v>
      </c>
      <c r="M29" s="24">
        <f t="shared" si="13"/>
        <v>0.20421052631578945</v>
      </c>
      <c r="N29" s="24">
        <f t="shared" si="13"/>
        <v>0</v>
      </c>
      <c r="O29" s="24">
        <f t="shared" si="13"/>
        <v>0</v>
      </c>
      <c r="P29" s="24">
        <f t="shared" si="13"/>
        <v>6.7899999999999988E-2</v>
      </c>
      <c r="Q29" s="24">
        <f t="shared" si="13"/>
        <v>0</v>
      </c>
      <c r="R29" s="24">
        <f t="shared" si="13"/>
        <v>0.18187500000000001</v>
      </c>
      <c r="S29" s="24">
        <f t="shared" si="13"/>
        <v>0</v>
      </c>
      <c r="T29" s="24">
        <f t="shared" si="13"/>
        <v>0.19400000000000001</v>
      </c>
      <c r="U29" s="24">
        <f t="shared" si="13"/>
        <v>0</v>
      </c>
      <c r="V29" s="24">
        <f t="shared" si="13"/>
        <v>0</v>
      </c>
      <c r="W29" s="24">
        <f t="shared" si="13"/>
        <v>0.23279999999999998</v>
      </c>
      <c r="X29" s="24">
        <f t="shared" si="13"/>
        <v>0</v>
      </c>
      <c r="Y29" s="24">
        <f>IF(Y$15=0,0,Y11/Y$15)*$H$21</f>
        <v>0</v>
      </c>
      <c r="Z29" s="24">
        <f t="shared" si="13"/>
        <v>0</v>
      </c>
      <c r="AA29" s="24">
        <f t="shared" si="13"/>
        <v>0</v>
      </c>
      <c r="AB29" s="24">
        <f t="shared" si="13"/>
        <v>0.33694736842105261</v>
      </c>
      <c r="AC29" s="24">
        <f t="shared" si="13"/>
        <v>0.58199999999999996</v>
      </c>
      <c r="AD29" s="24">
        <f t="shared" si="13"/>
        <v>0.40842105263157896</v>
      </c>
      <c r="AE29" s="24">
        <f t="shared" si="13"/>
        <v>0</v>
      </c>
      <c r="AF29" s="24">
        <f t="shared" si="13"/>
        <v>0.23095238095238099</v>
      </c>
      <c r="AG29" s="24">
        <f t="shared" si="13"/>
        <v>0.38799999999999996</v>
      </c>
      <c r="AH29" s="24">
        <f t="shared" si="13"/>
        <v>0</v>
      </c>
      <c r="AI29" s="24">
        <f t="shared" si="13"/>
        <v>0.19399999999999998</v>
      </c>
      <c r="AJ29" s="24">
        <f t="shared" si="13"/>
        <v>0.24999999999999997</v>
      </c>
      <c r="AK29" s="24">
        <f t="shared" ref="AK29:AQ29" si="14">IF(AK$15=0,0,AK11/AK$15)*$H$21</f>
        <v>0</v>
      </c>
      <c r="AL29" s="24">
        <f t="shared" si="14"/>
        <v>0</v>
      </c>
      <c r="AM29" s="24">
        <f t="shared" si="14"/>
        <v>0</v>
      </c>
      <c r="AN29" s="24">
        <f t="shared" si="14"/>
        <v>0</v>
      </c>
      <c r="AO29" s="24">
        <f t="shared" si="14"/>
        <v>0</v>
      </c>
      <c r="AP29" s="24">
        <f t="shared" si="14"/>
        <v>0</v>
      </c>
      <c r="AQ29" s="24">
        <f t="shared" si="14"/>
        <v>0</v>
      </c>
    </row>
    <row r="30" spans="6:43">
      <c r="F30" s="14" t="s">
        <v>120</v>
      </c>
      <c r="G30" s="24">
        <f t="shared" ref="G30:AJ30" si="15">IF(G$15=0,0,G12/G$15)*$H$21</f>
        <v>0</v>
      </c>
      <c r="H30" s="24">
        <f t="shared" si="15"/>
        <v>0</v>
      </c>
      <c r="I30" s="24">
        <f t="shared" si="15"/>
        <v>4.8499999999999995E-2</v>
      </c>
      <c r="J30" s="24">
        <f t="shared" si="15"/>
        <v>0</v>
      </c>
      <c r="K30" s="24">
        <f t="shared" si="15"/>
        <v>0</v>
      </c>
      <c r="L30" s="24">
        <f t="shared" si="15"/>
        <v>0</v>
      </c>
      <c r="M30" s="24">
        <f t="shared" si="15"/>
        <v>0</v>
      </c>
      <c r="N30" s="24">
        <f t="shared" si="15"/>
        <v>0</v>
      </c>
      <c r="O30" s="24">
        <f t="shared" si="15"/>
        <v>0</v>
      </c>
      <c r="P30" s="24">
        <f t="shared" si="15"/>
        <v>0</v>
      </c>
      <c r="Q30" s="24">
        <f t="shared" si="15"/>
        <v>0</v>
      </c>
      <c r="R30" s="24">
        <f t="shared" si="15"/>
        <v>0</v>
      </c>
      <c r="S30" s="24">
        <f t="shared" si="15"/>
        <v>6.7900000000000002E-2</v>
      </c>
      <c r="T30" s="24">
        <f t="shared" si="15"/>
        <v>0</v>
      </c>
      <c r="U30" s="24">
        <f t="shared" si="15"/>
        <v>0</v>
      </c>
      <c r="V30" s="24">
        <f t="shared" si="15"/>
        <v>0</v>
      </c>
      <c r="W30" s="24">
        <f t="shared" si="15"/>
        <v>0</v>
      </c>
      <c r="X30" s="24">
        <f t="shared" si="15"/>
        <v>0</v>
      </c>
      <c r="Y30" s="24">
        <f>IF(Y$15=0,0,Y12/Y$15)*$H$21</f>
        <v>9.7000000000000003E-2</v>
      </c>
      <c r="Z30" s="24">
        <f t="shared" si="15"/>
        <v>0</v>
      </c>
      <c r="AA30" s="24">
        <f t="shared" si="15"/>
        <v>0</v>
      </c>
      <c r="AB30" s="24">
        <f t="shared" si="15"/>
        <v>0</v>
      </c>
      <c r="AC30" s="24">
        <f t="shared" si="15"/>
        <v>0</v>
      </c>
      <c r="AD30" s="24">
        <f t="shared" si="15"/>
        <v>0</v>
      </c>
      <c r="AE30" s="24">
        <f t="shared" si="15"/>
        <v>0</v>
      </c>
      <c r="AF30" s="24">
        <f t="shared" si="15"/>
        <v>4.6190476190476192E-2</v>
      </c>
      <c r="AG30" s="24">
        <f t="shared" si="15"/>
        <v>0</v>
      </c>
      <c r="AH30" s="24">
        <f t="shared" si="15"/>
        <v>0</v>
      </c>
      <c r="AI30" s="24">
        <f t="shared" si="15"/>
        <v>0</v>
      </c>
      <c r="AJ30" s="24">
        <f t="shared" si="15"/>
        <v>0</v>
      </c>
      <c r="AK30" s="24">
        <f t="shared" ref="AK30:AQ30" si="16">IF(AK$15=0,0,AK12/AK$15)*$H$21</f>
        <v>0</v>
      </c>
      <c r="AL30" s="24">
        <f t="shared" si="16"/>
        <v>0</v>
      </c>
      <c r="AM30" s="24">
        <f t="shared" si="16"/>
        <v>0</v>
      </c>
      <c r="AN30" s="24">
        <f t="shared" si="16"/>
        <v>0</v>
      </c>
      <c r="AO30" s="24">
        <f t="shared" si="16"/>
        <v>0</v>
      </c>
      <c r="AP30" s="24">
        <f t="shared" si="16"/>
        <v>0</v>
      </c>
      <c r="AQ30" s="24">
        <f t="shared" si="16"/>
        <v>0</v>
      </c>
    </row>
    <row r="31" spans="6:43">
      <c r="F31" s="14" t="s">
        <v>119</v>
      </c>
      <c r="G31" s="24">
        <f t="shared" ref="G31:AJ31" si="17">IF(G$15=0,0,G13/G$15)*$H$21</f>
        <v>0</v>
      </c>
      <c r="H31" s="24">
        <f t="shared" si="17"/>
        <v>0</v>
      </c>
      <c r="I31" s="24">
        <f t="shared" si="17"/>
        <v>0</v>
      </c>
      <c r="J31" s="24">
        <f t="shared" si="17"/>
        <v>0</v>
      </c>
      <c r="K31" s="24">
        <f t="shared" si="17"/>
        <v>0</v>
      </c>
      <c r="L31" s="24">
        <f t="shared" si="17"/>
        <v>0</v>
      </c>
      <c r="M31" s="24">
        <f t="shared" si="17"/>
        <v>0</v>
      </c>
      <c r="N31" s="24">
        <f t="shared" si="17"/>
        <v>0</v>
      </c>
      <c r="O31" s="24">
        <f t="shared" si="17"/>
        <v>0</v>
      </c>
      <c r="P31" s="24">
        <f t="shared" si="17"/>
        <v>0</v>
      </c>
      <c r="Q31" s="24">
        <f t="shared" si="17"/>
        <v>0</v>
      </c>
      <c r="R31" s="24">
        <f t="shared" si="17"/>
        <v>0</v>
      </c>
      <c r="S31" s="24">
        <f t="shared" si="17"/>
        <v>0</v>
      </c>
      <c r="T31" s="24">
        <f t="shared" si="17"/>
        <v>0</v>
      </c>
      <c r="U31" s="24">
        <f t="shared" si="17"/>
        <v>0</v>
      </c>
      <c r="V31" s="24">
        <f t="shared" si="17"/>
        <v>0</v>
      </c>
      <c r="W31" s="24">
        <f t="shared" si="17"/>
        <v>0</v>
      </c>
      <c r="X31" s="24">
        <f t="shared" si="17"/>
        <v>0</v>
      </c>
      <c r="Y31" s="24">
        <f>IF(Y$15=0,0,Y13/Y$15)*$H$21</f>
        <v>0</v>
      </c>
      <c r="Z31" s="24">
        <f t="shared" si="17"/>
        <v>0</v>
      </c>
      <c r="AA31" s="24">
        <f t="shared" si="17"/>
        <v>0</v>
      </c>
      <c r="AB31" s="24">
        <f t="shared" si="17"/>
        <v>0</v>
      </c>
      <c r="AC31" s="24">
        <f t="shared" si="17"/>
        <v>0</v>
      </c>
      <c r="AD31" s="24">
        <f t="shared" si="17"/>
        <v>0</v>
      </c>
      <c r="AE31" s="24">
        <f t="shared" si="17"/>
        <v>0</v>
      </c>
      <c r="AF31" s="24">
        <f t="shared" si="17"/>
        <v>0</v>
      </c>
      <c r="AG31" s="24">
        <f t="shared" si="17"/>
        <v>0</v>
      </c>
      <c r="AH31" s="24">
        <f t="shared" si="17"/>
        <v>0</v>
      </c>
      <c r="AI31" s="24">
        <f t="shared" si="17"/>
        <v>0</v>
      </c>
      <c r="AJ31" s="24">
        <f t="shared" si="17"/>
        <v>0</v>
      </c>
      <c r="AK31" s="24">
        <f t="shared" ref="AK31:AQ31" si="18">IF(AK$15=0,0,AK13/AK$15)*$H$21</f>
        <v>0</v>
      </c>
      <c r="AL31" s="24">
        <f t="shared" si="18"/>
        <v>0</v>
      </c>
      <c r="AM31" s="24">
        <f t="shared" si="18"/>
        <v>0</v>
      </c>
      <c r="AN31" s="24">
        <f t="shared" si="18"/>
        <v>0</v>
      </c>
      <c r="AO31" s="24">
        <f t="shared" si="18"/>
        <v>0</v>
      </c>
      <c r="AP31" s="24">
        <f t="shared" si="18"/>
        <v>0</v>
      </c>
      <c r="AQ31" s="24">
        <f t="shared" si="18"/>
        <v>0</v>
      </c>
    </row>
    <row r="32" spans="6:43">
      <c r="F32" s="14" t="s">
        <v>118</v>
      </c>
      <c r="G32" s="24">
        <f t="shared" ref="G32:AJ32" si="19">IF(G$15=0,0,G14/G$15)*$H$21</f>
        <v>0.97</v>
      </c>
      <c r="H32" s="24">
        <f t="shared" si="19"/>
        <v>0.6075824175824176</v>
      </c>
      <c r="I32" s="24">
        <f t="shared" si="19"/>
        <v>0.92149999999999999</v>
      </c>
      <c r="J32" s="24">
        <f t="shared" si="19"/>
        <v>0.97</v>
      </c>
      <c r="K32" s="24">
        <f t="shared" si="19"/>
        <v>0</v>
      </c>
      <c r="L32" s="24">
        <f t="shared" si="19"/>
        <v>8.7299999999999892E-2</v>
      </c>
      <c r="M32" s="24">
        <f t="shared" si="19"/>
        <v>0.56157894736842107</v>
      </c>
      <c r="N32" s="24">
        <f t="shared" si="19"/>
        <v>0.97</v>
      </c>
      <c r="O32" s="24">
        <f t="shared" si="19"/>
        <v>0</v>
      </c>
      <c r="P32" s="24">
        <f t="shared" si="19"/>
        <v>0.84389999999999998</v>
      </c>
      <c r="Q32" s="24">
        <f t="shared" si="19"/>
        <v>0.97</v>
      </c>
      <c r="R32" s="24">
        <f t="shared" si="19"/>
        <v>0.50520833333333337</v>
      </c>
      <c r="S32" s="24">
        <f t="shared" si="19"/>
        <v>0.90210000000000001</v>
      </c>
      <c r="T32" s="24">
        <f t="shared" si="19"/>
        <v>0.53349999999999997</v>
      </c>
      <c r="U32" s="24">
        <f t="shared" si="19"/>
        <v>0</v>
      </c>
      <c r="V32" s="24">
        <f t="shared" si="19"/>
        <v>0</v>
      </c>
      <c r="W32" s="24">
        <f t="shared" si="19"/>
        <v>0.58199999999999996</v>
      </c>
      <c r="X32" s="24">
        <f t="shared" si="19"/>
        <v>0.97</v>
      </c>
      <c r="Y32" s="24">
        <f>IF(Y$15=0,0,Y14/Y$15)*$H$21</f>
        <v>0.873</v>
      </c>
      <c r="Z32" s="24">
        <f t="shared" si="19"/>
        <v>0.97</v>
      </c>
      <c r="AA32" s="24">
        <f t="shared" si="19"/>
        <v>0</v>
      </c>
      <c r="AB32" s="24">
        <f t="shared" si="19"/>
        <v>0.47989473684210521</v>
      </c>
      <c r="AC32" s="24">
        <f t="shared" si="19"/>
        <v>0.38800000000000001</v>
      </c>
      <c r="AD32" s="24">
        <f t="shared" si="19"/>
        <v>0.56157894736842107</v>
      </c>
      <c r="AE32" s="24">
        <f t="shared" si="19"/>
        <v>0.97</v>
      </c>
      <c r="AF32" s="24">
        <f t="shared" si="19"/>
        <v>0.36952380952380953</v>
      </c>
      <c r="AG32" s="24">
        <f t="shared" si="19"/>
        <v>0.32333333333333325</v>
      </c>
      <c r="AH32" s="24">
        <f t="shared" si="19"/>
        <v>0.97</v>
      </c>
      <c r="AI32" s="24">
        <f t="shared" si="19"/>
        <v>0.29099999999999998</v>
      </c>
      <c r="AJ32" s="24">
        <f t="shared" si="19"/>
        <v>0.31999999999999995</v>
      </c>
      <c r="AK32" s="24">
        <f t="shared" ref="AK32:AQ32" si="20">IF(AK$15=0,0,AK14/AK$15)*$H$21</f>
        <v>0</v>
      </c>
      <c r="AL32" s="24">
        <f t="shared" si="20"/>
        <v>0</v>
      </c>
      <c r="AM32" s="24">
        <f t="shared" si="20"/>
        <v>0.97</v>
      </c>
      <c r="AN32" s="24">
        <f t="shared" si="20"/>
        <v>0</v>
      </c>
      <c r="AO32" s="24">
        <f t="shared" si="20"/>
        <v>0.97</v>
      </c>
      <c r="AP32" s="24">
        <f t="shared" si="20"/>
        <v>0.97</v>
      </c>
      <c r="AQ32" s="24">
        <f t="shared" si="20"/>
        <v>0.3201</v>
      </c>
    </row>
    <row r="33" spans="6:43">
      <c r="F33" s="19" t="s">
        <v>117</v>
      </c>
      <c r="G33" s="23">
        <f t="shared" ref="G33:AJ33" si="21">SUM(G28:G32)</f>
        <v>0.97</v>
      </c>
      <c r="H33" s="23">
        <f t="shared" si="21"/>
        <v>0.97</v>
      </c>
      <c r="I33" s="23">
        <f t="shared" si="21"/>
        <v>0.97</v>
      </c>
      <c r="J33" s="23">
        <f t="shared" si="21"/>
        <v>0.97</v>
      </c>
      <c r="K33" s="23">
        <f t="shared" si="21"/>
        <v>0</v>
      </c>
      <c r="L33" s="23">
        <f t="shared" si="21"/>
        <v>0.97</v>
      </c>
      <c r="M33" s="23">
        <f t="shared" si="21"/>
        <v>0.97</v>
      </c>
      <c r="N33" s="23">
        <f t="shared" si="21"/>
        <v>0.97</v>
      </c>
      <c r="O33" s="23">
        <f t="shared" si="21"/>
        <v>0</v>
      </c>
      <c r="P33" s="23">
        <f t="shared" si="21"/>
        <v>0.97</v>
      </c>
      <c r="Q33" s="23">
        <f t="shared" si="21"/>
        <v>0.97</v>
      </c>
      <c r="R33" s="23">
        <f t="shared" si="21"/>
        <v>0.97</v>
      </c>
      <c r="S33" s="23">
        <f t="shared" si="21"/>
        <v>0.97</v>
      </c>
      <c r="T33" s="23">
        <f t="shared" si="21"/>
        <v>0.97</v>
      </c>
      <c r="U33" s="23">
        <f t="shared" si="21"/>
        <v>0</v>
      </c>
      <c r="V33" s="23">
        <f t="shared" si="21"/>
        <v>0</v>
      </c>
      <c r="W33" s="23">
        <f t="shared" si="21"/>
        <v>0.97000000000000008</v>
      </c>
      <c r="X33" s="23">
        <f t="shared" si="21"/>
        <v>0.97</v>
      </c>
      <c r="Y33" s="23">
        <f t="shared" si="21"/>
        <v>0.97</v>
      </c>
      <c r="Z33" s="23">
        <f t="shared" si="21"/>
        <v>0.97</v>
      </c>
      <c r="AA33" s="23">
        <f t="shared" si="21"/>
        <v>0</v>
      </c>
      <c r="AB33" s="23">
        <f t="shared" si="21"/>
        <v>0.97</v>
      </c>
      <c r="AC33" s="23">
        <f t="shared" si="21"/>
        <v>0.97</v>
      </c>
      <c r="AD33" s="23">
        <f t="shared" si="21"/>
        <v>0.97</v>
      </c>
      <c r="AE33" s="23">
        <f t="shared" si="21"/>
        <v>0.97</v>
      </c>
      <c r="AF33" s="23">
        <f t="shared" si="21"/>
        <v>0.9700000000000002</v>
      </c>
      <c r="AG33" s="23">
        <f t="shared" si="21"/>
        <v>0.96999999999999986</v>
      </c>
      <c r="AH33" s="23">
        <f t="shared" si="21"/>
        <v>0.97</v>
      </c>
      <c r="AI33" s="23">
        <f t="shared" si="21"/>
        <v>0.97</v>
      </c>
      <c r="AJ33" s="23">
        <f t="shared" si="21"/>
        <v>0.96999999999999986</v>
      </c>
      <c r="AK33" s="23">
        <f t="shared" ref="AK33:AQ33" si="22">SUM(AK28:AK32)</f>
        <v>0.97</v>
      </c>
      <c r="AL33" s="23">
        <f t="shared" si="22"/>
        <v>0.97</v>
      </c>
      <c r="AM33" s="23">
        <f t="shared" si="22"/>
        <v>0.97</v>
      </c>
      <c r="AN33" s="23">
        <f t="shared" si="22"/>
        <v>0.97</v>
      </c>
      <c r="AO33" s="23">
        <f t="shared" si="22"/>
        <v>0.97</v>
      </c>
      <c r="AP33" s="23">
        <f t="shared" si="22"/>
        <v>0.97</v>
      </c>
      <c r="AQ33" s="23">
        <f t="shared" si="22"/>
        <v>0.97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1"/>
  <sheetViews>
    <sheetView zoomScaleNormal="100" workbookViewId="0">
      <selection activeCell="F1" sqref="F1"/>
    </sheetView>
  </sheetViews>
  <sheetFormatPr defaultRowHeight="15"/>
  <cols>
    <col min="1" max="1" width="20.140625" style="14" bestFit="1" customWidth="1"/>
    <col min="2" max="2" width="9.140625" style="14"/>
    <col min="3" max="3" width="12.42578125" style="14" bestFit="1" customWidth="1"/>
    <col min="4" max="4" width="9.140625" style="14"/>
    <col min="5" max="5" width="9.28515625" style="14" bestFit="1" customWidth="1"/>
    <col min="6" max="6" width="18.140625" style="14" bestFit="1" customWidth="1"/>
    <col min="7" max="7" width="5.85546875" style="14" bestFit="1" customWidth="1"/>
    <col min="8" max="8" width="5.85546875" style="14" customWidth="1"/>
    <col min="9" max="9" width="5.7109375" style="14" bestFit="1" customWidth="1"/>
    <col min="10" max="13" width="5.85546875" style="14" bestFit="1" customWidth="1"/>
    <col min="14" max="14" width="5.7109375" style="14" bestFit="1" customWidth="1"/>
    <col min="15" max="20" width="5.85546875" style="14" bestFit="1" customWidth="1"/>
    <col min="21" max="21" width="5.42578125" style="14" bestFit="1" customWidth="1"/>
    <col min="22" max="22" width="5.28515625" style="14" bestFit="1" customWidth="1"/>
    <col min="23" max="24" width="5.85546875" style="14" bestFit="1" customWidth="1"/>
    <col min="25" max="25" width="5.710937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1" spans="1:45">
      <c r="F1" s="14" t="s">
        <v>115</v>
      </c>
    </row>
    <row r="2" spans="1:45">
      <c r="B2" s="18" t="s">
        <v>116</v>
      </c>
      <c r="F2" s="14" t="s">
        <v>115</v>
      </c>
      <c r="G2" s="22">
        <v>0.82</v>
      </c>
      <c r="M2" s="51">
        <v>0.8</v>
      </c>
    </row>
    <row r="3" spans="1:45">
      <c r="E3" s="20" t="s">
        <v>114</v>
      </c>
      <c r="F3" s="14" t="s">
        <v>113</v>
      </c>
      <c r="G3" s="51">
        <v>0.6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144</v>
      </c>
      <c r="B6" s="14" t="s">
        <v>35</v>
      </c>
      <c r="C6" s="14" t="s">
        <v>143</v>
      </c>
      <c r="D6" s="14" t="s">
        <v>35</v>
      </c>
      <c r="E6" s="14">
        <v>2011</v>
      </c>
      <c r="F6" s="14">
        <v>1</v>
      </c>
      <c r="G6" s="15">
        <f>-'FILL-PUP'!G16</f>
        <v>-4.8500000000000001E-2</v>
      </c>
      <c r="H6" s="15">
        <f>-'FILL-PUP'!H16</f>
        <v>-0.22309999999999999</v>
      </c>
      <c r="I6" s="15">
        <f>-'FILL-PUP'!I16</f>
        <v>-0.16489999999999999</v>
      </c>
      <c r="J6" s="15">
        <f>-'FILL-PUP'!J16</f>
        <v>-9.6999999999999989E-2</v>
      </c>
      <c r="K6" s="15">
        <f>-'FILL-PUP'!K16</f>
        <v>0</v>
      </c>
      <c r="L6" s="15">
        <f>-'FILL-PUP'!L16</f>
        <v>-0.44620000000000004</v>
      </c>
      <c r="M6" s="15">
        <f>-'FILL-PUP'!M16</f>
        <v>-0.1164</v>
      </c>
      <c r="N6" s="15">
        <f>-'FILL-PUP'!N16</f>
        <v>-0.11524752475247525</v>
      </c>
      <c r="O6" s="15">
        <f>-'FILL-PUP'!O16</f>
        <v>-0.97</v>
      </c>
      <c r="P6" s="15">
        <f>-'FILL-PUP'!P16</f>
        <v>0</v>
      </c>
      <c r="Q6" s="15">
        <f>-'FILL-PUP'!Q16</f>
        <v>0</v>
      </c>
      <c r="R6" s="15">
        <f>-'FILL-PUP'!R16</f>
        <v>0</v>
      </c>
      <c r="S6" s="15">
        <f>-'FILL-PUP'!S16</f>
        <v>-4.8500000000000001E-2</v>
      </c>
      <c r="T6" s="15">
        <f>-'FILL-PUP'!T16</f>
        <v>0</v>
      </c>
      <c r="U6" s="15">
        <f>-'FILL-PUP'!U16</f>
        <v>0</v>
      </c>
      <c r="V6" s="15">
        <f>-'FILL-PUP'!V16</f>
        <v>0</v>
      </c>
      <c r="W6" s="15">
        <f>-'FILL-PUP'!W16</f>
        <v>-9.7000000000000003E-2</v>
      </c>
      <c r="X6" s="15">
        <f>-'FILL-PUP'!X16</f>
        <v>-0.38799999999999996</v>
      </c>
      <c r="Y6" s="15">
        <f>-'FILL-PUP'!Y16</f>
        <v>-0.53349999999999997</v>
      </c>
      <c r="Z6" s="15">
        <f>-'FILL-PUP'!Z16</f>
        <v>0</v>
      </c>
      <c r="AA6" s="15">
        <f>-'FILL-PUP'!AA16</f>
        <v>0</v>
      </c>
      <c r="AB6" s="15">
        <f>-'FILL-PUP'!AB16</f>
        <v>-4.8499999999999995E-2</v>
      </c>
      <c r="AC6" s="15">
        <f>-'FILL-PUP'!AC16</f>
        <v>0</v>
      </c>
      <c r="AD6" s="15">
        <f>-'FILL-PUP'!AD16</f>
        <v>0</v>
      </c>
      <c r="AE6" s="15">
        <f>-'FILL-PUP'!AE16</f>
        <v>-0.19399999999999998</v>
      </c>
      <c r="AF6" s="15">
        <f>-'FILL-PUP'!AF16</f>
        <v>-0.29100000000000004</v>
      </c>
      <c r="AG6" s="15">
        <f>-'FILL-PUP'!AG16</f>
        <v>0</v>
      </c>
      <c r="AH6" s="15">
        <f>-'FILL-PUP'!AH16</f>
        <v>0</v>
      </c>
      <c r="AI6" s="15">
        <f>-'FILL-PUP'!AI16</f>
        <v>-0.24250000000000005</v>
      </c>
      <c r="AJ6" s="15">
        <f>-'FILL-PUP'!AJ16</f>
        <v>-0.39769999999999989</v>
      </c>
      <c r="AK6" s="15">
        <f>-'FILL-PUP'!AK16</f>
        <v>-9.6999999999999989E-2</v>
      </c>
      <c r="AL6" s="15">
        <f>-'FILL-PUP'!AL16</f>
        <v>-9.6999999999999989E-2</v>
      </c>
      <c r="AM6" s="15">
        <f>-'FILL-PUP'!AM16</f>
        <v>0</v>
      </c>
      <c r="AN6" s="15">
        <f>-'FILL-PUP'!AN16</f>
        <v>0</v>
      </c>
      <c r="AO6" s="15">
        <f>-'FILL-PUP'!AO16</f>
        <v>0</v>
      </c>
      <c r="AP6" s="15">
        <f>-'FILL-PUP'!AP16</f>
        <v>0</v>
      </c>
      <c r="AQ6" s="15">
        <f>-'FILL-PUP'!AQ16</f>
        <v>-0.38799999999999996</v>
      </c>
      <c r="AR6" s="14">
        <v>0</v>
      </c>
      <c r="AS6" s="14">
        <v>15</v>
      </c>
    </row>
    <row r="7" spans="1:45">
      <c r="B7" s="14" t="s">
        <v>35</v>
      </c>
      <c r="C7" s="14" t="s">
        <v>143</v>
      </c>
      <c r="D7" s="14" t="s">
        <v>35</v>
      </c>
      <c r="E7" s="14">
        <v>2025</v>
      </c>
      <c r="G7" s="15">
        <f t="shared" ref="G7:AJ7" si="0">G6*$G$2</f>
        <v>-3.977E-2</v>
      </c>
      <c r="H7" s="15">
        <f t="shared" si="0"/>
        <v>-0.18294199999999999</v>
      </c>
      <c r="I7" s="15">
        <f t="shared" si="0"/>
        <v>-0.13521799999999998</v>
      </c>
      <c r="J7" s="15">
        <f t="shared" si="0"/>
        <v>-7.9539999999999986E-2</v>
      </c>
      <c r="K7" s="15">
        <f t="shared" si="0"/>
        <v>0</v>
      </c>
      <c r="L7" s="15">
        <f t="shared" si="0"/>
        <v>-0.36588399999999999</v>
      </c>
      <c r="M7" s="15">
        <f>M6*$G$2</f>
        <v>-9.5447999999999991E-2</v>
      </c>
      <c r="N7" s="15">
        <f t="shared" si="0"/>
        <v>-9.4502970297029698E-2</v>
      </c>
      <c r="O7" s="15">
        <f t="shared" si="0"/>
        <v>-0.79539999999999988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-3.977E-2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-7.954E-2</v>
      </c>
      <c r="X7" s="15">
        <f t="shared" si="0"/>
        <v>-0.31815999999999994</v>
      </c>
      <c r="Y7" s="15">
        <f t="shared" si="0"/>
        <v>-0.43746999999999997</v>
      </c>
      <c r="Z7" s="15">
        <f t="shared" si="0"/>
        <v>0</v>
      </c>
      <c r="AA7" s="15">
        <f t="shared" si="0"/>
        <v>0</v>
      </c>
      <c r="AB7" s="15">
        <f t="shared" si="0"/>
        <v>-3.9769999999999993E-2</v>
      </c>
      <c r="AC7" s="15">
        <f t="shared" si="0"/>
        <v>0</v>
      </c>
      <c r="AD7" s="15">
        <f t="shared" si="0"/>
        <v>0</v>
      </c>
      <c r="AE7" s="15">
        <f t="shared" si="0"/>
        <v>-0.15907999999999997</v>
      </c>
      <c r="AF7" s="15">
        <f t="shared" si="0"/>
        <v>-0.23862000000000003</v>
      </c>
      <c r="AG7" s="15">
        <f t="shared" si="0"/>
        <v>0</v>
      </c>
      <c r="AH7" s="15">
        <f t="shared" si="0"/>
        <v>0</v>
      </c>
      <c r="AI7" s="15">
        <f t="shared" si="0"/>
        <v>-0.19885000000000003</v>
      </c>
      <c r="AJ7" s="15">
        <f t="shared" si="0"/>
        <v>-0.3261139999999999</v>
      </c>
      <c r="AK7" s="15">
        <f t="shared" ref="AK7:AQ7" si="1">AK6*$G$2</f>
        <v>-7.9539999999999986E-2</v>
      </c>
      <c r="AL7" s="15">
        <f t="shared" si="1"/>
        <v>-7.9539999999999986E-2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-0.31815999999999994</v>
      </c>
    </row>
    <row r="8" spans="1:45">
      <c r="B8" s="14" t="s">
        <v>35</v>
      </c>
      <c r="C8" s="14" t="s">
        <v>143</v>
      </c>
      <c r="D8" s="14" t="s">
        <v>35</v>
      </c>
      <c r="E8" s="14">
        <v>2050</v>
      </c>
      <c r="G8" s="15">
        <f t="shared" ref="G8:AJ8" si="2">G6*$G$3</f>
        <v>-2.9100000000000001E-2</v>
      </c>
      <c r="H8" s="15">
        <f t="shared" si="2"/>
        <v>-0.13385999999999998</v>
      </c>
      <c r="I8" s="15">
        <f t="shared" si="2"/>
        <v>-9.8939999999999986E-2</v>
      </c>
      <c r="J8" s="15">
        <f t="shared" si="2"/>
        <v>-5.8199999999999988E-2</v>
      </c>
      <c r="K8" s="15">
        <f t="shared" si="2"/>
        <v>0</v>
      </c>
      <c r="L8" s="15">
        <f t="shared" si="2"/>
        <v>-0.26772000000000001</v>
      </c>
      <c r="M8" s="15">
        <f>M6*$G$3</f>
        <v>-6.9839999999999999E-2</v>
      </c>
      <c r="N8" s="15">
        <f t="shared" si="2"/>
        <v>-6.9148514851485154E-2</v>
      </c>
      <c r="O8" s="15">
        <f t="shared" si="2"/>
        <v>-0.58199999999999996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-2.9100000000000001E-2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-5.8200000000000002E-2</v>
      </c>
      <c r="X8" s="15">
        <f t="shared" si="2"/>
        <v>-0.23279999999999995</v>
      </c>
      <c r="Y8" s="15">
        <f t="shared" si="2"/>
        <v>-0.3201</v>
      </c>
      <c r="Z8" s="15">
        <f t="shared" si="2"/>
        <v>0</v>
      </c>
      <c r="AA8" s="15">
        <f t="shared" si="2"/>
        <v>0</v>
      </c>
      <c r="AB8" s="15">
        <f t="shared" si="2"/>
        <v>-2.9099999999999994E-2</v>
      </c>
      <c r="AC8" s="15">
        <f t="shared" si="2"/>
        <v>0</v>
      </c>
      <c r="AD8" s="15">
        <f t="shared" si="2"/>
        <v>0</v>
      </c>
      <c r="AE8" s="15">
        <f t="shared" si="2"/>
        <v>-0.11639999999999998</v>
      </c>
      <c r="AF8" s="15">
        <f t="shared" si="2"/>
        <v>-0.17460000000000001</v>
      </c>
      <c r="AG8" s="15">
        <f t="shared" si="2"/>
        <v>0</v>
      </c>
      <c r="AH8" s="15">
        <f t="shared" si="2"/>
        <v>0</v>
      </c>
      <c r="AI8" s="15">
        <f t="shared" si="2"/>
        <v>-0.14550000000000002</v>
      </c>
      <c r="AJ8" s="15">
        <f t="shared" si="2"/>
        <v>-0.23861999999999992</v>
      </c>
      <c r="AK8" s="15">
        <f t="shared" ref="AK8:AQ8" si="3">AK6*$G$3</f>
        <v>-5.8199999999999988E-2</v>
      </c>
      <c r="AL8" s="15">
        <f t="shared" si="3"/>
        <v>-5.8199999999999988E-2</v>
      </c>
      <c r="AM8" s="15">
        <f t="shared" si="3"/>
        <v>0</v>
      </c>
      <c r="AN8" s="15">
        <f t="shared" si="3"/>
        <v>0</v>
      </c>
      <c r="AO8" s="15">
        <f t="shared" si="3"/>
        <v>0</v>
      </c>
      <c r="AP8" s="15">
        <f t="shared" si="3"/>
        <v>0</v>
      </c>
      <c r="AQ8" s="15">
        <f t="shared" si="3"/>
        <v>-0.23279999999999995</v>
      </c>
    </row>
    <row r="9" spans="1:45">
      <c r="A9" s="14" t="s">
        <v>142</v>
      </c>
      <c r="B9" s="14" t="s">
        <v>35</v>
      </c>
      <c r="C9" s="14" t="s">
        <v>141</v>
      </c>
      <c r="D9" s="14" t="s">
        <v>35</v>
      </c>
      <c r="E9" s="14">
        <v>2011</v>
      </c>
      <c r="F9" s="14">
        <v>1</v>
      </c>
      <c r="G9" s="15">
        <f>-'FILL-PUP'!G17</f>
        <v>-9.7000000000000003E-2</v>
      </c>
      <c r="H9" s="15">
        <f>-'FILL-PUP'!H17</f>
        <v>-9.7000000000000003E-2</v>
      </c>
      <c r="I9" s="15">
        <f>-'FILL-PUP'!I17</f>
        <v>-0.42680000000000001</v>
      </c>
      <c r="J9" s="15">
        <f>-'FILL-PUP'!J17</f>
        <v>-0.29099999999999998</v>
      </c>
      <c r="K9" s="15">
        <f>-'FILL-PUP'!K17</f>
        <v>0</v>
      </c>
      <c r="L9" s="15">
        <f>-'FILL-PUP'!L17</f>
        <v>-0.1358</v>
      </c>
      <c r="M9" s="15">
        <f>-'FILL-PUP'!M17</f>
        <v>-0.40849999999999997</v>
      </c>
      <c r="N9" s="15">
        <f>-'FILL-PUP'!N17</f>
        <v>-8.6435643564356443E-2</v>
      </c>
      <c r="O9" s="15">
        <f>-'FILL-PUP'!O17</f>
        <v>0</v>
      </c>
      <c r="P9" s="15">
        <f>-'FILL-PUP'!P17</f>
        <v>-0.14550000000000002</v>
      </c>
      <c r="Q9" s="15">
        <f>-'FILL-PUP'!Q17</f>
        <v>-0.53349999999999997</v>
      </c>
      <c r="R9" s="15">
        <f>-'FILL-PUP'!R17</f>
        <v>-0.27160000000000001</v>
      </c>
      <c r="S9" s="15">
        <f>-'FILL-PUP'!S17</f>
        <v>-0.63049999999999995</v>
      </c>
      <c r="T9" s="15">
        <f>-'FILL-PUP'!T17</f>
        <v>-0.29099999999999998</v>
      </c>
      <c r="U9" s="15">
        <f>-'FILL-PUP'!U17</f>
        <v>0</v>
      </c>
      <c r="V9" s="15">
        <f>-'FILL-PUP'!V17</f>
        <v>0</v>
      </c>
      <c r="W9" s="15">
        <f>-'FILL-PUP'!W17</f>
        <v>-0.48499999999999999</v>
      </c>
      <c r="X9" s="15">
        <f>-'FILL-PUP'!X17</f>
        <v>-4.8499999999999995E-2</v>
      </c>
      <c r="Y9" s="15">
        <f>-'FILL-PUP'!Y17</f>
        <v>-0.24249999999999999</v>
      </c>
      <c r="Z9" s="15">
        <f>-'FILL-PUP'!Z17</f>
        <v>-0.67900000000000005</v>
      </c>
      <c r="AA9" s="15">
        <f>-'FILL-PUP'!AA17</f>
        <v>0</v>
      </c>
      <c r="AB9" s="15">
        <f>-'FILL-PUP'!AB17</f>
        <v>-0.4365</v>
      </c>
      <c r="AC9" s="15">
        <f>-'FILL-PUP'!AC17</f>
        <v>-0.67900000000000005</v>
      </c>
      <c r="AD9" s="15">
        <f>-'FILL-PUP'!AD17</f>
        <v>-0.48499999999999999</v>
      </c>
      <c r="AE9" s="15">
        <f>-'FILL-PUP'!AE17</f>
        <v>-0.58199999999999996</v>
      </c>
      <c r="AF9" s="15">
        <f>-'FILL-PUP'!AF17</f>
        <v>-0.29100000000000004</v>
      </c>
      <c r="AG9" s="15">
        <f>-'FILL-PUP'!AG17</f>
        <v>-0.58199999999999996</v>
      </c>
      <c r="AH9" s="15">
        <f>-'FILL-PUP'!AH17</f>
        <v>-0.53349999999999997</v>
      </c>
      <c r="AI9" s="15">
        <f>-'FILL-PUP'!AI17</f>
        <v>-0.4365</v>
      </c>
      <c r="AJ9" s="15">
        <f>-'FILL-PUP'!AJ17</f>
        <v>-0.27159999999999995</v>
      </c>
      <c r="AK9" s="15">
        <f>-'FILL-PUP'!AK17</f>
        <v>-0.38799999999999996</v>
      </c>
      <c r="AL9" s="15">
        <f>-'FILL-PUP'!AL17</f>
        <v>-0.33949999999999997</v>
      </c>
      <c r="AM9" s="15">
        <f>-'FILL-PUP'!AM17</f>
        <v>-0.38799999999999996</v>
      </c>
      <c r="AN9" s="15">
        <f>-'FILL-PUP'!AN17</f>
        <v>0</v>
      </c>
      <c r="AO9" s="15">
        <f>-'FILL-PUP'!AO17</f>
        <v>0</v>
      </c>
      <c r="AP9" s="15">
        <f>-'FILL-PUP'!AP17</f>
        <v>0</v>
      </c>
      <c r="AQ9" s="15">
        <f>-'FILL-PUP'!AQ17</f>
        <v>-9.6999999999999989E-2</v>
      </c>
      <c r="AR9" s="14">
        <v>0</v>
      </c>
      <c r="AS9" s="14">
        <v>15</v>
      </c>
    </row>
    <row r="10" spans="1:45">
      <c r="B10" s="14" t="s">
        <v>35</v>
      </c>
      <c r="C10" s="14" t="s">
        <v>141</v>
      </c>
      <c r="D10" s="14" t="s">
        <v>35</v>
      </c>
      <c r="E10" s="14">
        <v>2025</v>
      </c>
      <c r="G10" s="15">
        <f t="shared" ref="G10:AJ10" si="4">G9*$G$2</f>
        <v>-7.954E-2</v>
      </c>
      <c r="H10" s="15">
        <f t="shared" si="4"/>
        <v>-7.954E-2</v>
      </c>
      <c r="I10" s="15">
        <f t="shared" si="4"/>
        <v>-0.34997600000000001</v>
      </c>
      <c r="J10" s="15">
        <f t="shared" si="4"/>
        <v>-0.23861999999999997</v>
      </c>
      <c r="K10" s="15">
        <f t="shared" si="4"/>
        <v>0</v>
      </c>
      <c r="L10" s="15">
        <f t="shared" si="4"/>
        <v>-0.111356</v>
      </c>
      <c r="M10" s="15">
        <f>M9*$M$2</f>
        <v>-0.32679999999999998</v>
      </c>
      <c r="N10" s="15">
        <f t="shared" si="4"/>
        <v>-7.0877227722772274E-2</v>
      </c>
      <c r="O10" s="15">
        <f t="shared" si="4"/>
        <v>0</v>
      </c>
      <c r="P10" s="15">
        <f t="shared" si="4"/>
        <v>-0.11931000000000001</v>
      </c>
      <c r="Q10" s="15">
        <f t="shared" si="4"/>
        <v>-0.43746999999999997</v>
      </c>
      <c r="R10" s="15">
        <f t="shared" si="4"/>
        <v>-0.22271199999999999</v>
      </c>
      <c r="S10" s="15">
        <f t="shared" si="4"/>
        <v>-0.51700999999999997</v>
      </c>
      <c r="T10" s="15">
        <f t="shared" si="4"/>
        <v>-0.23861999999999997</v>
      </c>
      <c r="U10" s="15">
        <f t="shared" si="4"/>
        <v>0</v>
      </c>
      <c r="V10" s="15">
        <f t="shared" si="4"/>
        <v>0</v>
      </c>
      <c r="W10" s="15">
        <f t="shared" si="4"/>
        <v>-0.39769999999999994</v>
      </c>
      <c r="X10" s="15">
        <f t="shared" si="4"/>
        <v>-3.9769999999999993E-2</v>
      </c>
      <c r="Y10" s="15">
        <f t="shared" si="4"/>
        <v>-0.19884999999999997</v>
      </c>
      <c r="Z10" s="15">
        <f t="shared" si="4"/>
        <v>-0.55678000000000005</v>
      </c>
      <c r="AA10" s="15">
        <f t="shared" si="4"/>
        <v>0</v>
      </c>
      <c r="AB10" s="15">
        <f t="shared" si="4"/>
        <v>-0.35792999999999997</v>
      </c>
      <c r="AC10" s="15">
        <f t="shared" si="4"/>
        <v>-0.55678000000000005</v>
      </c>
      <c r="AD10" s="15">
        <f t="shared" si="4"/>
        <v>-0.39769999999999994</v>
      </c>
      <c r="AE10" s="15">
        <f t="shared" si="4"/>
        <v>-0.47723999999999994</v>
      </c>
      <c r="AF10" s="15">
        <f t="shared" si="4"/>
        <v>-0.23862000000000003</v>
      </c>
      <c r="AG10" s="15">
        <f t="shared" si="4"/>
        <v>-0.47723999999999994</v>
      </c>
      <c r="AH10" s="15">
        <f t="shared" si="4"/>
        <v>-0.43746999999999997</v>
      </c>
      <c r="AI10" s="15">
        <f t="shared" si="4"/>
        <v>-0.35792999999999997</v>
      </c>
      <c r="AJ10" s="15">
        <f t="shared" si="4"/>
        <v>-0.22271199999999994</v>
      </c>
      <c r="AK10" s="15">
        <f t="shared" ref="AK10:AQ10" si="5">AK9*$G$2</f>
        <v>-0.31815999999999994</v>
      </c>
      <c r="AL10" s="15">
        <f t="shared" si="5"/>
        <v>-0.27838999999999997</v>
      </c>
      <c r="AM10" s="15">
        <f t="shared" si="5"/>
        <v>-0.31815999999999994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-7.9539999999999986E-2</v>
      </c>
    </row>
    <row r="11" spans="1:45">
      <c r="B11" s="14" t="s">
        <v>35</v>
      </c>
      <c r="C11" s="14" t="s">
        <v>141</v>
      </c>
      <c r="D11" s="14" t="s">
        <v>35</v>
      </c>
      <c r="E11" s="14">
        <v>2050</v>
      </c>
      <c r="G11" s="15">
        <f t="shared" ref="G11:AJ11" si="6">G9*$G$3</f>
        <v>-5.8200000000000002E-2</v>
      </c>
      <c r="H11" s="15">
        <f t="shared" si="6"/>
        <v>-5.8200000000000002E-2</v>
      </c>
      <c r="I11" s="15">
        <f t="shared" si="6"/>
        <v>-0.25607999999999997</v>
      </c>
      <c r="J11" s="15">
        <f t="shared" si="6"/>
        <v>-0.17459999999999998</v>
      </c>
      <c r="K11" s="15">
        <f t="shared" si="6"/>
        <v>0</v>
      </c>
      <c r="L11" s="15">
        <f t="shared" si="6"/>
        <v>-8.1479999999999997E-2</v>
      </c>
      <c r="M11" s="15">
        <f>M9*$G$3</f>
        <v>-0.24509999999999998</v>
      </c>
      <c r="N11" s="15">
        <f t="shared" si="6"/>
        <v>-5.1861386138613866E-2</v>
      </c>
      <c r="O11" s="15">
        <f t="shared" si="6"/>
        <v>0</v>
      </c>
      <c r="P11" s="15">
        <f t="shared" si="6"/>
        <v>-8.7300000000000003E-2</v>
      </c>
      <c r="Q11" s="15">
        <f t="shared" si="6"/>
        <v>-0.3201</v>
      </c>
      <c r="R11" s="15">
        <f t="shared" si="6"/>
        <v>-0.16295999999999999</v>
      </c>
      <c r="S11" s="15">
        <f t="shared" si="6"/>
        <v>-0.37829999999999997</v>
      </c>
      <c r="T11" s="15">
        <f t="shared" si="6"/>
        <v>-0.17459999999999998</v>
      </c>
      <c r="U11" s="15">
        <f t="shared" si="6"/>
        <v>0</v>
      </c>
      <c r="V11" s="15">
        <f t="shared" si="6"/>
        <v>0</v>
      </c>
      <c r="W11" s="15">
        <f t="shared" si="6"/>
        <v>-0.29099999999999998</v>
      </c>
      <c r="X11" s="15">
        <f t="shared" si="6"/>
        <v>-2.9099999999999994E-2</v>
      </c>
      <c r="Y11" s="15">
        <f t="shared" si="6"/>
        <v>-0.14549999999999999</v>
      </c>
      <c r="Z11" s="15">
        <f t="shared" si="6"/>
        <v>-0.40740000000000004</v>
      </c>
      <c r="AA11" s="15">
        <f t="shared" si="6"/>
        <v>0</v>
      </c>
      <c r="AB11" s="15">
        <f t="shared" si="6"/>
        <v>-0.26189999999999997</v>
      </c>
      <c r="AC11" s="15">
        <f t="shared" si="6"/>
        <v>-0.40740000000000004</v>
      </c>
      <c r="AD11" s="15">
        <f t="shared" si="6"/>
        <v>-0.29099999999999998</v>
      </c>
      <c r="AE11" s="15">
        <f t="shared" si="6"/>
        <v>-0.34919999999999995</v>
      </c>
      <c r="AF11" s="15">
        <f t="shared" si="6"/>
        <v>-0.17460000000000001</v>
      </c>
      <c r="AG11" s="15">
        <f t="shared" si="6"/>
        <v>-0.34919999999999995</v>
      </c>
      <c r="AH11" s="15">
        <f t="shared" si="6"/>
        <v>-0.3201</v>
      </c>
      <c r="AI11" s="15">
        <f t="shared" si="6"/>
        <v>-0.26189999999999997</v>
      </c>
      <c r="AJ11" s="15">
        <f t="shared" si="6"/>
        <v>-0.16295999999999997</v>
      </c>
      <c r="AK11" s="15">
        <f t="shared" ref="AK11:AQ11" si="7">AK9*$G$3</f>
        <v>-0.23279999999999995</v>
      </c>
      <c r="AL11" s="15">
        <f t="shared" si="7"/>
        <v>-0.20369999999999996</v>
      </c>
      <c r="AM11" s="15">
        <f t="shared" si="7"/>
        <v>-0.23279999999999995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-5.8199999999999988E-2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Q19"/>
  <sheetViews>
    <sheetView zoomScaleNormal="100" workbookViewId="0">
      <selection activeCell="M14" sqref="M14"/>
    </sheetView>
  </sheetViews>
  <sheetFormatPr defaultRowHeight="15"/>
  <cols>
    <col min="1" max="5" width="9.140625" style="14"/>
    <col min="6" max="6" width="13.5703125" style="14" bestFit="1" customWidth="1"/>
    <col min="7" max="7" width="6" style="14" bestFit="1" customWidth="1"/>
    <col min="8" max="8" width="6.42578125" style="14" bestFit="1" customWidth="1"/>
    <col min="9" max="9" width="5.42578125" style="14" customWidth="1"/>
    <col min="10" max="12" width="6.42578125" style="14" bestFit="1" customWidth="1"/>
    <col min="13" max="13" width="7" style="14" bestFit="1" customWidth="1"/>
    <col min="14" max="36" width="6.42578125" style="14" bestFit="1" customWidth="1"/>
    <col min="37" max="16384" width="9.140625" style="14"/>
  </cols>
  <sheetData>
    <row r="2" spans="1:43">
      <c r="B2" s="18" t="s">
        <v>150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134</v>
      </c>
      <c r="B5" s="1" t="s">
        <v>133</v>
      </c>
      <c r="C5" s="26"/>
      <c r="D5" s="14">
        <v>2010</v>
      </c>
      <c r="E5" s="14" t="s">
        <v>132</v>
      </c>
      <c r="F5" s="14" t="s">
        <v>149</v>
      </c>
      <c r="G5" s="35">
        <v>0.18209415700000001</v>
      </c>
      <c r="H5" s="35">
        <v>0.35824053420000002</v>
      </c>
      <c r="I5" s="35">
        <v>3.1803265099999999E-2</v>
      </c>
      <c r="J5" s="35">
        <v>0.153</v>
      </c>
      <c r="K5" s="35">
        <v>0</v>
      </c>
      <c r="L5" s="35">
        <v>0.29305840999999999</v>
      </c>
      <c r="M5" s="35">
        <v>2.0667195120000001</v>
      </c>
      <c r="N5" s="35">
        <v>4.2866503680000001E-2</v>
      </c>
      <c r="O5" s="35">
        <v>9.4994592399999994E-2</v>
      </c>
      <c r="P5" s="35">
        <v>0</v>
      </c>
      <c r="Q5" s="35">
        <v>0</v>
      </c>
      <c r="R5" s="35">
        <v>0</v>
      </c>
      <c r="S5" s="35">
        <v>2.4890942700000002E-2</v>
      </c>
      <c r="T5" s="35">
        <v>0</v>
      </c>
      <c r="U5" s="35">
        <v>0</v>
      </c>
      <c r="V5" s="35">
        <v>0</v>
      </c>
      <c r="W5" s="35">
        <v>0.70199878199999999</v>
      </c>
      <c r="X5" s="35">
        <v>4.1008991199999997E-2</v>
      </c>
      <c r="Y5" s="35">
        <v>1.335179813E-2</v>
      </c>
      <c r="Z5" s="35">
        <v>0</v>
      </c>
      <c r="AA5" s="35">
        <v>0</v>
      </c>
      <c r="AB5" s="35">
        <v>0.115837881</v>
      </c>
      <c r="AC5" s="35">
        <v>0</v>
      </c>
      <c r="AD5" s="35">
        <v>0</v>
      </c>
      <c r="AE5" s="35">
        <v>0.2379766488</v>
      </c>
      <c r="AF5" s="35">
        <v>9.5166102000000002E-2</v>
      </c>
      <c r="AG5" s="35">
        <v>0</v>
      </c>
      <c r="AH5" s="35">
        <v>0</v>
      </c>
      <c r="AI5" s="35">
        <v>0.18722495250000001</v>
      </c>
      <c r="AJ5" s="35">
        <v>1.7022064299999999</v>
      </c>
      <c r="AK5" s="35">
        <v>4.8960000000000002E-3</v>
      </c>
      <c r="AL5" s="35">
        <v>8.9759999999999996E-3</v>
      </c>
      <c r="AM5" s="35">
        <v>0</v>
      </c>
      <c r="AN5" s="35">
        <v>0</v>
      </c>
      <c r="AO5" s="35">
        <v>0</v>
      </c>
      <c r="AP5" s="35">
        <v>0</v>
      </c>
      <c r="AQ5" s="35">
        <v>1.5504E-2</v>
      </c>
    </row>
    <row r="6" spans="1:43">
      <c r="A6" s="14" t="s">
        <v>134</v>
      </c>
      <c r="B6" s="1" t="s">
        <v>133</v>
      </c>
      <c r="C6" s="26"/>
      <c r="D6" s="14">
        <v>2010</v>
      </c>
      <c r="E6" s="14" t="s">
        <v>132</v>
      </c>
      <c r="F6" s="14" t="s">
        <v>148</v>
      </c>
      <c r="G6" s="35">
        <v>0.36418831400000001</v>
      </c>
      <c r="H6" s="35">
        <v>0.155756754</v>
      </c>
      <c r="I6" s="35">
        <v>8.2314333200000006E-2</v>
      </c>
      <c r="J6" s="35">
        <v>0.45900000000000002</v>
      </c>
      <c r="K6" s="35">
        <v>0</v>
      </c>
      <c r="L6" s="35">
        <v>8.9191690000000004E-2</v>
      </c>
      <c r="M6" s="35">
        <v>7.4057449179999999</v>
      </c>
      <c r="N6" s="35">
        <v>3.2149877760000001E-2</v>
      </c>
      <c r="O6" s="35">
        <v>0</v>
      </c>
      <c r="P6" s="35">
        <v>0.6285989394</v>
      </c>
      <c r="Q6" s="35">
        <v>5.7983402476999997</v>
      </c>
      <c r="R6" s="35">
        <v>1.9103982016000001</v>
      </c>
      <c r="S6" s="35">
        <v>0.32358225509999999</v>
      </c>
      <c r="T6" s="35">
        <v>0.14758957319999999</v>
      </c>
      <c r="U6" s="35">
        <v>0</v>
      </c>
      <c r="V6" s="35">
        <v>0</v>
      </c>
      <c r="W6" s="35">
        <v>3.5099939099999999</v>
      </c>
      <c r="X6" s="35">
        <v>5.1261238999999997E-3</v>
      </c>
      <c r="Y6" s="35">
        <v>6.0689991499999997E-3</v>
      </c>
      <c r="Z6" s="35">
        <v>3.1905999159999997E-2</v>
      </c>
      <c r="AA6" s="35">
        <v>0</v>
      </c>
      <c r="AB6" s="35">
        <v>1.0425409290000001</v>
      </c>
      <c r="AC6" s="35">
        <v>2.8217279904018802</v>
      </c>
      <c r="AD6" s="35">
        <v>1.34634203</v>
      </c>
      <c r="AE6" s="35">
        <v>0.71392994639999996</v>
      </c>
      <c r="AF6" s="35">
        <v>9.5166102000000002E-2</v>
      </c>
      <c r="AG6" s="35">
        <v>7.9268229000000003</v>
      </c>
      <c r="AH6" s="35">
        <v>0.29711351009999998</v>
      </c>
      <c r="AI6" s="35">
        <v>0.33700491449999997</v>
      </c>
      <c r="AJ6" s="35">
        <v>1.16248244</v>
      </c>
      <c r="AK6" s="35">
        <v>1.9584000000000001E-2</v>
      </c>
      <c r="AL6" s="35">
        <v>3.1415999999999999E-2</v>
      </c>
      <c r="AM6" s="35">
        <v>0.107836168</v>
      </c>
      <c r="AN6" s="35">
        <v>0</v>
      </c>
      <c r="AO6" s="35">
        <v>0</v>
      </c>
      <c r="AP6" s="35">
        <v>0</v>
      </c>
      <c r="AQ6" s="35">
        <v>3.8760000000000001E-3</v>
      </c>
    </row>
    <row r="7" spans="1:43">
      <c r="A7" s="14" t="s">
        <v>134</v>
      </c>
      <c r="B7" s="1" t="s">
        <v>133</v>
      </c>
      <c r="C7" s="26"/>
      <c r="D7" s="14">
        <v>2010</v>
      </c>
      <c r="E7" s="14" t="s">
        <v>132</v>
      </c>
      <c r="F7" s="14" t="s">
        <v>147</v>
      </c>
      <c r="G7" s="35">
        <v>3.095600669</v>
      </c>
      <c r="H7" s="35">
        <v>1.0435702518000001</v>
      </c>
      <c r="I7" s="35">
        <v>7.2960431699999995E-2</v>
      </c>
      <c r="J7" s="35">
        <v>0.91800000000000004</v>
      </c>
      <c r="K7" s="35">
        <v>1.0987134000000001E-2</v>
      </c>
      <c r="L7" s="35">
        <v>0.25483339999999999</v>
      </c>
      <c r="M7" s="35">
        <v>7.75019817</v>
      </c>
      <c r="N7" s="35">
        <v>0.28577669119999999</v>
      </c>
      <c r="O7" s="35">
        <v>0</v>
      </c>
      <c r="P7" s="35">
        <v>3.5620606565999999</v>
      </c>
      <c r="Q7" s="35">
        <v>4.7440965662999997</v>
      </c>
      <c r="R7" s="35">
        <v>4.9124525184000003</v>
      </c>
      <c r="S7" s="35">
        <v>0.14934565620000001</v>
      </c>
      <c r="T7" s="35">
        <v>0.34437567079999998</v>
      </c>
      <c r="U7" s="35">
        <v>9.9449999999999997E-2</v>
      </c>
      <c r="V7" s="35">
        <v>0</v>
      </c>
      <c r="W7" s="35">
        <v>2.807995128</v>
      </c>
      <c r="X7" s="35">
        <v>5.6387362900000002E-2</v>
      </c>
      <c r="Y7" s="35">
        <v>4.8551993199999997E-3</v>
      </c>
      <c r="Z7" s="35">
        <v>1.367399964E-2</v>
      </c>
      <c r="AA7" s="35">
        <v>0</v>
      </c>
      <c r="AB7" s="35">
        <v>1.1583788100000001</v>
      </c>
      <c r="AC7" s="35">
        <v>1.2093119958865199</v>
      </c>
      <c r="AD7" s="35">
        <v>1.34634203</v>
      </c>
      <c r="AE7" s="35">
        <v>0.2379766488</v>
      </c>
      <c r="AF7" s="35">
        <v>0.12688813600000001</v>
      </c>
      <c r="AG7" s="35">
        <v>5.2845485999999999</v>
      </c>
      <c r="AH7" s="35">
        <v>0.24309287190000001</v>
      </c>
      <c r="AI7" s="35">
        <v>0.22466994300000001</v>
      </c>
      <c r="AJ7" s="35">
        <v>1.2870341300000001</v>
      </c>
      <c r="AK7" s="35">
        <v>2.4479999999999998E-2</v>
      </c>
      <c r="AL7" s="35">
        <v>4.9368000000000002E-2</v>
      </c>
      <c r="AM7" s="35">
        <v>0.16175425199999999</v>
      </c>
      <c r="AN7" s="35">
        <v>0</v>
      </c>
      <c r="AO7" s="35">
        <v>0</v>
      </c>
      <c r="AP7" s="35">
        <v>1.2239999999999999E-2</v>
      </c>
      <c r="AQ7" s="35">
        <v>1.9380000000000001E-2</v>
      </c>
    </row>
    <row r="8" spans="1:43">
      <c r="C8" s="26"/>
      <c r="E8" s="19" t="s">
        <v>146</v>
      </c>
      <c r="G8" s="23">
        <f t="shared" ref="G8:AJ8" si="0">SUM(G5:G7)</f>
        <v>3.64188314</v>
      </c>
      <c r="H8" s="23">
        <f t="shared" si="0"/>
        <v>1.55756754</v>
      </c>
      <c r="I8" s="23">
        <f t="shared" si="0"/>
        <v>0.18707803000000001</v>
      </c>
      <c r="J8" s="23">
        <f t="shared" si="0"/>
        <v>1.53</v>
      </c>
      <c r="K8" s="23">
        <f t="shared" si="0"/>
        <v>1.0987134000000001E-2</v>
      </c>
      <c r="L8" s="23">
        <f t="shared" si="0"/>
        <v>0.63708349999999991</v>
      </c>
      <c r="M8" s="23">
        <f t="shared" si="0"/>
        <v>17.2226626</v>
      </c>
      <c r="N8" s="23">
        <f t="shared" si="0"/>
        <v>0.36079307263999999</v>
      </c>
      <c r="O8" s="23">
        <f t="shared" si="0"/>
        <v>9.4994592399999994E-2</v>
      </c>
      <c r="P8" s="23">
        <f t="shared" si="0"/>
        <v>4.1906595959999997</v>
      </c>
      <c r="Q8" s="23">
        <f t="shared" si="0"/>
        <v>10.542436813999998</v>
      </c>
      <c r="R8" s="23">
        <f t="shared" si="0"/>
        <v>6.8228507199999999</v>
      </c>
      <c r="S8" s="23">
        <f t="shared" si="0"/>
        <v>0.49781885399999998</v>
      </c>
      <c r="T8" s="23">
        <f t="shared" si="0"/>
        <v>0.49196524399999997</v>
      </c>
      <c r="U8" s="23">
        <f t="shared" si="0"/>
        <v>9.9449999999999997E-2</v>
      </c>
      <c r="V8" s="23">
        <f t="shared" si="0"/>
        <v>0</v>
      </c>
      <c r="W8" s="23">
        <f t="shared" si="0"/>
        <v>7.0199878199999999</v>
      </c>
      <c r="X8" s="23">
        <f t="shared" si="0"/>
        <v>0.102522478</v>
      </c>
      <c r="Y8" s="23">
        <f t="shared" si="0"/>
        <v>2.4275996599999999E-2</v>
      </c>
      <c r="Z8" s="23">
        <f t="shared" si="0"/>
        <v>4.5579998799999993E-2</v>
      </c>
      <c r="AA8" s="23">
        <f t="shared" si="0"/>
        <v>0</v>
      </c>
      <c r="AB8" s="23">
        <f t="shared" si="0"/>
        <v>2.3167576200000002</v>
      </c>
      <c r="AC8" s="23">
        <f t="shared" si="0"/>
        <v>4.0310399862884001</v>
      </c>
      <c r="AD8" s="23">
        <f t="shared" si="0"/>
        <v>2.6926840599999999</v>
      </c>
      <c r="AE8" s="23">
        <f t="shared" si="0"/>
        <v>1.189883244</v>
      </c>
      <c r="AF8" s="23">
        <f t="shared" si="0"/>
        <v>0.31722033999999999</v>
      </c>
      <c r="AG8" s="23">
        <f t="shared" si="0"/>
        <v>13.2113715</v>
      </c>
      <c r="AH8" s="23">
        <f t="shared" si="0"/>
        <v>0.54020638200000004</v>
      </c>
      <c r="AI8" s="23">
        <f t="shared" si="0"/>
        <v>0.74889980999999994</v>
      </c>
      <c r="AJ8" s="23">
        <f t="shared" si="0"/>
        <v>4.1517230000000005</v>
      </c>
      <c r="AK8" s="23">
        <f t="shared" ref="AK8:AQ8" si="1">SUM(AK5:AK7)</f>
        <v>4.8960000000000004E-2</v>
      </c>
      <c r="AL8" s="23">
        <f t="shared" si="1"/>
        <v>8.9760000000000006E-2</v>
      </c>
      <c r="AM8" s="23">
        <f t="shared" si="1"/>
        <v>0.26959042</v>
      </c>
      <c r="AN8" s="23">
        <f t="shared" si="1"/>
        <v>0</v>
      </c>
      <c r="AO8" s="23">
        <f t="shared" si="1"/>
        <v>0</v>
      </c>
      <c r="AP8" s="23">
        <f t="shared" si="1"/>
        <v>1.2239999999999999E-2</v>
      </c>
      <c r="AQ8" s="23">
        <f t="shared" si="1"/>
        <v>3.8760000000000003E-2</v>
      </c>
    </row>
    <row r="13" spans="1:43">
      <c r="F13" s="14" t="s">
        <v>129</v>
      </c>
      <c r="G13" s="22">
        <v>0.97</v>
      </c>
      <c r="M13" s="22">
        <v>0.95</v>
      </c>
    </row>
    <row r="14" spans="1:43">
      <c r="F14" s="18" t="s">
        <v>130</v>
      </c>
    </row>
    <row r="15" spans="1:43">
      <c r="F15" s="25" t="s">
        <v>128</v>
      </c>
      <c r="G15" s="19" t="s">
        <v>99</v>
      </c>
      <c r="H15" s="19" t="s">
        <v>98</v>
      </c>
      <c r="I15" s="19" t="s">
        <v>97</v>
      </c>
      <c r="J15" s="19" t="s">
        <v>96</v>
      </c>
      <c r="K15" s="19" t="s">
        <v>95</v>
      </c>
      <c r="L15" s="19" t="s">
        <v>94</v>
      </c>
      <c r="M15" s="19" t="s">
        <v>93</v>
      </c>
      <c r="N15" s="19" t="s">
        <v>92</v>
      </c>
      <c r="O15" s="19" t="s">
        <v>91</v>
      </c>
      <c r="P15" s="19" t="s">
        <v>90</v>
      </c>
      <c r="Q15" s="19" t="s">
        <v>89</v>
      </c>
      <c r="R15" s="19" t="s">
        <v>88</v>
      </c>
      <c r="S15" s="19" t="s">
        <v>222</v>
      </c>
      <c r="T15" s="19" t="s">
        <v>87</v>
      </c>
      <c r="U15" s="19" t="s">
        <v>86</v>
      </c>
      <c r="V15" s="19" t="s">
        <v>85</v>
      </c>
      <c r="W15" s="19" t="s">
        <v>84</v>
      </c>
      <c r="X15" s="19" t="s">
        <v>83</v>
      </c>
      <c r="Y15" s="19" t="s">
        <v>82</v>
      </c>
      <c r="Z15" s="19" t="s">
        <v>81</v>
      </c>
      <c r="AA15" s="19" t="s">
        <v>80</v>
      </c>
      <c r="AB15" s="19" t="s">
        <v>79</v>
      </c>
      <c r="AC15" s="19" t="s">
        <v>78</v>
      </c>
      <c r="AD15" s="19" t="s">
        <v>77</v>
      </c>
      <c r="AE15" s="19" t="s">
        <v>76</v>
      </c>
      <c r="AF15" s="19" t="s">
        <v>75</v>
      </c>
      <c r="AG15" s="19" t="s">
        <v>74</v>
      </c>
      <c r="AH15" s="19" t="s">
        <v>73</v>
      </c>
      <c r="AI15" s="19" t="s">
        <v>72</v>
      </c>
      <c r="AJ15" s="19" t="s">
        <v>71</v>
      </c>
      <c r="AK15" s="19" t="s">
        <v>215</v>
      </c>
      <c r="AL15" s="19" t="s">
        <v>216</v>
      </c>
      <c r="AM15" s="19" t="s">
        <v>217</v>
      </c>
      <c r="AN15" s="19" t="s">
        <v>218</v>
      </c>
      <c r="AO15" s="19" t="s">
        <v>219</v>
      </c>
      <c r="AP15" s="19" t="s">
        <v>220</v>
      </c>
      <c r="AQ15" s="19" t="s">
        <v>221</v>
      </c>
    </row>
    <row r="16" spans="1:43">
      <c r="F16" s="14" t="str">
        <f>F5</f>
        <v>IPPPUPMEC00</v>
      </c>
      <c r="G16" s="24">
        <f t="shared" ref="G16:I18" si="2">IF(G$8=0,0,G5/G$8)*$G$13</f>
        <v>4.8500000000000001E-2</v>
      </c>
      <c r="H16" s="24">
        <f t="shared" si="2"/>
        <v>0.22309999999999999</v>
      </c>
      <c r="I16" s="24">
        <f t="shared" si="2"/>
        <v>0.16489999999999999</v>
      </c>
      <c r="J16" s="24">
        <f>IF(J$8=0,0,J5/J$8)*G13</f>
        <v>9.6999999999999989E-2</v>
      </c>
      <c r="K16" s="24">
        <f>IF(K$8=0,0,K5/K$8)*G13</f>
        <v>0</v>
      </c>
      <c r="L16" s="24">
        <f>IF(L$8=0,0,L5/L$8)*G13</f>
        <v>0.44620000000000004</v>
      </c>
      <c r="M16" s="24">
        <f>IF(M$8=0,0,M5/M$8)*G13</f>
        <v>0.1164</v>
      </c>
      <c r="N16" s="24">
        <f>IF(N$8=0,0,N5/N$8)*G13</f>
        <v>0.11524752475247525</v>
      </c>
      <c r="O16" s="24">
        <f>IF(O$8=0,0,O5/O$8)*G13</f>
        <v>0.97</v>
      </c>
      <c r="P16" s="24">
        <f>IF(P$8=0,0,P5/P$8)*G13</f>
        <v>0</v>
      </c>
      <c r="Q16" s="24">
        <f>IF(Q$8=0,0,Q5/Q$8)*G13</f>
        <v>0</v>
      </c>
      <c r="R16" s="24">
        <f>IF(R$8=0,0,R5/R$8)*G13</f>
        <v>0</v>
      </c>
      <c r="S16" s="24">
        <f>IF(S$8=0,0,S5/S$8)*G13</f>
        <v>4.8500000000000001E-2</v>
      </c>
      <c r="T16" s="24">
        <f>IF(T$8=0,0,T5/T$8)*G13</f>
        <v>0</v>
      </c>
      <c r="U16" s="24">
        <f>IF(U$8=0,0,U5/U$8)*G13</f>
        <v>0</v>
      </c>
      <c r="V16" s="24">
        <f>IF(V$8=0,0,V5/V$8)*G13</f>
        <v>0</v>
      </c>
      <c r="W16" s="24">
        <f>IF(W$8=0,0,W5/W$8)*G13</f>
        <v>9.7000000000000003E-2</v>
      </c>
      <c r="X16" s="24">
        <f>IF(X$8=0,0,X5/X$8)*G13</f>
        <v>0.38799999999999996</v>
      </c>
      <c r="Y16" s="24">
        <f>IF(Y$8=0,0,Y5/Y$8)*G13</f>
        <v>0.53349999999999997</v>
      </c>
      <c r="Z16" s="24">
        <f>IF(Z$8=0,0,Z5/Z$8)*G13</f>
        <v>0</v>
      </c>
      <c r="AA16" s="24">
        <f>IF(AA$8=0,0,AA5/AA$8)*G13</f>
        <v>0</v>
      </c>
      <c r="AB16" s="24">
        <f>IF(AB$8=0,0,AB5/AB$8)*G13</f>
        <v>4.8499999999999995E-2</v>
      </c>
      <c r="AC16" s="24">
        <f>IF(AC$8=0,0,AC5/AC$8)*G13</f>
        <v>0</v>
      </c>
      <c r="AD16" s="24">
        <f>IF(AD$8=0,0,AD5/AD$8)*G13</f>
        <v>0</v>
      </c>
      <c r="AE16" s="24">
        <f>IF(AE$8=0,0,AE5/AE$8)*G13</f>
        <v>0.19399999999999998</v>
      </c>
      <c r="AF16" s="24">
        <f>IF(AF$8=0,0,AF5/AF$8)*G13</f>
        <v>0.29100000000000004</v>
      </c>
      <c r="AG16" s="24">
        <f>IF(AG$8=0,0,AG5/AG$8)*G13</f>
        <v>0</v>
      </c>
      <c r="AH16" s="24">
        <f>IF(AH$8=0,0,AH5/AH$8)*G13</f>
        <v>0</v>
      </c>
      <c r="AI16" s="24">
        <f>IF(AI$8=0,0,AI5/AI$8)*G13</f>
        <v>0.24250000000000005</v>
      </c>
      <c r="AJ16" s="24">
        <f t="shared" ref="AJ16:AQ18" si="3">IF(AJ$8=0,0,AJ5/AJ$8)*$G$13</f>
        <v>0.39769999999999989</v>
      </c>
      <c r="AK16" s="24">
        <f t="shared" si="3"/>
        <v>9.6999999999999989E-2</v>
      </c>
      <c r="AL16" s="24">
        <f t="shared" si="3"/>
        <v>9.6999999999999989E-2</v>
      </c>
      <c r="AM16" s="24">
        <f t="shared" si="3"/>
        <v>0</v>
      </c>
      <c r="AN16" s="24">
        <f t="shared" si="3"/>
        <v>0</v>
      </c>
      <c r="AO16" s="24">
        <f t="shared" si="3"/>
        <v>0</v>
      </c>
      <c r="AP16" s="24">
        <f t="shared" si="3"/>
        <v>0</v>
      </c>
      <c r="AQ16" s="24">
        <f t="shared" si="3"/>
        <v>0.38799999999999996</v>
      </c>
    </row>
    <row r="17" spans="6:43">
      <c r="F17" s="14" t="str">
        <f>F6</f>
        <v>IPPPUPCHE00</v>
      </c>
      <c r="G17" s="24">
        <f t="shared" si="2"/>
        <v>9.7000000000000003E-2</v>
      </c>
      <c r="H17" s="24">
        <f t="shared" si="2"/>
        <v>9.7000000000000003E-2</v>
      </c>
      <c r="I17" s="24">
        <f t="shared" si="2"/>
        <v>0.42680000000000001</v>
      </c>
      <c r="J17" s="24">
        <f>IF(J$8=0,0,J6/J$8)*G13</f>
        <v>0.29099999999999998</v>
      </c>
      <c r="K17" s="24">
        <f>IF(K$8=0,0,K6/K$8)*G13</f>
        <v>0</v>
      </c>
      <c r="L17" s="24">
        <f>IF(L$8=0,0,L6/L$8)*G13</f>
        <v>0.1358</v>
      </c>
      <c r="M17" s="24">
        <f>IF(M$8=0,0,M6/M$8)*M13</f>
        <v>0.40849999999999997</v>
      </c>
      <c r="N17" s="24">
        <f>IF(N$8=0,0,N6/N$8)*G13</f>
        <v>8.6435643564356443E-2</v>
      </c>
      <c r="O17" s="24">
        <f>IF(O$8=0,0,O6/O$8)*G13</f>
        <v>0</v>
      </c>
      <c r="P17" s="24">
        <f>IF(P$8=0,0,P6/P$8)*G13</f>
        <v>0.14550000000000002</v>
      </c>
      <c r="Q17" s="24">
        <f>IF(Q$8=0,0,Q6/Q$8)*G13</f>
        <v>0.53349999999999997</v>
      </c>
      <c r="R17" s="24">
        <f>IF(R$8=0,0,R6/R$8)*G13</f>
        <v>0.27160000000000001</v>
      </c>
      <c r="S17" s="24">
        <f>IF(S$8=0,0,S6/S$8)*G13</f>
        <v>0.63049999999999995</v>
      </c>
      <c r="T17" s="24">
        <f>IF(T$8=0,0,T6/T$8)*G13</f>
        <v>0.29099999999999998</v>
      </c>
      <c r="U17" s="24">
        <f>IF(U$8=0,0,U6/U$8)*G13</f>
        <v>0</v>
      </c>
      <c r="V17" s="24">
        <f>IF(V$8=0,0,V6/V$8)*G13</f>
        <v>0</v>
      </c>
      <c r="W17" s="24">
        <f>IF(W$8=0,0,W6/W$8)*G13</f>
        <v>0.48499999999999999</v>
      </c>
      <c r="X17" s="24">
        <f>IF(X$8=0,0,X6/X$8)*G13</f>
        <v>4.8499999999999995E-2</v>
      </c>
      <c r="Y17" s="24">
        <f>IF(Y$8=0,0,Y6/Y$8)*G13</f>
        <v>0.24249999999999999</v>
      </c>
      <c r="Z17" s="24">
        <f>IF(Z$8=0,0,Z6/Z$8)*G13</f>
        <v>0.67900000000000005</v>
      </c>
      <c r="AA17" s="24">
        <f>IF(AA$8=0,0,AA6/AA$8)*G13</f>
        <v>0</v>
      </c>
      <c r="AB17" s="24">
        <f>IF(AB$8=0,0,AB6/AB$8)*G13</f>
        <v>0.4365</v>
      </c>
      <c r="AC17" s="24">
        <f>IF(AC$8=0,0,AC6/AC$8)*G13</f>
        <v>0.67900000000000005</v>
      </c>
      <c r="AD17" s="24">
        <f>IF(AD$8=0,0,AD6/AD$8)*G13</f>
        <v>0.48499999999999999</v>
      </c>
      <c r="AE17" s="24">
        <f>IF(AE$8=0,0,AE6/AE$8)*G13</f>
        <v>0.58199999999999996</v>
      </c>
      <c r="AF17" s="24">
        <f>IF(AF$8=0,0,AF6/AF$8)*G13</f>
        <v>0.29100000000000004</v>
      </c>
      <c r="AG17" s="24">
        <f>IF(AG$8=0,0,AG6/AG$8)*G13</f>
        <v>0.58199999999999996</v>
      </c>
      <c r="AH17" s="24">
        <f>IF(AH$8=0,0,AH6/AH$8)*G13</f>
        <v>0.53349999999999997</v>
      </c>
      <c r="AI17" s="24">
        <f>IF(AI$8=0,0,AI6/AI$8)*G13</f>
        <v>0.4365</v>
      </c>
      <c r="AJ17" s="24">
        <f t="shared" si="3"/>
        <v>0.27159999999999995</v>
      </c>
      <c r="AK17" s="24">
        <f t="shared" si="3"/>
        <v>0.38799999999999996</v>
      </c>
      <c r="AL17" s="24">
        <f t="shared" si="3"/>
        <v>0.33949999999999997</v>
      </c>
      <c r="AM17" s="24">
        <f t="shared" si="3"/>
        <v>0.38799999999999996</v>
      </c>
      <c r="AN17" s="24">
        <f t="shared" si="3"/>
        <v>0</v>
      </c>
      <c r="AO17" s="24">
        <f t="shared" si="3"/>
        <v>0</v>
      </c>
      <c r="AP17" s="24">
        <f t="shared" si="3"/>
        <v>0</v>
      </c>
      <c r="AQ17" s="24">
        <f t="shared" si="3"/>
        <v>9.6999999999999989E-2</v>
      </c>
    </row>
    <row r="18" spans="6:43">
      <c r="F18" s="14" t="str">
        <f>F7</f>
        <v>IPPPUPRYC00</v>
      </c>
      <c r="G18" s="24">
        <f t="shared" si="2"/>
        <v>0.82450000000000001</v>
      </c>
      <c r="H18" s="24">
        <f t="shared" si="2"/>
        <v>0.64990000000000003</v>
      </c>
      <c r="I18" s="24">
        <f t="shared" si="2"/>
        <v>0.37829999999999997</v>
      </c>
      <c r="J18" s="24">
        <f>IF(J$8=0,0,J7/J$8)*G13</f>
        <v>0.58199999999999996</v>
      </c>
      <c r="K18" s="24">
        <f>IF(K$8=0,0,K7/K$8)*G13</f>
        <v>0.97</v>
      </c>
      <c r="L18" s="24">
        <f>IF(L$8=0,0,L7/L$8)*G13</f>
        <v>0.38800000000000001</v>
      </c>
      <c r="M18" s="24">
        <f>IF(M$8=0,0,M7/M$8)*G13</f>
        <v>0.4365</v>
      </c>
      <c r="N18" s="24">
        <f>IF(N$8=0,0,N7/N$8)*G13</f>
        <v>0.76831683168316833</v>
      </c>
      <c r="O18" s="24">
        <f>IF(O$8=0,0,O7/O$8)*G13</f>
        <v>0</v>
      </c>
      <c r="P18" s="24">
        <f>IF(P$8=0,0,P7/P$8)*G13</f>
        <v>0.82450000000000001</v>
      </c>
      <c r="Q18" s="24">
        <f>IF(Q$8=0,0,Q7/Q$8)*G13</f>
        <v>0.4365</v>
      </c>
      <c r="R18" s="24">
        <f>IF(R$8=0,0,R7/R$8)*G13</f>
        <v>0.69840000000000002</v>
      </c>
      <c r="S18" s="24">
        <f>IF(S$8=0,0,S7/S$8)*G13</f>
        <v>0.29100000000000004</v>
      </c>
      <c r="T18" s="24">
        <f>IF(T$8=0,0,T7/T$8)*G13</f>
        <v>0.67899999999999994</v>
      </c>
      <c r="U18" s="24">
        <f>IF(U$8=0,0,U7/U$8)*G13</f>
        <v>0.97</v>
      </c>
      <c r="V18" s="24">
        <f>IF(V$8=0,0,V7/V$8)*G13</f>
        <v>0</v>
      </c>
      <c r="W18" s="24">
        <f>IF(W$8=0,0,W7/W$8)*G13</f>
        <v>0.38800000000000001</v>
      </c>
      <c r="X18" s="24">
        <f>IF(X$8=0,0,X7/X$8)*G13</f>
        <v>0.53349999999999997</v>
      </c>
      <c r="Y18" s="24">
        <f>IF(Y$8=0,0,Y7/Y$8)*G13</f>
        <v>0.19400000000000001</v>
      </c>
      <c r="Z18" s="24">
        <f>IF(Z$8=0,0,Z7/Z$8)*G13</f>
        <v>0.29100000000000004</v>
      </c>
      <c r="AA18" s="24">
        <f>IF(AA$8=0,0,AA7/AA$8)*G13</f>
        <v>0</v>
      </c>
      <c r="AB18" s="24">
        <f>IF(AB$8=0,0,AB7/AB$8)*G13</f>
        <v>0.48499999999999999</v>
      </c>
      <c r="AC18" s="24">
        <f>IF(AC$8=0,0,AC7/AC$8)*G13</f>
        <v>0.29099999999999998</v>
      </c>
      <c r="AD18" s="24">
        <f>IF(AD$8=0,0,AD7/AD$8)*G13</f>
        <v>0.48499999999999999</v>
      </c>
      <c r="AE18" s="24">
        <f>IF(AE$8=0,0,AE7/AE$8)*G13</f>
        <v>0.19399999999999998</v>
      </c>
      <c r="AF18" s="24">
        <f>IF(AF$8=0,0,AF7/AF$8)*G13</f>
        <v>0.38800000000000007</v>
      </c>
      <c r="AG18" s="24">
        <f>IF(AG$8=0,0,AG7/AG$8)*G13</f>
        <v>0.38799999999999996</v>
      </c>
      <c r="AH18" s="24">
        <f>IF(AH$8=0,0,AH7/AH$8)*G13</f>
        <v>0.43649999999999994</v>
      </c>
      <c r="AI18" s="24">
        <f>IF(AI$8=0,0,AI7/AI$8)*G13</f>
        <v>0.29100000000000004</v>
      </c>
      <c r="AJ18" s="24">
        <f t="shared" si="3"/>
        <v>0.30069999999999997</v>
      </c>
      <c r="AK18" s="24">
        <f t="shared" si="3"/>
        <v>0.48499999999999993</v>
      </c>
      <c r="AL18" s="24">
        <f t="shared" si="3"/>
        <v>0.53349999999999997</v>
      </c>
      <c r="AM18" s="24">
        <f t="shared" si="3"/>
        <v>0.58199999999999996</v>
      </c>
      <c r="AN18" s="24">
        <f t="shared" si="3"/>
        <v>0</v>
      </c>
      <c r="AO18" s="24">
        <f t="shared" si="3"/>
        <v>0</v>
      </c>
      <c r="AP18" s="24">
        <f t="shared" si="3"/>
        <v>0.97</v>
      </c>
      <c r="AQ18" s="24">
        <f t="shared" si="3"/>
        <v>0.48499999999999999</v>
      </c>
    </row>
    <row r="19" spans="6:43">
      <c r="F19" s="19" t="s">
        <v>145</v>
      </c>
      <c r="G19" s="23">
        <f t="shared" ref="G19:AJ19" si="4">SUM(G16:G18)</f>
        <v>0.97</v>
      </c>
      <c r="H19" s="23">
        <f t="shared" si="4"/>
        <v>0.97</v>
      </c>
      <c r="I19" s="23">
        <f t="shared" si="4"/>
        <v>0.97</v>
      </c>
      <c r="J19" s="23">
        <f t="shared" si="4"/>
        <v>0.97</v>
      </c>
      <c r="K19" s="23">
        <f t="shared" si="4"/>
        <v>0.97</v>
      </c>
      <c r="L19" s="23">
        <f t="shared" si="4"/>
        <v>0.97000000000000008</v>
      </c>
      <c r="M19" s="23">
        <f t="shared" si="4"/>
        <v>0.96139999999999992</v>
      </c>
      <c r="N19" s="23">
        <f t="shared" si="4"/>
        <v>0.97</v>
      </c>
      <c r="O19" s="23">
        <f t="shared" si="4"/>
        <v>0.97</v>
      </c>
      <c r="P19" s="23">
        <f t="shared" si="4"/>
        <v>0.97</v>
      </c>
      <c r="Q19" s="23">
        <f t="shared" si="4"/>
        <v>0.97</v>
      </c>
      <c r="R19" s="23">
        <f t="shared" si="4"/>
        <v>0.97</v>
      </c>
      <c r="S19" s="23">
        <f t="shared" si="4"/>
        <v>0.97</v>
      </c>
      <c r="T19" s="23">
        <f t="shared" si="4"/>
        <v>0.97</v>
      </c>
      <c r="U19" s="23">
        <f t="shared" si="4"/>
        <v>0.97</v>
      </c>
      <c r="V19" s="23">
        <f t="shared" si="4"/>
        <v>0</v>
      </c>
      <c r="W19" s="23">
        <f t="shared" si="4"/>
        <v>0.97</v>
      </c>
      <c r="X19" s="23">
        <f t="shared" si="4"/>
        <v>0.97</v>
      </c>
      <c r="Y19" s="23">
        <f t="shared" si="4"/>
        <v>0.97</v>
      </c>
      <c r="Z19" s="23">
        <f t="shared" si="4"/>
        <v>0.97000000000000008</v>
      </c>
      <c r="AA19" s="23">
        <f t="shared" si="4"/>
        <v>0</v>
      </c>
      <c r="AB19" s="23">
        <f t="shared" si="4"/>
        <v>0.97</v>
      </c>
      <c r="AC19" s="23">
        <f t="shared" si="4"/>
        <v>0.97</v>
      </c>
      <c r="AD19" s="23">
        <f t="shared" si="4"/>
        <v>0.97</v>
      </c>
      <c r="AE19" s="23">
        <f t="shared" si="4"/>
        <v>0.96999999999999986</v>
      </c>
      <c r="AF19" s="23">
        <f t="shared" si="4"/>
        <v>0.9700000000000002</v>
      </c>
      <c r="AG19" s="23">
        <f t="shared" si="4"/>
        <v>0.97</v>
      </c>
      <c r="AH19" s="23">
        <f t="shared" si="4"/>
        <v>0.97</v>
      </c>
      <c r="AI19" s="23">
        <f t="shared" si="4"/>
        <v>0.97000000000000008</v>
      </c>
      <c r="AJ19" s="23">
        <f t="shared" si="4"/>
        <v>0.96999999999999975</v>
      </c>
      <c r="AK19" s="23">
        <f t="shared" ref="AK19:AQ19" si="5">SUM(AK16:AK18)</f>
        <v>0.96999999999999986</v>
      </c>
      <c r="AL19" s="23">
        <f t="shared" si="5"/>
        <v>0.97</v>
      </c>
      <c r="AM19" s="23">
        <f t="shared" si="5"/>
        <v>0.97</v>
      </c>
      <c r="AN19" s="23">
        <f t="shared" si="5"/>
        <v>0</v>
      </c>
      <c r="AO19" s="23">
        <f t="shared" si="5"/>
        <v>0</v>
      </c>
      <c r="AP19" s="23">
        <f t="shared" si="5"/>
        <v>0.97</v>
      </c>
      <c r="AQ19" s="23">
        <f t="shared" si="5"/>
        <v>0.97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S25"/>
  <sheetViews>
    <sheetView zoomScaleNormal="100" workbookViewId="0">
      <selection activeCell="M2" sqref="M2"/>
    </sheetView>
  </sheetViews>
  <sheetFormatPr defaultRowHeight="15"/>
  <cols>
    <col min="1" max="1" width="19.85546875" style="14" bestFit="1" customWidth="1"/>
    <col min="2" max="4" width="9.140625" style="14"/>
    <col min="5" max="6" width="9.285156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5.28515625" style="14" bestFit="1" customWidth="1"/>
    <col min="12" max="13" width="5.85546875" style="14" bestFit="1" customWidth="1"/>
    <col min="14" max="14" width="5.28515625" style="14" bestFit="1" customWidth="1"/>
    <col min="15" max="17" width="5.85546875" style="14" bestFit="1" customWidth="1"/>
    <col min="18" max="18" width="5.28515625" style="14" bestFit="1" customWidth="1"/>
    <col min="19" max="20" width="5.85546875" style="14" bestFit="1" customWidth="1"/>
    <col min="21" max="21" width="5.28515625" style="14" bestFit="1" customWidth="1"/>
    <col min="22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0" width="5.85546875" style="14" bestFit="1" customWidth="1"/>
    <col min="31" max="31" width="5.5703125" style="14" bestFit="1" customWidth="1"/>
    <col min="32" max="36" width="5.85546875" style="14" bestFit="1" customWidth="1"/>
    <col min="37" max="43" width="5.85546875" style="14" customWidth="1"/>
    <col min="44" max="44" width="14.5703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51">
        <v>0.9</v>
      </c>
      <c r="H2" s="14" t="s">
        <v>115</v>
      </c>
    </row>
    <row r="3" spans="1:45">
      <c r="E3" s="20" t="s">
        <v>162</v>
      </c>
      <c r="G3" s="22">
        <v>0.85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155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161</v>
      </c>
      <c r="B6" s="14" t="s">
        <v>57</v>
      </c>
      <c r="C6" s="14" t="s">
        <v>160</v>
      </c>
      <c r="D6" s="14" t="s">
        <v>57</v>
      </c>
      <c r="E6" s="14">
        <v>2011</v>
      </c>
      <c r="F6" s="14">
        <v>1</v>
      </c>
      <c r="G6" s="15">
        <f>-'FILL-IALICU'!G19</f>
        <v>0</v>
      </c>
      <c r="H6" s="15">
        <f>-'FILL-IALICU'!H19</f>
        <v>-0.99</v>
      </c>
      <c r="I6" s="15">
        <f>-'FILL-IALICU'!I19</f>
        <v>-0.21779999999999999</v>
      </c>
      <c r="J6" s="15">
        <f>-'FILL-IALICU'!J19</f>
        <v>-6.9299999999999931E-2</v>
      </c>
      <c r="K6" s="15">
        <f>-'FILL-IALICU'!K19</f>
        <v>0</v>
      </c>
      <c r="L6" s="15">
        <f>-'FILL-IALICU'!L19</f>
        <v>0</v>
      </c>
      <c r="M6" s="15">
        <f>-'FILL-IALICU'!M19</f>
        <v>-0.192555</v>
      </c>
      <c r="N6" s="15">
        <f>-'FILL-IALICU'!N19</f>
        <v>-0.99</v>
      </c>
      <c r="O6" s="15">
        <f>-'FILL-IALICU'!O19</f>
        <v>0</v>
      </c>
      <c r="P6" s="15">
        <f>-'FILL-IALICU'!P19</f>
        <v>-0.35640000000000005</v>
      </c>
      <c r="Q6" s="15">
        <f>-'FILL-IALICU'!Q19</f>
        <v>0</v>
      </c>
      <c r="R6" s="15">
        <f>-'FILL-IALICU'!R19</f>
        <v>-4.9499999999999995E-2</v>
      </c>
      <c r="S6" s="15">
        <f>-'FILL-IALICU'!S19</f>
        <v>-4.9500000000000009E-2</v>
      </c>
      <c r="T6" s="15">
        <f>-'FILL-IALICU'!T19</f>
        <v>0</v>
      </c>
      <c r="U6" s="15">
        <f>-'FILL-IALICU'!U19</f>
        <v>0</v>
      </c>
      <c r="V6" s="15">
        <f>-'FILL-IALICU'!V19</f>
        <v>-0.79200000000000004</v>
      </c>
      <c r="W6" s="15">
        <f>-'FILL-IALICU'!W19</f>
        <v>0</v>
      </c>
      <c r="X6" s="15">
        <f>-'FILL-IALICU'!X19</f>
        <v>0</v>
      </c>
      <c r="Y6" s="15">
        <f>-'FILL-IALICU'!Y19</f>
        <v>0</v>
      </c>
      <c r="Z6" s="15">
        <f>-'FILL-IALICU'!Z19</f>
        <v>0</v>
      </c>
      <c r="AA6" s="15">
        <f>-'FILL-IALICU'!AA19</f>
        <v>0</v>
      </c>
      <c r="AB6" s="15">
        <f>-'FILL-IALICU'!AB19</f>
        <v>-0.19800000000000001</v>
      </c>
      <c r="AC6" s="15">
        <f>-'FILL-IALICU'!AC19</f>
        <v>0</v>
      </c>
      <c r="AD6" s="15">
        <f>-'FILL-IALICU'!AD19</f>
        <v>-0.2475</v>
      </c>
      <c r="AE6" s="15">
        <f>-'FILL-IALICU'!AE19</f>
        <v>0</v>
      </c>
      <c r="AF6" s="15">
        <f>-'FILL-IALICU'!AF19</f>
        <v>0</v>
      </c>
      <c r="AG6" s="15">
        <f>-'FILL-IALICU'!AG19</f>
        <v>-0.14850000000000002</v>
      </c>
      <c r="AH6" s="15">
        <f>-'FILL-IALICU'!AH19</f>
        <v>0</v>
      </c>
      <c r="AI6" s="15">
        <f>-'FILL-IALICU'!AI19</f>
        <v>0</v>
      </c>
      <c r="AJ6" s="15">
        <f>-'FILL-IALICU'!AJ19</f>
        <v>0</v>
      </c>
      <c r="AK6" s="15">
        <f>-'FILL-IALICU'!AK19</f>
        <v>0</v>
      </c>
      <c r="AL6" s="15">
        <f>-'FILL-IALICU'!AL19</f>
        <v>0</v>
      </c>
      <c r="AM6" s="15">
        <f>-'FILL-IALICU'!AM19</f>
        <v>0</v>
      </c>
      <c r="AN6" s="15">
        <f>-'FILL-IALICU'!AN19</f>
        <v>0</v>
      </c>
      <c r="AO6" s="15">
        <f>-'FILL-IALICU'!AO19</f>
        <v>-0.99</v>
      </c>
      <c r="AP6" s="15">
        <f>-'FILL-IALICU'!AP19</f>
        <v>0</v>
      </c>
      <c r="AQ6" s="15">
        <f>-'FILL-IALICU'!AQ19</f>
        <v>-0.99</v>
      </c>
      <c r="AR6" s="14">
        <v>0</v>
      </c>
      <c r="AS6" s="14">
        <v>15</v>
      </c>
    </row>
    <row r="7" spans="1:45">
      <c r="B7" s="14" t="s">
        <v>57</v>
      </c>
      <c r="C7" s="14" t="s">
        <v>160</v>
      </c>
      <c r="D7" s="14" t="s">
        <v>57</v>
      </c>
      <c r="E7" s="14">
        <v>2025</v>
      </c>
      <c r="G7" s="15">
        <f t="shared" ref="G7:AJ7" si="0">G6*$G$2</f>
        <v>0</v>
      </c>
      <c r="H7" s="15">
        <f t="shared" si="0"/>
        <v>-0.89100000000000001</v>
      </c>
      <c r="I7" s="15">
        <f t="shared" si="0"/>
        <v>-0.19602</v>
      </c>
      <c r="J7" s="15">
        <f t="shared" si="0"/>
        <v>-6.2369999999999939E-2</v>
      </c>
      <c r="K7" s="15">
        <f t="shared" si="0"/>
        <v>0</v>
      </c>
      <c r="L7" s="15">
        <f t="shared" si="0"/>
        <v>0</v>
      </c>
      <c r="M7" s="15">
        <f t="shared" si="0"/>
        <v>-0.1732995</v>
      </c>
      <c r="N7" s="15">
        <f t="shared" si="0"/>
        <v>-0.89100000000000001</v>
      </c>
      <c r="O7" s="15">
        <f t="shared" si="0"/>
        <v>0</v>
      </c>
      <c r="P7" s="15">
        <f t="shared" si="0"/>
        <v>-0.32076000000000005</v>
      </c>
      <c r="Q7" s="15">
        <f t="shared" si="0"/>
        <v>0</v>
      </c>
      <c r="R7" s="15">
        <f t="shared" si="0"/>
        <v>-4.4549999999999999E-2</v>
      </c>
      <c r="S7" s="15">
        <f t="shared" si="0"/>
        <v>-4.4550000000000006E-2</v>
      </c>
      <c r="T7" s="15">
        <f t="shared" si="0"/>
        <v>0</v>
      </c>
      <c r="U7" s="15">
        <f t="shared" si="0"/>
        <v>0</v>
      </c>
      <c r="V7" s="15">
        <f t="shared" si="0"/>
        <v>-0.7128000000000001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>
        <f t="shared" si="0"/>
        <v>0</v>
      </c>
      <c r="AA7" s="15">
        <f t="shared" si="0"/>
        <v>0</v>
      </c>
      <c r="AB7" s="15">
        <f t="shared" si="0"/>
        <v>-0.17820000000000003</v>
      </c>
      <c r="AC7" s="15">
        <f t="shared" si="0"/>
        <v>0</v>
      </c>
      <c r="AD7" s="15">
        <f t="shared" si="0"/>
        <v>-0.22275</v>
      </c>
      <c r="AE7" s="15">
        <f t="shared" si="0"/>
        <v>0</v>
      </c>
      <c r="AF7" s="15">
        <f t="shared" si="0"/>
        <v>0</v>
      </c>
      <c r="AG7" s="15">
        <f t="shared" si="0"/>
        <v>-0.13365000000000002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ref="AK7:AQ7" si="1">AK6*$G$2</f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-0.89100000000000001</v>
      </c>
      <c r="AP7" s="15">
        <f t="shared" si="1"/>
        <v>0</v>
      </c>
      <c r="AQ7" s="15">
        <f t="shared" si="1"/>
        <v>-0.89100000000000001</v>
      </c>
    </row>
    <row r="8" spans="1:45">
      <c r="B8" s="14" t="s">
        <v>57</v>
      </c>
      <c r="C8" s="14" t="s">
        <v>160</v>
      </c>
      <c r="D8" s="14" t="s">
        <v>57</v>
      </c>
      <c r="E8" s="14">
        <v>2050</v>
      </c>
      <c r="G8" s="15">
        <f t="shared" ref="G8:AJ8" si="2">G6*$G$3</f>
        <v>0</v>
      </c>
      <c r="H8" s="15">
        <f t="shared" si="2"/>
        <v>-0.84150000000000003</v>
      </c>
      <c r="I8" s="15">
        <f t="shared" si="2"/>
        <v>-0.18512999999999999</v>
      </c>
      <c r="J8" s="15">
        <f t="shared" si="2"/>
        <v>-5.8904999999999937E-2</v>
      </c>
      <c r="K8" s="15">
        <f t="shared" si="2"/>
        <v>0</v>
      </c>
      <c r="L8" s="15">
        <f t="shared" si="2"/>
        <v>0</v>
      </c>
      <c r="M8" s="15">
        <f t="shared" si="2"/>
        <v>-0.16367175</v>
      </c>
      <c r="N8" s="15">
        <f t="shared" si="2"/>
        <v>-0.84150000000000003</v>
      </c>
      <c r="O8" s="15">
        <f t="shared" si="2"/>
        <v>0</v>
      </c>
      <c r="P8" s="15">
        <f t="shared" si="2"/>
        <v>-0.30294000000000004</v>
      </c>
      <c r="Q8" s="15">
        <f t="shared" si="2"/>
        <v>0</v>
      </c>
      <c r="R8" s="15">
        <f t="shared" si="2"/>
        <v>-4.2074999999999994E-2</v>
      </c>
      <c r="S8" s="15">
        <f t="shared" si="2"/>
        <v>-4.2075000000000008E-2</v>
      </c>
      <c r="T8" s="15">
        <f t="shared" si="2"/>
        <v>0</v>
      </c>
      <c r="U8" s="15">
        <f t="shared" si="2"/>
        <v>0</v>
      </c>
      <c r="V8" s="15">
        <f t="shared" si="2"/>
        <v>-0.67320000000000002</v>
      </c>
      <c r="W8" s="15">
        <f t="shared" si="2"/>
        <v>0</v>
      </c>
      <c r="X8" s="15">
        <f t="shared" si="2"/>
        <v>0</v>
      </c>
      <c r="Y8" s="15">
        <f t="shared" si="2"/>
        <v>0</v>
      </c>
      <c r="Z8" s="15">
        <f t="shared" si="2"/>
        <v>0</v>
      </c>
      <c r="AA8" s="15">
        <f t="shared" si="2"/>
        <v>0</v>
      </c>
      <c r="AB8" s="15">
        <f t="shared" si="2"/>
        <v>-0.16830000000000001</v>
      </c>
      <c r="AC8" s="15">
        <f t="shared" si="2"/>
        <v>0</v>
      </c>
      <c r="AD8" s="15">
        <f t="shared" si="2"/>
        <v>-0.21037500000000001</v>
      </c>
      <c r="AE8" s="15">
        <f t="shared" si="2"/>
        <v>0</v>
      </c>
      <c r="AF8" s="15">
        <f t="shared" si="2"/>
        <v>0</v>
      </c>
      <c r="AG8" s="15">
        <f t="shared" si="2"/>
        <v>-0.126225</v>
      </c>
      <c r="AH8" s="15">
        <f t="shared" si="2"/>
        <v>0</v>
      </c>
      <c r="AI8" s="15">
        <f t="shared" si="2"/>
        <v>0</v>
      </c>
      <c r="AJ8" s="15">
        <f t="shared" si="2"/>
        <v>0</v>
      </c>
      <c r="AK8" s="15">
        <f t="shared" ref="AK8:AQ8" si="3">AK6*$G$3</f>
        <v>0</v>
      </c>
      <c r="AL8" s="15">
        <f t="shared" si="3"/>
        <v>0</v>
      </c>
      <c r="AM8" s="15">
        <f t="shared" si="3"/>
        <v>0</v>
      </c>
      <c r="AN8" s="15">
        <f t="shared" si="3"/>
        <v>0</v>
      </c>
      <c r="AO8" s="15">
        <f t="shared" si="3"/>
        <v>-0.84150000000000003</v>
      </c>
      <c r="AP8" s="15">
        <f t="shared" si="3"/>
        <v>0</v>
      </c>
      <c r="AQ8" s="15">
        <f t="shared" si="3"/>
        <v>-0.84150000000000003</v>
      </c>
    </row>
    <row r="9" spans="1:45">
      <c r="A9" s="14" t="s">
        <v>159</v>
      </c>
      <c r="B9" s="14" t="s">
        <v>57</v>
      </c>
      <c r="C9" s="14" t="s">
        <v>158</v>
      </c>
      <c r="D9" s="14" t="s">
        <v>57</v>
      </c>
      <c r="E9" s="14">
        <v>2011</v>
      </c>
      <c r="F9" s="14">
        <v>1</v>
      </c>
      <c r="G9" s="15">
        <f>-'FILL-IALICU'!G20</f>
        <v>0</v>
      </c>
      <c r="H9" s="15">
        <f>-'FILL-IALICU'!H20</f>
        <v>0</v>
      </c>
      <c r="I9" s="15">
        <f>-'FILL-IALICU'!I20</f>
        <v>-0.19800000000000001</v>
      </c>
      <c r="J9" s="15">
        <f>-'FILL-IALICU'!J20</f>
        <v>-0.78743076923076905</v>
      </c>
      <c r="K9" s="15">
        <f>-'FILL-IALICU'!K20</f>
        <v>0</v>
      </c>
      <c r="L9" s="15">
        <f>-'FILL-IALICU'!L20</f>
        <v>0</v>
      </c>
      <c r="M9" s="15">
        <f>-'FILL-IALICU'!M20</f>
        <v>-0.16384500000000002</v>
      </c>
      <c r="N9" s="15">
        <f>-'FILL-IALICU'!N20</f>
        <v>0</v>
      </c>
      <c r="O9" s="15">
        <f>-'FILL-IALICU'!O20</f>
        <v>0</v>
      </c>
      <c r="P9" s="15">
        <f>-'FILL-IALICU'!P20</f>
        <v>0</v>
      </c>
      <c r="Q9" s="15">
        <f>-'FILL-IALICU'!Q20</f>
        <v>0</v>
      </c>
      <c r="R9" s="15">
        <f>-'FILL-IALICU'!R20</f>
        <v>-0.19799999999999998</v>
      </c>
      <c r="S9" s="15">
        <f>-'FILL-IALICU'!S20</f>
        <v>0</v>
      </c>
      <c r="T9" s="15">
        <f>-'FILL-IALICU'!T20</f>
        <v>-0.14849999999999999</v>
      </c>
      <c r="U9" s="15">
        <f>-'FILL-IALICU'!U20</f>
        <v>0</v>
      </c>
      <c r="V9" s="15">
        <f>-'FILL-IALICU'!V20</f>
        <v>0</v>
      </c>
      <c r="W9" s="15">
        <f>-'FILL-IALICU'!W20</f>
        <v>0</v>
      </c>
      <c r="X9" s="15">
        <f>-'FILL-IALICU'!X20</f>
        <v>0</v>
      </c>
      <c r="Y9" s="15">
        <f>-'FILL-IALICU'!Y20</f>
        <v>0</v>
      </c>
      <c r="Z9" s="15">
        <f>-'FILL-IALICU'!Z20</f>
        <v>0</v>
      </c>
      <c r="AA9" s="15">
        <f>-'FILL-IALICU'!AA20</f>
        <v>0</v>
      </c>
      <c r="AB9" s="15">
        <f>-'FILL-IALICU'!AB20</f>
        <v>0</v>
      </c>
      <c r="AC9" s="15">
        <f>-'FILL-IALICU'!AC20</f>
        <v>0</v>
      </c>
      <c r="AD9" s="15">
        <f>-'FILL-IALICU'!AD20</f>
        <v>0</v>
      </c>
      <c r="AE9" s="15">
        <f>-'FILL-IALICU'!AE20</f>
        <v>-0.14850000000000002</v>
      </c>
      <c r="AF9" s="15">
        <f>-'FILL-IALICU'!AF20</f>
        <v>0</v>
      </c>
      <c r="AG9" s="15">
        <f>-'FILL-IALICU'!AG20</f>
        <v>0</v>
      </c>
      <c r="AH9" s="15">
        <f>-'FILL-IALICU'!AH20</f>
        <v>0</v>
      </c>
      <c r="AI9" s="15">
        <f>-'FILL-IALICU'!AI20</f>
        <v>-0.59399999999999997</v>
      </c>
      <c r="AJ9" s="15">
        <f>-'FILL-IALICU'!AJ20</f>
        <v>-0.55611111111111144</v>
      </c>
      <c r="AK9" s="15">
        <f>-'FILL-IALICU'!AK20</f>
        <v>0</v>
      </c>
      <c r="AL9" s="15">
        <f>-'FILL-IALICU'!AL20</f>
        <v>-0.45539999999999997</v>
      </c>
      <c r="AM9" s="15">
        <f>-'FILL-IALICU'!AM20</f>
        <v>0</v>
      </c>
      <c r="AN9" s="15">
        <f>-'FILL-IALICU'!AN20</f>
        <v>0</v>
      </c>
      <c r="AO9" s="15">
        <f>-'FILL-IALICU'!AO20</f>
        <v>0</v>
      </c>
      <c r="AP9" s="15">
        <f>-'FILL-IALICU'!AP20</f>
        <v>0</v>
      </c>
      <c r="AQ9" s="15">
        <f>-'FILL-IALICU'!AQ20</f>
        <v>0</v>
      </c>
      <c r="AR9" s="14">
        <v>0</v>
      </c>
      <c r="AS9" s="14">
        <v>15</v>
      </c>
    </row>
    <row r="10" spans="1:45">
      <c r="B10" s="14" t="s">
        <v>57</v>
      </c>
      <c r="C10" s="14" t="s">
        <v>158</v>
      </c>
      <c r="D10" s="14" t="s">
        <v>57</v>
      </c>
      <c r="E10" s="14">
        <v>2025</v>
      </c>
      <c r="G10" s="15">
        <f t="shared" ref="G10:AJ10" si="4">G9*$G$2</f>
        <v>0</v>
      </c>
      <c r="H10" s="15">
        <f t="shared" si="4"/>
        <v>0</v>
      </c>
      <c r="I10" s="15">
        <f t="shared" si="4"/>
        <v>-0.17820000000000003</v>
      </c>
      <c r="J10" s="15">
        <f t="shared" si="4"/>
        <v>-0.70868769230769213</v>
      </c>
      <c r="K10" s="15">
        <f t="shared" si="4"/>
        <v>0</v>
      </c>
      <c r="L10" s="15">
        <f t="shared" si="4"/>
        <v>0</v>
      </c>
      <c r="M10" s="15">
        <f t="shared" si="4"/>
        <v>-0.14746050000000002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-0.1782</v>
      </c>
      <c r="S10" s="15">
        <f t="shared" si="4"/>
        <v>0</v>
      </c>
      <c r="T10" s="15">
        <f t="shared" si="4"/>
        <v>-0.13364999999999999</v>
      </c>
      <c r="U10" s="15">
        <f t="shared" si="4"/>
        <v>0</v>
      </c>
      <c r="V10" s="15">
        <f t="shared" si="4"/>
        <v>0</v>
      </c>
      <c r="W10" s="15">
        <f t="shared" si="4"/>
        <v>0</v>
      </c>
      <c r="X10" s="15">
        <f t="shared" si="4"/>
        <v>0</v>
      </c>
      <c r="Y10" s="15">
        <f t="shared" si="4"/>
        <v>0</v>
      </c>
      <c r="Z10" s="15">
        <f t="shared" si="4"/>
        <v>0</v>
      </c>
      <c r="AA10" s="15">
        <f t="shared" si="4"/>
        <v>0</v>
      </c>
      <c r="AB10" s="15">
        <f t="shared" si="4"/>
        <v>0</v>
      </c>
      <c r="AC10" s="15">
        <f t="shared" si="4"/>
        <v>0</v>
      </c>
      <c r="AD10" s="15">
        <f t="shared" si="4"/>
        <v>0</v>
      </c>
      <c r="AE10" s="15">
        <f t="shared" si="4"/>
        <v>-0.13365000000000002</v>
      </c>
      <c r="AF10" s="15">
        <f t="shared" si="4"/>
        <v>0</v>
      </c>
      <c r="AG10" s="15">
        <f t="shared" si="4"/>
        <v>0</v>
      </c>
      <c r="AH10" s="15">
        <f t="shared" si="4"/>
        <v>0</v>
      </c>
      <c r="AI10" s="15">
        <f t="shared" si="4"/>
        <v>-0.53459999999999996</v>
      </c>
      <c r="AJ10" s="15">
        <f t="shared" si="4"/>
        <v>-0.50050000000000028</v>
      </c>
      <c r="AK10" s="15">
        <f t="shared" ref="AK10:AQ10" si="5">AK9*$G$2</f>
        <v>0</v>
      </c>
      <c r="AL10" s="15">
        <f t="shared" si="5"/>
        <v>-0.40986</v>
      </c>
      <c r="AM10" s="15">
        <f t="shared" si="5"/>
        <v>0</v>
      </c>
      <c r="AN10" s="15">
        <f t="shared" si="5"/>
        <v>0</v>
      </c>
      <c r="AO10" s="15">
        <f t="shared" si="5"/>
        <v>0</v>
      </c>
      <c r="AP10" s="15">
        <f t="shared" si="5"/>
        <v>0</v>
      </c>
      <c r="AQ10" s="15">
        <f t="shared" si="5"/>
        <v>0</v>
      </c>
    </row>
    <row r="11" spans="1:45">
      <c r="B11" s="14" t="s">
        <v>57</v>
      </c>
      <c r="C11" s="14" t="s">
        <v>158</v>
      </c>
      <c r="D11" s="14" t="s">
        <v>57</v>
      </c>
      <c r="E11" s="14">
        <v>2050</v>
      </c>
      <c r="G11" s="15">
        <f t="shared" ref="G11:AJ11" si="6">G9*$G$3</f>
        <v>0</v>
      </c>
      <c r="H11" s="15">
        <f t="shared" si="6"/>
        <v>0</v>
      </c>
      <c r="I11" s="15">
        <f t="shared" si="6"/>
        <v>-0.16830000000000001</v>
      </c>
      <c r="J11" s="15">
        <f t="shared" si="6"/>
        <v>-0.66931615384615362</v>
      </c>
      <c r="K11" s="15">
        <f t="shared" si="6"/>
        <v>0</v>
      </c>
      <c r="L11" s="15">
        <f t="shared" si="6"/>
        <v>0</v>
      </c>
      <c r="M11" s="15">
        <f t="shared" si="6"/>
        <v>-0.13926825000000001</v>
      </c>
      <c r="N11" s="15">
        <f t="shared" si="6"/>
        <v>0</v>
      </c>
      <c r="O11" s="15">
        <f t="shared" si="6"/>
        <v>0</v>
      </c>
      <c r="P11" s="15">
        <f t="shared" si="6"/>
        <v>0</v>
      </c>
      <c r="Q11" s="15">
        <f t="shared" si="6"/>
        <v>0</v>
      </c>
      <c r="R11" s="15">
        <f t="shared" si="6"/>
        <v>-0.16829999999999998</v>
      </c>
      <c r="S11" s="15">
        <f t="shared" si="6"/>
        <v>0</v>
      </c>
      <c r="T11" s="15">
        <f t="shared" si="6"/>
        <v>-0.126225</v>
      </c>
      <c r="U11" s="15">
        <f t="shared" si="6"/>
        <v>0</v>
      </c>
      <c r="V11" s="15">
        <f t="shared" si="6"/>
        <v>0</v>
      </c>
      <c r="W11" s="15">
        <f t="shared" si="6"/>
        <v>0</v>
      </c>
      <c r="X11" s="15">
        <f t="shared" si="6"/>
        <v>0</v>
      </c>
      <c r="Y11" s="15">
        <f t="shared" si="6"/>
        <v>0</v>
      </c>
      <c r="Z11" s="15">
        <f t="shared" si="6"/>
        <v>0</v>
      </c>
      <c r="AA11" s="15">
        <f t="shared" si="6"/>
        <v>0</v>
      </c>
      <c r="AB11" s="15">
        <f t="shared" si="6"/>
        <v>0</v>
      </c>
      <c r="AC11" s="15">
        <f t="shared" si="6"/>
        <v>0</v>
      </c>
      <c r="AD11" s="15">
        <f t="shared" si="6"/>
        <v>0</v>
      </c>
      <c r="AE11" s="15">
        <f t="shared" si="6"/>
        <v>-0.126225</v>
      </c>
      <c r="AF11" s="15">
        <f t="shared" si="6"/>
        <v>0</v>
      </c>
      <c r="AG11" s="15">
        <f t="shared" si="6"/>
        <v>0</v>
      </c>
      <c r="AH11" s="15">
        <f t="shared" si="6"/>
        <v>0</v>
      </c>
      <c r="AI11" s="15">
        <f t="shared" si="6"/>
        <v>-0.50490000000000002</v>
      </c>
      <c r="AJ11" s="15">
        <f t="shared" si="6"/>
        <v>-0.47269444444444469</v>
      </c>
      <c r="AK11" s="15">
        <f t="shared" ref="AK11:AQ11" si="7">AK9*$G$3</f>
        <v>0</v>
      </c>
      <c r="AL11" s="15">
        <f t="shared" si="7"/>
        <v>-0.38708999999999999</v>
      </c>
      <c r="AM11" s="15">
        <f t="shared" si="7"/>
        <v>0</v>
      </c>
      <c r="AN11" s="15">
        <f t="shared" si="7"/>
        <v>0</v>
      </c>
      <c r="AO11" s="15">
        <f t="shared" si="7"/>
        <v>0</v>
      </c>
      <c r="AP11" s="15">
        <f t="shared" si="7"/>
        <v>0</v>
      </c>
      <c r="AQ11" s="15">
        <f t="shared" si="7"/>
        <v>0</v>
      </c>
    </row>
    <row r="12" spans="1:45">
      <c r="A12" s="14" t="s">
        <v>157</v>
      </c>
      <c r="B12" s="14" t="s">
        <v>57</v>
      </c>
      <c r="C12" s="14" t="s">
        <v>153</v>
      </c>
      <c r="D12" s="14" t="s">
        <v>57</v>
      </c>
      <c r="E12" s="14">
        <v>2011</v>
      </c>
      <c r="F12" s="14">
        <v>1</v>
      </c>
      <c r="G12" s="21">
        <f>-'FILL-IALICU'!G21</f>
        <v>-0.99</v>
      </c>
      <c r="H12" s="21">
        <f>-'FILL-IALICU'!H21</f>
        <v>0</v>
      </c>
      <c r="I12" s="21">
        <f>-'FILL-IALICU'!I21</f>
        <v>-0.57420000000000004</v>
      </c>
      <c r="J12" s="21">
        <f>-'FILL-IALICU'!J21</f>
        <v>-0.13326923076923081</v>
      </c>
      <c r="K12" s="21">
        <f>-'FILL-IALICU'!K21</f>
        <v>0</v>
      </c>
      <c r="L12" s="21">
        <f>-'FILL-IALICU'!L21</f>
        <v>-0.99</v>
      </c>
      <c r="M12" s="21">
        <f>-'FILL-IALICU'!M21</f>
        <v>-0.63360000000000005</v>
      </c>
      <c r="N12" s="21">
        <f>-'FILL-IALICU'!N21</f>
        <v>0</v>
      </c>
      <c r="O12" s="21">
        <f>-'FILL-IALICU'!O21</f>
        <v>0</v>
      </c>
      <c r="P12" s="21">
        <f>-'FILL-IALICU'!P21</f>
        <v>-0.63360000000000005</v>
      </c>
      <c r="Q12" s="21">
        <f>-'FILL-IALICU'!Q21</f>
        <v>-0.99</v>
      </c>
      <c r="R12" s="21">
        <f>-'FILL-IALICU'!R21</f>
        <v>-0.74249999999999994</v>
      </c>
      <c r="S12" s="21">
        <f>-'FILL-IALICU'!S21</f>
        <v>-0.9405</v>
      </c>
      <c r="T12" s="21">
        <f>-'FILL-IALICU'!T21</f>
        <v>-0.84150000000000003</v>
      </c>
      <c r="U12" s="21">
        <f>-'FILL-IALICU'!U21</f>
        <v>0</v>
      </c>
      <c r="V12" s="21">
        <f>-'FILL-IALICU'!V21</f>
        <v>-0.19800000000000001</v>
      </c>
      <c r="W12" s="21">
        <f>-'FILL-IALICU'!W21</f>
        <v>-0.99</v>
      </c>
      <c r="X12" s="21">
        <f>-'FILL-IALICU'!X21</f>
        <v>0</v>
      </c>
      <c r="Y12" s="21">
        <f>-'FILL-IALICU'!Y21</f>
        <v>0</v>
      </c>
      <c r="Z12" s="21">
        <f>-'FILL-IALICU'!Z21</f>
        <v>0</v>
      </c>
      <c r="AA12" s="21">
        <f>-'FILL-IALICU'!AA21</f>
        <v>0</v>
      </c>
      <c r="AB12" s="21">
        <f>-'FILL-IALICU'!AB21</f>
        <v>-0.79200000000000004</v>
      </c>
      <c r="AC12" s="21">
        <f>-'FILL-IALICU'!AC21</f>
        <v>-0.99</v>
      </c>
      <c r="AD12" s="21">
        <f>-'FILL-IALICU'!AD21</f>
        <v>-0.74249999999999994</v>
      </c>
      <c r="AE12" s="21">
        <f>-'FILL-IALICU'!AE21</f>
        <v>-0.84150000000000003</v>
      </c>
      <c r="AF12" s="21">
        <f>-'FILL-IALICU'!AF21</f>
        <v>0</v>
      </c>
      <c r="AG12" s="21">
        <f>-'FILL-IALICU'!AG21</f>
        <v>-0.84150000000000003</v>
      </c>
      <c r="AH12" s="21">
        <f>-'FILL-IALICU'!AH21</f>
        <v>-0.99</v>
      </c>
      <c r="AI12" s="21">
        <f>-'FILL-IALICU'!AI21</f>
        <v>-0.39600000000000002</v>
      </c>
      <c r="AJ12" s="21">
        <f>-'FILL-IALICU'!AJ21</f>
        <v>-0.43388888888888849</v>
      </c>
      <c r="AK12" s="21">
        <f>-'FILL-IALICU'!AK21</f>
        <v>0</v>
      </c>
      <c r="AL12" s="21">
        <f>-'FILL-IALICU'!AL21</f>
        <v>-0.53460000000000008</v>
      </c>
      <c r="AM12" s="21">
        <f>-'FILL-IALICU'!AM21</f>
        <v>-0.99</v>
      </c>
      <c r="AN12" s="21">
        <f>-'FILL-IALICU'!AN21</f>
        <v>0</v>
      </c>
      <c r="AO12" s="21">
        <f>-'FILL-IALICU'!AO21</f>
        <v>0</v>
      </c>
      <c r="AP12" s="21">
        <f>-'FILL-IALICU'!AP21</f>
        <v>0</v>
      </c>
      <c r="AQ12" s="21">
        <f>-'FILL-IALICU'!AQ21</f>
        <v>0</v>
      </c>
      <c r="AR12" s="14">
        <v>0</v>
      </c>
      <c r="AS12" s="14">
        <v>15</v>
      </c>
    </row>
    <row r="13" spans="1:45">
      <c r="B13" s="14" t="s">
        <v>57</v>
      </c>
      <c r="C13" s="14" t="s">
        <v>153</v>
      </c>
      <c r="D13" s="14" t="s">
        <v>57</v>
      </c>
      <c r="E13" s="14">
        <v>2025</v>
      </c>
      <c r="G13" s="15">
        <f t="shared" ref="G13:AJ13" si="8">G12*$G$2</f>
        <v>-0.89100000000000001</v>
      </c>
      <c r="H13" s="15">
        <f t="shared" si="8"/>
        <v>0</v>
      </c>
      <c r="I13" s="15">
        <f t="shared" si="8"/>
        <v>-0.51678000000000002</v>
      </c>
      <c r="J13" s="15">
        <f t="shared" si="8"/>
        <v>-0.11994230769230772</v>
      </c>
      <c r="K13" s="15">
        <f t="shared" si="8"/>
        <v>0</v>
      </c>
      <c r="L13" s="15">
        <f t="shared" si="8"/>
        <v>-0.89100000000000001</v>
      </c>
      <c r="M13" s="15">
        <f t="shared" si="8"/>
        <v>-0.57024000000000008</v>
      </c>
      <c r="N13" s="15">
        <f t="shared" si="8"/>
        <v>0</v>
      </c>
      <c r="O13" s="15">
        <f t="shared" si="8"/>
        <v>0</v>
      </c>
      <c r="P13" s="15">
        <f t="shared" si="8"/>
        <v>-0.57024000000000008</v>
      </c>
      <c r="Q13" s="15">
        <f t="shared" si="8"/>
        <v>-0.89100000000000001</v>
      </c>
      <c r="R13" s="15">
        <f t="shared" si="8"/>
        <v>-0.66825000000000001</v>
      </c>
      <c r="S13" s="15">
        <f t="shared" si="8"/>
        <v>-0.84645000000000004</v>
      </c>
      <c r="T13" s="15">
        <f t="shared" si="8"/>
        <v>-0.75735000000000008</v>
      </c>
      <c r="U13" s="15">
        <f t="shared" si="8"/>
        <v>0</v>
      </c>
      <c r="V13" s="15">
        <f t="shared" si="8"/>
        <v>-0.17820000000000003</v>
      </c>
      <c r="W13" s="15">
        <f t="shared" si="8"/>
        <v>-0.89100000000000001</v>
      </c>
      <c r="X13" s="15">
        <f t="shared" si="8"/>
        <v>0</v>
      </c>
      <c r="Y13" s="15">
        <f t="shared" si="8"/>
        <v>0</v>
      </c>
      <c r="Z13" s="15">
        <f t="shared" si="8"/>
        <v>0</v>
      </c>
      <c r="AA13" s="15">
        <f t="shared" si="8"/>
        <v>0</v>
      </c>
      <c r="AB13" s="15">
        <f t="shared" si="8"/>
        <v>-0.7128000000000001</v>
      </c>
      <c r="AC13" s="15">
        <f t="shared" si="8"/>
        <v>-0.89100000000000001</v>
      </c>
      <c r="AD13" s="15">
        <f t="shared" si="8"/>
        <v>-0.66825000000000001</v>
      </c>
      <c r="AE13" s="15">
        <f t="shared" si="8"/>
        <v>-0.75735000000000008</v>
      </c>
      <c r="AF13" s="15">
        <f t="shared" si="8"/>
        <v>0</v>
      </c>
      <c r="AG13" s="15">
        <f t="shared" si="8"/>
        <v>-0.75735000000000008</v>
      </c>
      <c r="AH13" s="15">
        <f t="shared" si="8"/>
        <v>-0.89100000000000001</v>
      </c>
      <c r="AI13" s="15">
        <f t="shared" si="8"/>
        <v>-0.35640000000000005</v>
      </c>
      <c r="AJ13" s="15">
        <f t="shared" si="8"/>
        <v>-0.39049999999999963</v>
      </c>
      <c r="AK13" s="15">
        <f t="shared" ref="AK13:AQ13" si="9">AK12*$G$2</f>
        <v>0</v>
      </c>
      <c r="AL13" s="15">
        <f t="shared" si="9"/>
        <v>-0.48114000000000007</v>
      </c>
      <c r="AM13" s="15">
        <f t="shared" si="9"/>
        <v>-0.89100000000000001</v>
      </c>
      <c r="AN13" s="15">
        <f t="shared" si="9"/>
        <v>0</v>
      </c>
      <c r="AO13" s="15">
        <f t="shared" si="9"/>
        <v>0</v>
      </c>
      <c r="AP13" s="15">
        <f t="shared" si="9"/>
        <v>0</v>
      </c>
      <c r="AQ13" s="15">
        <f t="shared" si="9"/>
        <v>0</v>
      </c>
    </row>
    <row r="14" spans="1:45">
      <c r="B14" s="14" t="s">
        <v>57</v>
      </c>
      <c r="C14" s="14" t="s">
        <v>153</v>
      </c>
      <c r="D14" s="14" t="s">
        <v>57</v>
      </c>
      <c r="E14" s="14">
        <v>2050</v>
      </c>
      <c r="G14" s="15">
        <f t="shared" ref="G14:AJ14" si="10">G12*$G$3</f>
        <v>-0.84150000000000003</v>
      </c>
      <c r="H14" s="15">
        <f t="shared" si="10"/>
        <v>0</v>
      </c>
      <c r="I14" s="15">
        <f t="shared" si="10"/>
        <v>-0.48807</v>
      </c>
      <c r="J14" s="15">
        <f t="shared" si="10"/>
        <v>-0.11327884615384619</v>
      </c>
      <c r="K14" s="15">
        <f t="shared" si="10"/>
        <v>0</v>
      </c>
      <c r="L14" s="15">
        <f t="shared" si="10"/>
        <v>-0.84150000000000003</v>
      </c>
      <c r="M14" s="15">
        <f t="shared" si="10"/>
        <v>-0.53856000000000004</v>
      </c>
      <c r="N14" s="15">
        <f t="shared" si="10"/>
        <v>0</v>
      </c>
      <c r="O14" s="15">
        <f t="shared" si="10"/>
        <v>0</v>
      </c>
      <c r="P14" s="15">
        <f t="shared" si="10"/>
        <v>-0.53856000000000004</v>
      </c>
      <c r="Q14" s="15">
        <f t="shared" si="10"/>
        <v>-0.84150000000000003</v>
      </c>
      <c r="R14" s="15">
        <f t="shared" si="10"/>
        <v>-0.63112499999999994</v>
      </c>
      <c r="S14" s="15">
        <f t="shared" si="10"/>
        <v>-0.79942499999999994</v>
      </c>
      <c r="T14" s="15">
        <f t="shared" si="10"/>
        <v>-0.71527499999999999</v>
      </c>
      <c r="U14" s="15">
        <f t="shared" si="10"/>
        <v>0</v>
      </c>
      <c r="V14" s="15">
        <f t="shared" si="10"/>
        <v>-0.16830000000000001</v>
      </c>
      <c r="W14" s="15">
        <f t="shared" si="10"/>
        <v>-0.84150000000000003</v>
      </c>
      <c r="X14" s="15">
        <f t="shared" si="10"/>
        <v>0</v>
      </c>
      <c r="Y14" s="15">
        <f t="shared" si="10"/>
        <v>0</v>
      </c>
      <c r="Z14" s="15">
        <f t="shared" si="10"/>
        <v>0</v>
      </c>
      <c r="AA14" s="15">
        <f t="shared" si="10"/>
        <v>0</v>
      </c>
      <c r="AB14" s="15">
        <f t="shared" si="10"/>
        <v>-0.67320000000000002</v>
      </c>
      <c r="AC14" s="15">
        <f t="shared" si="10"/>
        <v>-0.84150000000000003</v>
      </c>
      <c r="AD14" s="15">
        <f t="shared" si="10"/>
        <v>-0.63112499999999994</v>
      </c>
      <c r="AE14" s="15">
        <f t="shared" si="10"/>
        <v>-0.71527499999999999</v>
      </c>
      <c r="AF14" s="15">
        <f t="shared" si="10"/>
        <v>0</v>
      </c>
      <c r="AG14" s="15">
        <f t="shared" si="10"/>
        <v>-0.71527499999999999</v>
      </c>
      <c r="AH14" s="15">
        <f t="shared" si="10"/>
        <v>-0.84150000000000003</v>
      </c>
      <c r="AI14" s="15">
        <f t="shared" si="10"/>
        <v>-0.33660000000000001</v>
      </c>
      <c r="AJ14" s="15">
        <f t="shared" si="10"/>
        <v>-0.36880555555555522</v>
      </c>
      <c r="AK14" s="15">
        <f t="shared" ref="AK14:AQ14" si="11">AK12*$G$3</f>
        <v>0</v>
      </c>
      <c r="AL14" s="15">
        <f t="shared" si="11"/>
        <v>-0.45441000000000004</v>
      </c>
      <c r="AM14" s="15">
        <f t="shared" si="11"/>
        <v>-0.84150000000000003</v>
      </c>
      <c r="AN14" s="15">
        <f t="shared" si="11"/>
        <v>0</v>
      </c>
      <c r="AO14" s="15">
        <f t="shared" si="11"/>
        <v>0</v>
      </c>
      <c r="AP14" s="15">
        <f t="shared" si="11"/>
        <v>0</v>
      </c>
      <c r="AQ14" s="15">
        <f t="shared" si="11"/>
        <v>0</v>
      </c>
    </row>
    <row r="17" spans="1:45">
      <c r="E17" s="20" t="s">
        <v>156</v>
      </c>
    </row>
    <row r="18" spans="1:45">
      <c r="E18" s="19" t="s">
        <v>105</v>
      </c>
    </row>
    <row r="19" spans="1:45">
      <c r="A19" s="18" t="s">
        <v>1</v>
      </c>
      <c r="B19" s="18" t="s">
        <v>104</v>
      </c>
      <c r="C19" s="18" t="s">
        <v>155</v>
      </c>
      <c r="D19" s="18" t="s">
        <v>102</v>
      </c>
      <c r="E19" s="18" t="s">
        <v>101</v>
      </c>
      <c r="F19" s="16" t="s">
        <v>100</v>
      </c>
      <c r="G19" s="16" t="s">
        <v>99</v>
      </c>
      <c r="H19" s="16" t="s">
        <v>98</v>
      </c>
      <c r="I19" s="17" t="s">
        <v>97</v>
      </c>
      <c r="J19" s="16" t="s">
        <v>96</v>
      </c>
      <c r="K19" s="16" t="s">
        <v>95</v>
      </c>
      <c r="L19" s="16" t="s">
        <v>94</v>
      </c>
      <c r="M19" s="16" t="s">
        <v>93</v>
      </c>
      <c r="N19" s="16" t="s">
        <v>92</v>
      </c>
      <c r="O19" s="16" t="s">
        <v>91</v>
      </c>
      <c r="P19" s="16" t="s">
        <v>90</v>
      </c>
      <c r="Q19" s="16" t="s">
        <v>89</v>
      </c>
      <c r="R19" s="16" t="s">
        <v>88</v>
      </c>
      <c r="S19" s="16" t="s">
        <v>222</v>
      </c>
      <c r="T19" s="16" t="s">
        <v>87</v>
      </c>
      <c r="U19" s="16" t="s">
        <v>86</v>
      </c>
      <c r="V19" s="16" t="s">
        <v>85</v>
      </c>
      <c r="W19" s="16" t="s">
        <v>84</v>
      </c>
      <c r="X19" s="16" t="s">
        <v>83</v>
      </c>
      <c r="Y19" s="16" t="s">
        <v>82</v>
      </c>
      <c r="Z19" s="16" t="s">
        <v>81</v>
      </c>
      <c r="AA19" s="16" t="s">
        <v>80</v>
      </c>
      <c r="AB19" s="16" t="s">
        <v>79</v>
      </c>
      <c r="AC19" s="16" t="s">
        <v>78</v>
      </c>
      <c r="AD19" s="16" t="s">
        <v>77</v>
      </c>
      <c r="AE19" s="16" t="s">
        <v>76</v>
      </c>
      <c r="AF19" s="16" t="s">
        <v>75</v>
      </c>
      <c r="AG19" s="16" t="s">
        <v>74</v>
      </c>
      <c r="AH19" s="16" t="s">
        <v>73</v>
      </c>
      <c r="AI19" s="16" t="s">
        <v>72</v>
      </c>
      <c r="AJ19" s="16" t="s">
        <v>71</v>
      </c>
      <c r="AK19" s="16" t="s">
        <v>215</v>
      </c>
      <c r="AL19" s="16" t="s">
        <v>216</v>
      </c>
      <c r="AM19" s="16" t="s">
        <v>217</v>
      </c>
      <c r="AN19" s="16" t="s">
        <v>218</v>
      </c>
      <c r="AO19" s="16" t="s">
        <v>219</v>
      </c>
      <c r="AP19" s="16" t="s">
        <v>220</v>
      </c>
      <c r="AQ19" s="16" t="s">
        <v>221</v>
      </c>
      <c r="AR19" s="16" t="s">
        <v>70</v>
      </c>
      <c r="AS19" s="16" t="s">
        <v>69</v>
      </c>
    </row>
    <row r="20" spans="1:45">
      <c r="A20" s="14" t="s">
        <v>154</v>
      </c>
      <c r="B20" s="14" t="s">
        <v>59</v>
      </c>
      <c r="C20" s="14" t="s">
        <v>153</v>
      </c>
      <c r="D20" s="14" t="s">
        <v>59</v>
      </c>
      <c r="E20" s="14">
        <v>2011</v>
      </c>
      <c r="F20" s="14">
        <v>1</v>
      </c>
      <c r="G20" s="15">
        <f>-'FILL-IALICU'!G23</f>
        <v>0</v>
      </c>
      <c r="H20" s="15">
        <f>-'FILL-IALICU'!H23</f>
        <v>-0.33611909114651267</v>
      </c>
      <c r="I20" s="15">
        <f>-'FILL-IALICU'!I23</f>
        <v>-0.40037330844610441</v>
      </c>
      <c r="J20" s="15">
        <f>-'FILL-IALICU'!J23</f>
        <v>0</v>
      </c>
      <c r="K20" s="15">
        <f>-'FILL-IALICU'!K23</f>
        <v>-0.99</v>
      </c>
      <c r="L20" s="15">
        <f>-'FILL-IALICU'!L23</f>
        <v>0</v>
      </c>
      <c r="M20" s="15">
        <f>-'FILL-IALICU'!M23</f>
        <v>-0.48935509241053848</v>
      </c>
      <c r="N20" s="15">
        <f>-'FILL-IALICU'!N23</f>
        <v>0</v>
      </c>
      <c r="O20" s="15">
        <f>-'FILL-IALICU'!O23</f>
        <v>0</v>
      </c>
      <c r="P20" s="15">
        <f>-'FILL-IALICU'!P23</f>
        <v>-0.39599999999999996</v>
      </c>
      <c r="Q20" s="15">
        <f>-'FILL-IALICU'!Q23</f>
        <v>0</v>
      </c>
      <c r="R20" s="15">
        <f>-'FILL-IALICU'!R23</f>
        <v>0</v>
      </c>
      <c r="S20" s="15">
        <f>-'FILL-IALICU'!S23</f>
        <v>0</v>
      </c>
      <c r="T20" s="15">
        <f>-'FILL-IALICU'!T23</f>
        <v>0</v>
      </c>
      <c r="U20" s="15">
        <f>-'FILL-IALICU'!U23</f>
        <v>0</v>
      </c>
      <c r="V20" s="15">
        <f>-'FILL-IALICU'!V23</f>
        <v>0</v>
      </c>
      <c r="W20" s="15">
        <f>-'FILL-IALICU'!W23</f>
        <v>-0.79199999999999993</v>
      </c>
      <c r="X20" s="15">
        <f>-'FILL-IALICU'!X23</f>
        <v>0</v>
      </c>
      <c r="Y20" s="15">
        <f>-'FILL-IALICU'!Y23</f>
        <v>0</v>
      </c>
      <c r="Z20" s="15">
        <f>-'FILL-IALICU'!Z23</f>
        <v>0</v>
      </c>
      <c r="AA20" s="15">
        <f>-'FILL-IALICU'!AA23</f>
        <v>0</v>
      </c>
      <c r="AB20" s="15">
        <f>-'FILL-IALICU'!AB23</f>
        <v>0</v>
      </c>
      <c r="AC20" s="15">
        <f>-'FILL-IALICU'!AC23</f>
        <v>-0.99</v>
      </c>
      <c r="AD20" s="15">
        <f>-'FILL-IALICU'!AD23</f>
        <v>0</v>
      </c>
      <c r="AE20" s="15">
        <f>-'FILL-IALICU'!AE23</f>
        <v>0</v>
      </c>
      <c r="AF20" s="15">
        <f>-'FILL-IALICU'!AF23</f>
        <v>0</v>
      </c>
      <c r="AG20" s="15">
        <f>-'FILL-IALICU'!AG23</f>
        <v>-9.8999999999999991E-2</v>
      </c>
      <c r="AH20" s="15">
        <f>-'FILL-IALICU'!AH23</f>
        <v>0</v>
      </c>
      <c r="AI20" s="15">
        <f>-'FILL-IALICU'!AI23</f>
        <v>-0.99</v>
      </c>
      <c r="AJ20" s="15">
        <f>-'FILL-IALICU'!AJ23</f>
        <v>0</v>
      </c>
      <c r="AK20" s="15">
        <f>-'FILL-IALICU'!AK23</f>
        <v>-0.99</v>
      </c>
      <c r="AL20" s="15">
        <f>-'FILL-IALICU'!AL23</f>
        <v>0</v>
      </c>
      <c r="AM20" s="15">
        <f>-'FILL-IALICU'!AM23</f>
        <v>0</v>
      </c>
      <c r="AN20" s="15">
        <f>-'FILL-IALICU'!AN23</f>
        <v>0</v>
      </c>
      <c r="AO20" s="15">
        <f>-'FILL-IALICU'!AO23</f>
        <v>0</v>
      </c>
      <c r="AP20" s="15">
        <f>-'FILL-IALICU'!AP23</f>
        <v>0</v>
      </c>
      <c r="AQ20" s="15">
        <f>-'FILL-IALICU'!AQ23</f>
        <v>0</v>
      </c>
      <c r="AR20" s="14">
        <v>0</v>
      </c>
      <c r="AS20" s="14">
        <v>15</v>
      </c>
    </row>
    <row r="21" spans="1:45">
      <c r="B21" s="14" t="s">
        <v>59</v>
      </c>
      <c r="C21" s="14" t="s">
        <v>153</v>
      </c>
      <c r="D21" s="14" t="s">
        <v>59</v>
      </c>
      <c r="E21" s="14">
        <v>2025</v>
      </c>
      <c r="G21" s="15">
        <f t="shared" ref="G21:AJ21" si="12">G20*$G$2</f>
        <v>0</v>
      </c>
      <c r="H21" s="15">
        <f t="shared" si="12"/>
        <v>-0.30250718203186139</v>
      </c>
      <c r="I21" s="15">
        <f t="shared" si="12"/>
        <v>-0.360335977601494</v>
      </c>
      <c r="J21" s="15">
        <f t="shared" si="12"/>
        <v>0</v>
      </c>
      <c r="K21" s="15">
        <f t="shared" si="12"/>
        <v>-0.89100000000000001</v>
      </c>
      <c r="L21" s="15">
        <f t="shared" si="12"/>
        <v>0</v>
      </c>
      <c r="M21" s="15">
        <f t="shared" si="12"/>
        <v>-0.44041958316948465</v>
      </c>
      <c r="N21" s="15">
        <f t="shared" si="12"/>
        <v>0</v>
      </c>
      <c r="O21" s="15">
        <f t="shared" si="12"/>
        <v>0</v>
      </c>
      <c r="P21" s="15">
        <f t="shared" si="12"/>
        <v>-0.35639999999999999</v>
      </c>
      <c r="Q21" s="15">
        <f t="shared" si="12"/>
        <v>0</v>
      </c>
      <c r="R21" s="15">
        <f t="shared" si="12"/>
        <v>0</v>
      </c>
      <c r="S21" s="15">
        <f t="shared" si="12"/>
        <v>0</v>
      </c>
      <c r="T21" s="15">
        <f t="shared" si="12"/>
        <v>0</v>
      </c>
      <c r="U21" s="15">
        <f t="shared" si="12"/>
        <v>0</v>
      </c>
      <c r="V21" s="15">
        <f t="shared" si="12"/>
        <v>0</v>
      </c>
      <c r="W21" s="15">
        <f t="shared" si="12"/>
        <v>-0.71279999999999999</v>
      </c>
      <c r="X21" s="15">
        <f t="shared" si="12"/>
        <v>0</v>
      </c>
      <c r="Y21" s="15">
        <f t="shared" si="12"/>
        <v>0</v>
      </c>
      <c r="Z21" s="15">
        <f t="shared" si="12"/>
        <v>0</v>
      </c>
      <c r="AA21" s="15">
        <f t="shared" si="12"/>
        <v>0</v>
      </c>
      <c r="AB21" s="15">
        <f t="shared" si="12"/>
        <v>0</v>
      </c>
      <c r="AC21" s="15">
        <f t="shared" si="12"/>
        <v>-0.89100000000000001</v>
      </c>
      <c r="AD21" s="15">
        <f t="shared" si="12"/>
        <v>0</v>
      </c>
      <c r="AE21" s="15">
        <f t="shared" si="12"/>
        <v>0</v>
      </c>
      <c r="AF21" s="15">
        <f t="shared" si="12"/>
        <v>0</v>
      </c>
      <c r="AG21" s="15">
        <f t="shared" si="12"/>
        <v>-8.9099999999999999E-2</v>
      </c>
      <c r="AH21" s="15">
        <f t="shared" si="12"/>
        <v>0</v>
      </c>
      <c r="AI21" s="15">
        <f t="shared" si="12"/>
        <v>-0.89100000000000001</v>
      </c>
      <c r="AJ21" s="15">
        <f t="shared" si="12"/>
        <v>0</v>
      </c>
      <c r="AK21" s="15">
        <f t="shared" ref="AK21:AQ21" si="13">AK20*$G$2</f>
        <v>-0.89100000000000001</v>
      </c>
      <c r="AL21" s="15">
        <f t="shared" si="13"/>
        <v>0</v>
      </c>
      <c r="AM21" s="15">
        <f t="shared" si="13"/>
        <v>0</v>
      </c>
      <c r="AN21" s="15">
        <f t="shared" si="13"/>
        <v>0</v>
      </c>
      <c r="AO21" s="15">
        <f t="shared" si="13"/>
        <v>0</v>
      </c>
      <c r="AP21" s="15">
        <f t="shared" si="13"/>
        <v>0</v>
      </c>
      <c r="AQ21" s="15">
        <f t="shared" si="13"/>
        <v>0</v>
      </c>
    </row>
    <row r="22" spans="1:45">
      <c r="B22" s="14" t="s">
        <v>59</v>
      </c>
      <c r="C22" s="14" t="s">
        <v>153</v>
      </c>
      <c r="D22" s="14" t="s">
        <v>59</v>
      </c>
      <c r="E22" s="14">
        <v>2050</v>
      </c>
      <c r="G22" s="15">
        <f t="shared" ref="G22:AJ22" si="14">G20*$G$3</f>
        <v>0</v>
      </c>
      <c r="H22" s="15">
        <f t="shared" si="14"/>
        <v>-0.28570122747453575</v>
      </c>
      <c r="I22" s="15">
        <f t="shared" si="14"/>
        <v>-0.34031731217918876</v>
      </c>
      <c r="J22" s="15">
        <f t="shared" si="14"/>
        <v>0</v>
      </c>
      <c r="K22" s="15">
        <f t="shared" si="14"/>
        <v>-0.84150000000000003</v>
      </c>
      <c r="L22" s="15">
        <f t="shared" si="14"/>
        <v>0</v>
      </c>
      <c r="M22" s="15">
        <f t="shared" si="14"/>
        <v>-0.41595182854895768</v>
      </c>
      <c r="N22" s="15">
        <f t="shared" si="14"/>
        <v>0</v>
      </c>
      <c r="O22" s="15">
        <f t="shared" si="14"/>
        <v>0</v>
      </c>
      <c r="P22" s="15">
        <f t="shared" si="14"/>
        <v>-0.33659999999999995</v>
      </c>
      <c r="Q22" s="15">
        <f t="shared" si="14"/>
        <v>0</v>
      </c>
      <c r="R22" s="15">
        <f t="shared" si="14"/>
        <v>0</v>
      </c>
      <c r="S22" s="15">
        <f t="shared" si="14"/>
        <v>0</v>
      </c>
      <c r="T22" s="15">
        <f t="shared" si="14"/>
        <v>0</v>
      </c>
      <c r="U22" s="15">
        <f t="shared" si="14"/>
        <v>0</v>
      </c>
      <c r="V22" s="15">
        <f t="shared" si="14"/>
        <v>0</v>
      </c>
      <c r="W22" s="15">
        <f t="shared" si="14"/>
        <v>-0.67319999999999991</v>
      </c>
      <c r="X22" s="15">
        <f t="shared" si="14"/>
        <v>0</v>
      </c>
      <c r="Y22" s="15">
        <f t="shared" si="14"/>
        <v>0</v>
      </c>
      <c r="Z22" s="15">
        <f t="shared" si="14"/>
        <v>0</v>
      </c>
      <c r="AA22" s="15">
        <f t="shared" si="14"/>
        <v>0</v>
      </c>
      <c r="AB22" s="15">
        <f t="shared" si="14"/>
        <v>0</v>
      </c>
      <c r="AC22" s="15">
        <f t="shared" si="14"/>
        <v>-0.84150000000000003</v>
      </c>
      <c r="AD22" s="15">
        <f t="shared" si="14"/>
        <v>0</v>
      </c>
      <c r="AE22" s="15">
        <f t="shared" si="14"/>
        <v>0</v>
      </c>
      <c r="AF22" s="15">
        <f t="shared" si="14"/>
        <v>0</v>
      </c>
      <c r="AG22" s="15">
        <f t="shared" si="14"/>
        <v>-8.4149999999999989E-2</v>
      </c>
      <c r="AH22" s="15">
        <f t="shared" si="14"/>
        <v>0</v>
      </c>
      <c r="AI22" s="15">
        <f t="shared" si="14"/>
        <v>-0.84150000000000003</v>
      </c>
      <c r="AJ22" s="15">
        <f t="shared" si="14"/>
        <v>0</v>
      </c>
      <c r="AK22" s="15">
        <f t="shared" ref="AK22:AQ22" si="15">AK20*$G$3</f>
        <v>-0.84150000000000003</v>
      </c>
      <c r="AL22" s="15">
        <f t="shared" si="15"/>
        <v>0</v>
      </c>
      <c r="AM22" s="15">
        <f t="shared" si="15"/>
        <v>0</v>
      </c>
      <c r="AN22" s="15">
        <f t="shared" si="15"/>
        <v>0</v>
      </c>
      <c r="AO22" s="15">
        <f t="shared" si="15"/>
        <v>0</v>
      </c>
      <c r="AP22" s="15">
        <f t="shared" si="15"/>
        <v>0</v>
      </c>
      <c r="AQ22" s="15">
        <f t="shared" si="15"/>
        <v>0</v>
      </c>
    </row>
    <row r="23" spans="1:45">
      <c r="A23" s="14" t="s">
        <v>152</v>
      </c>
      <c r="B23" s="14" t="s">
        <v>59</v>
      </c>
      <c r="C23" s="14" t="s">
        <v>151</v>
      </c>
      <c r="D23" s="14" t="s">
        <v>59</v>
      </c>
      <c r="E23" s="14">
        <v>2011</v>
      </c>
      <c r="F23" s="14">
        <v>1</v>
      </c>
      <c r="G23" s="15">
        <f>-'FILL-IALICU'!G24</f>
        <v>-0.99</v>
      </c>
      <c r="H23" s="15">
        <f>-'FILL-IALICU'!H24</f>
        <v>-0.65388090885348737</v>
      </c>
      <c r="I23" s="15">
        <f>-'FILL-IALICU'!I24</f>
        <v>-0.58962669155389558</v>
      </c>
      <c r="J23" s="15">
        <f>-'FILL-IALICU'!J24</f>
        <v>0</v>
      </c>
      <c r="K23" s="15">
        <f>-'FILL-IALICU'!K24</f>
        <v>0</v>
      </c>
      <c r="L23" s="15">
        <f>-'FILL-IALICU'!L24</f>
        <v>0</v>
      </c>
      <c r="M23" s="15">
        <f>-'FILL-IALICU'!M24</f>
        <v>-0.50064490758946145</v>
      </c>
      <c r="N23" s="15">
        <f>-'FILL-IALICU'!N24</f>
        <v>0</v>
      </c>
      <c r="O23" s="15">
        <f>-'FILL-IALICU'!O24</f>
        <v>0</v>
      </c>
      <c r="P23" s="15">
        <f>-'FILL-IALICU'!P24</f>
        <v>-0.59399999999999997</v>
      </c>
      <c r="Q23" s="15">
        <f>-'FILL-IALICU'!Q24</f>
        <v>-0.99</v>
      </c>
      <c r="R23" s="15">
        <f>-'FILL-IALICU'!R24</f>
        <v>0</v>
      </c>
      <c r="S23" s="15">
        <f>-'FILL-IALICU'!S24</f>
        <v>0</v>
      </c>
      <c r="T23" s="15">
        <f>-'FILL-IALICU'!T24</f>
        <v>0</v>
      </c>
      <c r="U23" s="15">
        <f>-'FILL-IALICU'!U24</f>
        <v>0</v>
      </c>
      <c r="V23" s="15">
        <f>-'FILL-IALICU'!V24</f>
        <v>0</v>
      </c>
      <c r="W23" s="15">
        <f>-'FILL-IALICU'!W24</f>
        <v>-0.19799999999999998</v>
      </c>
      <c r="X23" s="15">
        <f>-'FILL-IALICU'!X24</f>
        <v>0</v>
      </c>
      <c r="Y23" s="15">
        <f>-'FILL-IALICU'!Y24</f>
        <v>0</v>
      </c>
      <c r="Z23" s="15">
        <f>-'FILL-IALICU'!Z24</f>
        <v>0</v>
      </c>
      <c r="AA23" s="15">
        <f>-'FILL-IALICU'!AA24</f>
        <v>0</v>
      </c>
      <c r="AB23" s="15">
        <f>-'FILL-IALICU'!AB24</f>
        <v>0</v>
      </c>
      <c r="AC23" s="15">
        <f>-'FILL-IALICU'!AC24</f>
        <v>0</v>
      </c>
      <c r="AD23" s="15">
        <f>-'FILL-IALICU'!AD24</f>
        <v>-0.99</v>
      </c>
      <c r="AE23" s="15">
        <f>-'FILL-IALICU'!AE24</f>
        <v>0</v>
      </c>
      <c r="AF23" s="15">
        <f>-'FILL-IALICU'!AF24</f>
        <v>0</v>
      </c>
      <c r="AG23" s="15">
        <f>-'FILL-IALICU'!AG24</f>
        <v>-0.89100000000000001</v>
      </c>
      <c r="AH23" s="15">
        <f>-'FILL-IALICU'!AH24</f>
        <v>0</v>
      </c>
      <c r="AI23" s="15">
        <f>-'FILL-IALICU'!AI24</f>
        <v>0</v>
      </c>
      <c r="AJ23" s="15">
        <f>-'FILL-IALICU'!AJ24</f>
        <v>0</v>
      </c>
      <c r="AK23" s="15">
        <f>-'FILL-IALICU'!AK24</f>
        <v>0</v>
      </c>
      <c r="AL23" s="15">
        <f>-'FILL-IALICU'!AL24</f>
        <v>0</v>
      </c>
      <c r="AM23" s="15">
        <f>-'FILL-IALICU'!AM24</f>
        <v>0</v>
      </c>
      <c r="AN23" s="15">
        <f>-'FILL-IALICU'!AN24</f>
        <v>0</v>
      </c>
      <c r="AO23" s="15">
        <f>-'FILL-IALICU'!AO24</f>
        <v>0</v>
      </c>
      <c r="AP23" s="15">
        <f>-'FILL-IALICU'!AP24</f>
        <v>0</v>
      </c>
      <c r="AQ23" s="15">
        <f>-'FILL-IALICU'!AQ24</f>
        <v>-0.99</v>
      </c>
      <c r="AR23" s="14">
        <v>0</v>
      </c>
      <c r="AS23" s="14">
        <v>15</v>
      </c>
    </row>
    <row r="24" spans="1:45">
      <c r="B24" s="14" t="s">
        <v>59</v>
      </c>
      <c r="C24" s="14" t="s">
        <v>151</v>
      </c>
      <c r="D24" s="14" t="s">
        <v>59</v>
      </c>
      <c r="E24" s="14">
        <v>2025</v>
      </c>
      <c r="G24" s="15">
        <f t="shared" ref="G24:AJ24" si="16">G23*$G$2</f>
        <v>-0.89100000000000001</v>
      </c>
      <c r="H24" s="15">
        <f t="shared" si="16"/>
        <v>-0.58849281796813868</v>
      </c>
      <c r="I24" s="15">
        <f t="shared" si="16"/>
        <v>-0.53066402239850607</v>
      </c>
      <c r="J24" s="15">
        <f t="shared" si="16"/>
        <v>0</v>
      </c>
      <c r="K24" s="15">
        <f t="shared" si="16"/>
        <v>0</v>
      </c>
      <c r="L24" s="15">
        <f t="shared" si="16"/>
        <v>0</v>
      </c>
      <c r="M24" s="15">
        <f t="shared" si="16"/>
        <v>-0.45058041683051531</v>
      </c>
      <c r="N24" s="15">
        <f t="shared" si="16"/>
        <v>0</v>
      </c>
      <c r="O24" s="15">
        <f t="shared" si="16"/>
        <v>0</v>
      </c>
      <c r="P24" s="15">
        <f t="shared" si="16"/>
        <v>-0.53459999999999996</v>
      </c>
      <c r="Q24" s="15">
        <f t="shared" si="16"/>
        <v>-0.89100000000000001</v>
      </c>
      <c r="R24" s="15">
        <f t="shared" si="16"/>
        <v>0</v>
      </c>
      <c r="S24" s="15">
        <f t="shared" si="16"/>
        <v>0</v>
      </c>
      <c r="T24" s="15">
        <f t="shared" si="16"/>
        <v>0</v>
      </c>
      <c r="U24" s="15">
        <f t="shared" si="16"/>
        <v>0</v>
      </c>
      <c r="V24" s="15">
        <f t="shared" si="16"/>
        <v>0</v>
      </c>
      <c r="W24" s="15">
        <f t="shared" si="16"/>
        <v>-0.1782</v>
      </c>
      <c r="X24" s="15">
        <f t="shared" si="16"/>
        <v>0</v>
      </c>
      <c r="Y24" s="15">
        <f t="shared" si="16"/>
        <v>0</v>
      </c>
      <c r="Z24" s="15">
        <f t="shared" si="16"/>
        <v>0</v>
      </c>
      <c r="AA24" s="15">
        <f t="shared" si="16"/>
        <v>0</v>
      </c>
      <c r="AB24" s="15">
        <f t="shared" si="16"/>
        <v>0</v>
      </c>
      <c r="AC24" s="15">
        <f t="shared" si="16"/>
        <v>0</v>
      </c>
      <c r="AD24" s="15">
        <f t="shared" si="16"/>
        <v>-0.89100000000000001</v>
      </c>
      <c r="AE24" s="15">
        <f t="shared" si="16"/>
        <v>0</v>
      </c>
      <c r="AF24" s="15">
        <f t="shared" si="16"/>
        <v>0</v>
      </c>
      <c r="AG24" s="15">
        <f t="shared" si="16"/>
        <v>-0.80190000000000006</v>
      </c>
      <c r="AH24" s="15">
        <f t="shared" si="16"/>
        <v>0</v>
      </c>
      <c r="AI24" s="15">
        <f t="shared" si="16"/>
        <v>0</v>
      </c>
      <c r="AJ24" s="15">
        <f t="shared" si="16"/>
        <v>0</v>
      </c>
      <c r="AK24" s="15">
        <f t="shared" ref="AK24:AQ24" si="17">AK23*$G$2</f>
        <v>0</v>
      </c>
      <c r="AL24" s="15">
        <f t="shared" si="17"/>
        <v>0</v>
      </c>
      <c r="AM24" s="15">
        <f t="shared" si="17"/>
        <v>0</v>
      </c>
      <c r="AN24" s="15">
        <f t="shared" si="17"/>
        <v>0</v>
      </c>
      <c r="AO24" s="15">
        <f t="shared" si="17"/>
        <v>0</v>
      </c>
      <c r="AP24" s="15">
        <f t="shared" si="17"/>
        <v>0</v>
      </c>
      <c r="AQ24" s="15">
        <f t="shared" si="17"/>
        <v>-0.89100000000000001</v>
      </c>
    </row>
    <row r="25" spans="1:45">
      <c r="B25" s="14" t="s">
        <v>59</v>
      </c>
      <c r="C25" s="14" t="s">
        <v>151</v>
      </c>
      <c r="D25" s="14" t="s">
        <v>59</v>
      </c>
      <c r="E25" s="14">
        <v>2050</v>
      </c>
      <c r="G25" s="15">
        <f t="shared" ref="G25:AJ25" si="18">G23*$G$3</f>
        <v>-0.84150000000000003</v>
      </c>
      <c r="H25" s="15">
        <f t="shared" si="18"/>
        <v>-0.55579877252546428</v>
      </c>
      <c r="I25" s="15">
        <f t="shared" si="18"/>
        <v>-0.50118268782081121</v>
      </c>
      <c r="J25" s="15">
        <f t="shared" si="18"/>
        <v>0</v>
      </c>
      <c r="K25" s="15">
        <f t="shared" si="18"/>
        <v>0</v>
      </c>
      <c r="L25" s="15">
        <f t="shared" si="18"/>
        <v>0</v>
      </c>
      <c r="M25" s="15">
        <f t="shared" si="18"/>
        <v>-0.42554817145104223</v>
      </c>
      <c r="N25" s="15">
        <f t="shared" si="18"/>
        <v>0</v>
      </c>
      <c r="O25" s="15">
        <f t="shared" si="18"/>
        <v>0</v>
      </c>
      <c r="P25" s="15">
        <f t="shared" si="18"/>
        <v>-0.50490000000000002</v>
      </c>
      <c r="Q25" s="15">
        <f t="shared" si="18"/>
        <v>-0.84150000000000003</v>
      </c>
      <c r="R25" s="15">
        <f t="shared" si="18"/>
        <v>0</v>
      </c>
      <c r="S25" s="15">
        <f t="shared" si="18"/>
        <v>0</v>
      </c>
      <c r="T25" s="15">
        <f t="shared" si="18"/>
        <v>0</v>
      </c>
      <c r="U25" s="15">
        <f t="shared" si="18"/>
        <v>0</v>
      </c>
      <c r="V25" s="15">
        <f t="shared" si="18"/>
        <v>0</v>
      </c>
      <c r="W25" s="15">
        <f t="shared" si="18"/>
        <v>-0.16829999999999998</v>
      </c>
      <c r="X25" s="15">
        <f t="shared" si="18"/>
        <v>0</v>
      </c>
      <c r="Y25" s="15">
        <f t="shared" si="18"/>
        <v>0</v>
      </c>
      <c r="Z25" s="15">
        <f t="shared" si="18"/>
        <v>0</v>
      </c>
      <c r="AA25" s="15">
        <f t="shared" si="18"/>
        <v>0</v>
      </c>
      <c r="AB25" s="15">
        <f t="shared" si="18"/>
        <v>0</v>
      </c>
      <c r="AC25" s="15">
        <f t="shared" si="18"/>
        <v>0</v>
      </c>
      <c r="AD25" s="15">
        <f t="shared" si="18"/>
        <v>-0.84150000000000003</v>
      </c>
      <c r="AE25" s="15">
        <f t="shared" si="18"/>
        <v>0</v>
      </c>
      <c r="AF25" s="15">
        <f t="shared" si="18"/>
        <v>0</v>
      </c>
      <c r="AG25" s="15">
        <f t="shared" si="18"/>
        <v>-0.75734999999999997</v>
      </c>
      <c r="AH25" s="15">
        <f t="shared" si="18"/>
        <v>0</v>
      </c>
      <c r="AI25" s="15">
        <f t="shared" si="18"/>
        <v>0</v>
      </c>
      <c r="AJ25" s="15">
        <f t="shared" si="18"/>
        <v>0</v>
      </c>
      <c r="AK25" s="15">
        <f t="shared" ref="AK25:AQ25" si="19">AK23*$G$3</f>
        <v>0</v>
      </c>
      <c r="AL25" s="15">
        <f t="shared" si="19"/>
        <v>0</v>
      </c>
      <c r="AM25" s="15">
        <f t="shared" si="19"/>
        <v>0</v>
      </c>
      <c r="AN25" s="15">
        <f t="shared" si="19"/>
        <v>0</v>
      </c>
      <c r="AO25" s="15">
        <f t="shared" si="19"/>
        <v>0</v>
      </c>
      <c r="AP25" s="15">
        <f t="shared" si="19"/>
        <v>0</v>
      </c>
      <c r="AQ25" s="15">
        <f t="shared" si="19"/>
        <v>-0.84150000000000003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Q25"/>
  <sheetViews>
    <sheetView zoomScaleNormal="100" workbookViewId="0">
      <selection activeCell="C10" sqref="C10"/>
    </sheetView>
  </sheetViews>
  <sheetFormatPr defaultRowHeight="15"/>
  <cols>
    <col min="1" max="5" width="9.140625" style="14"/>
    <col min="6" max="6" width="13.5703125" style="14" bestFit="1" customWidth="1"/>
    <col min="7" max="7" width="6.42578125" style="14" bestFit="1" customWidth="1"/>
    <col min="8" max="8" width="5.42578125" style="14" bestFit="1" customWidth="1"/>
    <col min="9" max="9" width="5.42578125" style="14" customWidth="1"/>
    <col min="10" max="12" width="4.5703125" style="14" bestFit="1" customWidth="1"/>
    <col min="13" max="13" width="6.42578125" style="14" bestFit="1" customWidth="1"/>
    <col min="14" max="15" width="4.5703125" style="14" bestFit="1" customWidth="1"/>
    <col min="16" max="16" width="5.42578125" style="14" bestFit="1" customWidth="1"/>
    <col min="17" max="17" width="6.42578125" style="14" bestFit="1" customWidth="1"/>
    <col min="18" max="18" width="7.42578125" style="14" bestFit="1" customWidth="1"/>
    <col min="19" max="22" width="4.5703125" style="14" bestFit="1" customWidth="1"/>
    <col min="23" max="23" width="6.42578125" style="14" bestFit="1" customWidth="1"/>
    <col min="24" max="27" width="4.5703125" style="14" bestFit="1" customWidth="1"/>
    <col min="28" max="29" width="6.42578125" style="14" bestFit="1" customWidth="1"/>
    <col min="30" max="35" width="4.5703125" style="14" bestFit="1" customWidth="1"/>
    <col min="36" max="36" width="6.42578125" style="14" bestFit="1" customWidth="1"/>
    <col min="37" max="16384" width="9.140625" style="14"/>
  </cols>
  <sheetData>
    <row r="2" spans="1:43">
      <c r="B2" s="18" t="s">
        <v>172</v>
      </c>
    </row>
    <row r="3" spans="1:43">
      <c r="A3" s="14" t="s">
        <v>139</v>
      </c>
    </row>
    <row r="4" spans="1:43">
      <c r="A4" s="27" t="s">
        <v>138</v>
      </c>
      <c r="B4" s="27" t="s">
        <v>137</v>
      </c>
      <c r="C4" s="25" t="s">
        <v>6</v>
      </c>
      <c r="D4" s="25" t="s">
        <v>101</v>
      </c>
      <c r="E4" s="25" t="s">
        <v>136</v>
      </c>
      <c r="F4" s="25" t="s">
        <v>128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  <c r="L4" s="19" t="s">
        <v>94</v>
      </c>
      <c r="M4" s="19" t="s">
        <v>93</v>
      </c>
      <c r="N4" s="19" t="s">
        <v>92</v>
      </c>
      <c r="O4" s="19" t="s">
        <v>91</v>
      </c>
      <c r="P4" s="19" t="s">
        <v>90</v>
      </c>
      <c r="Q4" s="19" t="s">
        <v>89</v>
      </c>
      <c r="R4" s="19" t="s">
        <v>88</v>
      </c>
      <c r="S4" s="19" t="s">
        <v>222</v>
      </c>
      <c r="T4" s="19" t="s">
        <v>87</v>
      </c>
      <c r="U4" s="19" t="s">
        <v>86</v>
      </c>
      <c r="V4" s="19" t="s">
        <v>85</v>
      </c>
      <c r="W4" s="19" t="s">
        <v>84</v>
      </c>
      <c r="X4" s="19" t="s">
        <v>83</v>
      </c>
      <c r="Y4" s="19" t="s">
        <v>82</v>
      </c>
      <c r="Z4" s="19" t="s">
        <v>81</v>
      </c>
      <c r="AA4" s="19" t="s">
        <v>80</v>
      </c>
      <c r="AB4" s="19" t="s">
        <v>79</v>
      </c>
      <c r="AC4" s="19" t="s">
        <v>78</v>
      </c>
      <c r="AD4" s="19" t="s">
        <v>77</v>
      </c>
      <c r="AE4" s="19" t="s">
        <v>76</v>
      </c>
      <c r="AF4" s="19" t="s">
        <v>75</v>
      </c>
      <c r="AG4" s="19" t="s">
        <v>74</v>
      </c>
      <c r="AH4" s="19" t="s">
        <v>73</v>
      </c>
      <c r="AI4" s="19" t="s">
        <v>72</v>
      </c>
      <c r="AJ4" s="19" t="s">
        <v>71</v>
      </c>
      <c r="AK4" s="19" t="s">
        <v>215</v>
      </c>
      <c r="AL4" s="19" t="s">
        <v>216</v>
      </c>
      <c r="AM4" s="19" t="s">
        <v>217</v>
      </c>
      <c r="AN4" s="19" t="s">
        <v>218</v>
      </c>
      <c r="AO4" s="19" t="s">
        <v>219</v>
      </c>
      <c r="AP4" s="19" t="s">
        <v>220</v>
      </c>
      <c r="AQ4" s="19" t="s">
        <v>221</v>
      </c>
    </row>
    <row r="5" spans="1:43">
      <c r="A5" s="14" t="s">
        <v>167</v>
      </c>
      <c r="B5" s="39" t="s">
        <v>133</v>
      </c>
      <c r="C5" s="26"/>
      <c r="D5" s="14">
        <v>2010</v>
      </c>
      <c r="E5" s="14" t="s">
        <v>132</v>
      </c>
      <c r="F5" s="14" t="s">
        <v>171</v>
      </c>
      <c r="G5" s="48">
        <v>0</v>
      </c>
      <c r="H5" s="48">
        <v>1E-4</v>
      </c>
      <c r="I5" s="48">
        <v>2.65672E-3</v>
      </c>
      <c r="J5" s="48">
        <v>1.75E-3</v>
      </c>
      <c r="K5" s="48">
        <v>0</v>
      </c>
      <c r="L5" s="48">
        <v>0</v>
      </c>
      <c r="M5" s="48">
        <v>0.19714909</v>
      </c>
      <c r="N5" s="48">
        <v>2.5000000000000001E-2</v>
      </c>
      <c r="O5" s="48">
        <v>0</v>
      </c>
      <c r="P5" s="48">
        <v>0.20988000000000001</v>
      </c>
      <c r="Q5" s="48">
        <v>0</v>
      </c>
      <c r="R5" s="48">
        <v>2.7E-2</v>
      </c>
      <c r="S5" s="48">
        <v>6.8500000000000002E-3</v>
      </c>
      <c r="T5" s="48">
        <v>0</v>
      </c>
      <c r="U5" s="48">
        <v>0</v>
      </c>
      <c r="V5" s="48">
        <v>2.6425695999999999E-2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4.2999999999999997E-2</v>
      </c>
      <c r="AC5" s="48">
        <v>0</v>
      </c>
      <c r="AD5" s="48">
        <v>4.0000000000000001E-3</v>
      </c>
      <c r="AE5" s="48">
        <v>0</v>
      </c>
      <c r="AF5" s="48">
        <v>0</v>
      </c>
      <c r="AG5" s="48">
        <v>1.8450000000000001E-2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8.2043000000000003E-4</v>
      </c>
      <c r="AP5" s="48">
        <v>0</v>
      </c>
      <c r="AQ5" s="48">
        <v>1.7390000000000001E-3</v>
      </c>
    </row>
    <row r="6" spans="1:43">
      <c r="A6" s="14" t="s">
        <v>167</v>
      </c>
      <c r="B6" s="39" t="s">
        <v>133</v>
      </c>
      <c r="C6" s="26"/>
      <c r="D6" s="14">
        <v>2010</v>
      </c>
      <c r="E6" s="14" t="s">
        <v>132</v>
      </c>
      <c r="F6" s="14" t="s">
        <v>58</v>
      </c>
      <c r="G6" s="35">
        <v>0</v>
      </c>
      <c r="H6" s="35">
        <v>0</v>
      </c>
      <c r="I6" s="35">
        <v>2.4152000000000002E-3</v>
      </c>
      <c r="J6" s="35">
        <v>1.98846153846154E-2</v>
      </c>
      <c r="K6" s="35">
        <v>0</v>
      </c>
      <c r="L6" s="35">
        <v>0</v>
      </c>
      <c r="M6" s="35">
        <v>0.16775411000000001</v>
      </c>
      <c r="N6" s="35">
        <v>0</v>
      </c>
      <c r="O6" s="35">
        <v>0</v>
      </c>
      <c r="P6" s="35">
        <v>0</v>
      </c>
      <c r="Q6" s="35">
        <v>0</v>
      </c>
      <c r="R6" s="35">
        <v>0.108</v>
      </c>
      <c r="S6" s="35">
        <v>0</v>
      </c>
      <c r="T6" s="35">
        <v>7.4999999999999997E-3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2.7000000000000001E-3</v>
      </c>
      <c r="AF6" s="35">
        <v>0</v>
      </c>
      <c r="AG6" s="35">
        <v>0</v>
      </c>
      <c r="AH6" s="35">
        <v>0</v>
      </c>
      <c r="AI6" s="35">
        <v>9.7798200000000002E-2</v>
      </c>
      <c r="AJ6" s="35">
        <v>0.44597616000000001</v>
      </c>
      <c r="AK6" s="35">
        <v>0</v>
      </c>
      <c r="AL6" s="35">
        <v>0.12350448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</row>
    <row r="7" spans="1:43">
      <c r="A7" s="14" t="s">
        <v>167</v>
      </c>
      <c r="B7" s="39" t="s">
        <v>133</v>
      </c>
      <c r="C7" s="26"/>
      <c r="D7" s="14">
        <v>2010</v>
      </c>
      <c r="E7" s="14" t="s">
        <v>132</v>
      </c>
      <c r="F7" s="14" t="s">
        <v>170</v>
      </c>
      <c r="G7" s="35">
        <v>0.33735330000000002</v>
      </c>
      <c r="H7" s="35">
        <v>0</v>
      </c>
      <c r="I7" s="35">
        <v>7.0040800000000002E-3</v>
      </c>
      <c r="J7" s="35">
        <v>3.3653846153846199E-3</v>
      </c>
      <c r="K7" s="35">
        <v>0</v>
      </c>
      <c r="L7" s="35">
        <v>4.4999999999999998E-2</v>
      </c>
      <c r="M7" s="35">
        <v>0.64871679999999998</v>
      </c>
      <c r="N7" s="35">
        <v>0</v>
      </c>
      <c r="O7" s="35">
        <v>0</v>
      </c>
      <c r="P7" s="35">
        <v>0.37312000000000001</v>
      </c>
      <c r="Q7" s="35">
        <v>1.7999999999999999E-2</v>
      </c>
      <c r="R7" s="35">
        <v>0.40500000000000003</v>
      </c>
      <c r="S7" s="35">
        <v>0.13014999999999999</v>
      </c>
      <c r="T7" s="35">
        <v>4.2500000000000003E-2</v>
      </c>
      <c r="U7" s="35">
        <v>0</v>
      </c>
      <c r="V7" s="35">
        <v>6.6064239999999996E-3</v>
      </c>
      <c r="W7" s="35">
        <v>1.4142399999999999</v>
      </c>
      <c r="X7" s="35">
        <v>0</v>
      </c>
      <c r="Y7" s="35">
        <v>0</v>
      </c>
      <c r="Z7" s="35">
        <v>0</v>
      </c>
      <c r="AA7" s="35">
        <v>0</v>
      </c>
      <c r="AB7" s="35">
        <v>0.17199999999999999</v>
      </c>
      <c r="AC7" s="35">
        <v>1.36</v>
      </c>
      <c r="AD7" s="35">
        <v>1.2E-2</v>
      </c>
      <c r="AE7" s="35">
        <v>1.5299999999999999E-2</v>
      </c>
      <c r="AF7" s="35">
        <v>0</v>
      </c>
      <c r="AG7" s="35">
        <v>0.10455</v>
      </c>
      <c r="AH7" s="35">
        <v>5.7176999999999999E-2</v>
      </c>
      <c r="AI7" s="35">
        <v>6.5198800000000001E-2</v>
      </c>
      <c r="AJ7" s="35">
        <v>0.34795942153846099</v>
      </c>
      <c r="AK7" s="35">
        <v>0</v>
      </c>
      <c r="AL7" s="35">
        <v>0.14498352</v>
      </c>
      <c r="AM7" s="35">
        <v>2.0999999999999999E-3</v>
      </c>
      <c r="AN7" s="35">
        <v>0</v>
      </c>
      <c r="AO7" s="35">
        <v>0</v>
      </c>
      <c r="AP7" s="35">
        <v>0</v>
      </c>
      <c r="AQ7" s="35">
        <v>0</v>
      </c>
    </row>
    <row r="8" spans="1:43">
      <c r="C8" s="26"/>
      <c r="E8" s="19" t="s">
        <v>169</v>
      </c>
      <c r="G8" s="23">
        <f t="shared" ref="G8:AJ8" si="0">SUM(G5:G7)</f>
        <v>0.33735330000000002</v>
      </c>
      <c r="H8" s="23">
        <f t="shared" si="0"/>
        <v>1E-4</v>
      </c>
      <c r="I8" s="23">
        <f t="shared" si="0"/>
        <v>1.2076E-2</v>
      </c>
      <c r="J8" s="23">
        <f t="shared" si="0"/>
        <v>2.5000000000000022E-2</v>
      </c>
      <c r="K8" s="23">
        <f t="shared" si="0"/>
        <v>0</v>
      </c>
      <c r="L8" s="23">
        <f t="shared" si="0"/>
        <v>4.4999999999999998E-2</v>
      </c>
      <c r="M8" s="23">
        <f t="shared" si="0"/>
        <v>1.01362</v>
      </c>
      <c r="N8" s="23">
        <f t="shared" si="0"/>
        <v>2.5000000000000001E-2</v>
      </c>
      <c r="O8" s="23">
        <f t="shared" si="0"/>
        <v>0</v>
      </c>
      <c r="P8" s="23">
        <f t="shared" si="0"/>
        <v>0.58299999999999996</v>
      </c>
      <c r="Q8" s="23">
        <f t="shared" si="0"/>
        <v>1.7999999999999999E-2</v>
      </c>
      <c r="R8" s="23">
        <f t="shared" si="0"/>
        <v>0.54</v>
      </c>
      <c r="S8" s="23">
        <f t="shared" si="0"/>
        <v>0.13699999999999998</v>
      </c>
      <c r="T8" s="23">
        <f t="shared" si="0"/>
        <v>0.05</v>
      </c>
      <c r="U8" s="23">
        <f t="shared" si="0"/>
        <v>0</v>
      </c>
      <c r="V8" s="23">
        <f t="shared" si="0"/>
        <v>3.3032119999999998E-2</v>
      </c>
      <c r="W8" s="23">
        <f t="shared" si="0"/>
        <v>1.4142399999999999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0.21499999999999997</v>
      </c>
      <c r="AC8" s="23">
        <f t="shared" si="0"/>
        <v>1.36</v>
      </c>
      <c r="AD8" s="23">
        <f t="shared" si="0"/>
        <v>1.6E-2</v>
      </c>
      <c r="AE8" s="23">
        <f t="shared" si="0"/>
        <v>1.7999999999999999E-2</v>
      </c>
      <c r="AF8" s="23">
        <f t="shared" si="0"/>
        <v>0</v>
      </c>
      <c r="AG8" s="23">
        <f t="shared" si="0"/>
        <v>0.123</v>
      </c>
      <c r="AH8" s="23">
        <f t="shared" si="0"/>
        <v>5.7176999999999999E-2</v>
      </c>
      <c r="AI8" s="23">
        <f t="shared" si="0"/>
        <v>0.162997</v>
      </c>
      <c r="AJ8" s="23">
        <f t="shared" si="0"/>
        <v>0.793935581538461</v>
      </c>
      <c r="AK8" s="23">
        <f t="shared" ref="AK8:AQ8" si="1">SUM(AK5:AK7)</f>
        <v>0</v>
      </c>
      <c r="AL8" s="23">
        <f t="shared" si="1"/>
        <v>0.268488</v>
      </c>
      <c r="AM8" s="23">
        <f t="shared" si="1"/>
        <v>2.0999999999999999E-3</v>
      </c>
      <c r="AN8" s="23">
        <f t="shared" si="1"/>
        <v>0</v>
      </c>
      <c r="AO8" s="23">
        <f t="shared" si="1"/>
        <v>8.2043000000000003E-4</v>
      </c>
      <c r="AP8" s="23">
        <f t="shared" si="1"/>
        <v>0</v>
      </c>
      <c r="AQ8" s="23">
        <f t="shared" si="1"/>
        <v>1.7390000000000001E-3</v>
      </c>
    </row>
    <row r="9" spans="1:43">
      <c r="A9" s="14" t="s">
        <v>167</v>
      </c>
      <c r="B9" s="39" t="s">
        <v>133</v>
      </c>
      <c r="C9" s="26"/>
      <c r="D9" s="14">
        <v>2010</v>
      </c>
      <c r="E9" s="14" t="s">
        <v>132</v>
      </c>
      <c r="F9" s="14" t="s">
        <v>168</v>
      </c>
      <c r="G9" s="35">
        <v>0</v>
      </c>
      <c r="H9" s="35">
        <v>1.41124930791329E-3</v>
      </c>
      <c r="I9" s="35">
        <v>1.3671830765212899E-2</v>
      </c>
      <c r="J9" s="35">
        <v>0</v>
      </c>
      <c r="K9" s="35">
        <v>2.1590400000000001E-3</v>
      </c>
      <c r="L9" s="35">
        <v>0</v>
      </c>
      <c r="M9" s="35">
        <v>5.3274101832481296E-3</v>
      </c>
      <c r="N9" s="35">
        <v>0</v>
      </c>
      <c r="O9" s="35">
        <v>0</v>
      </c>
      <c r="P9" s="35">
        <v>1.001728E-2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1.3312E-3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3.3279999999999997E-2</v>
      </c>
      <c r="AD9" s="35">
        <v>0</v>
      </c>
      <c r="AE9" s="35">
        <v>0</v>
      </c>
      <c r="AF9" s="35">
        <v>0</v>
      </c>
      <c r="AG9" s="35">
        <v>3.07008E-4</v>
      </c>
      <c r="AH9" s="35">
        <v>0</v>
      </c>
      <c r="AI9" s="35">
        <v>3.8687999999999999E-3</v>
      </c>
      <c r="AJ9" s="35">
        <v>0</v>
      </c>
      <c r="AK9" s="35">
        <v>4.0268799781799402E-4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</row>
    <row r="10" spans="1:43">
      <c r="A10" s="14" t="s">
        <v>167</v>
      </c>
      <c r="B10" s="39" t="s">
        <v>133</v>
      </c>
      <c r="C10" s="26"/>
      <c r="D10" s="14">
        <v>2010</v>
      </c>
      <c r="E10" s="14" t="s">
        <v>132</v>
      </c>
      <c r="F10" s="14" t="s">
        <v>166</v>
      </c>
      <c r="G10" s="35">
        <v>1.5342079999999999E-2</v>
      </c>
      <c r="H10" s="35">
        <v>2.74542269208671E-3</v>
      </c>
      <c r="I10" s="35">
        <v>2.01344E-2</v>
      </c>
      <c r="J10" s="35">
        <v>0</v>
      </c>
      <c r="K10" s="35">
        <v>0</v>
      </c>
      <c r="L10" s="35">
        <v>0</v>
      </c>
      <c r="M10" s="35">
        <v>5.4503178167518698E-3</v>
      </c>
      <c r="N10" s="35">
        <v>0</v>
      </c>
      <c r="O10" s="35">
        <v>0</v>
      </c>
      <c r="P10" s="35">
        <v>1.502592E-2</v>
      </c>
      <c r="Q10" s="35">
        <v>2.1939839999999999E-2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3.3280000000000001E-4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4.474496E-2</v>
      </c>
      <c r="AE10" s="35">
        <v>0</v>
      </c>
      <c r="AF10" s="35">
        <v>0</v>
      </c>
      <c r="AG10" s="35">
        <v>2.7630720000000001E-3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1.9220448E-3</v>
      </c>
    </row>
    <row r="11" spans="1:43">
      <c r="E11" s="19" t="s">
        <v>163</v>
      </c>
      <c r="G11" s="23">
        <f t="shared" ref="G11:AJ11" si="2">SUM(G9:G10)</f>
        <v>1.5342079999999999E-2</v>
      </c>
      <c r="H11" s="23">
        <f t="shared" si="2"/>
        <v>4.1566720000000001E-3</v>
      </c>
      <c r="I11" s="23">
        <f t="shared" si="2"/>
        <v>3.38062307652129E-2</v>
      </c>
      <c r="J11" s="23">
        <f t="shared" si="2"/>
        <v>0</v>
      </c>
      <c r="K11" s="23">
        <f t="shared" si="2"/>
        <v>2.1590400000000001E-3</v>
      </c>
      <c r="L11" s="23">
        <f t="shared" si="2"/>
        <v>0</v>
      </c>
      <c r="M11" s="23">
        <f t="shared" si="2"/>
        <v>1.0777728E-2</v>
      </c>
      <c r="N11" s="23">
        <f t="shared" si="2"/>
        <v>0</v>
      </c>
      <c r="O11" s="23">
        <f t="shared" si="2"/>
        <v>0</v>
      </c>
      <c r="P11" s="23">
        <f t="shared" si="2"/>
        <v>2.5043200000000002E-2</v>
      </c>
      <c r="Q11" s="23">
        <f t="shared" si="2"/>
        <v>2.1939839999999999E-2</v>
      </c>
      <c r="R11" s="23">
        <f t="shared" si="2"/>
        <v>0</v>
      </c>
      <c r="S11" s="23">
        <f t="shared" si="2"/>
        <v>0</v>
      </c>
      <c r="T11" s="23">
        <f t="shared" si="2"/>
        <v>0</v>
      </c>
      <c r="U11" s="23">
        <f t="shared" si="2"/>
        <v>0</v>
      </c>
      <c r="V11" s="23">
        <f t="shared" si="2"/>
        <v>0</v>
      </c>
      <c r="W11" s="23">
        <f t="shared" si="2"/>
        <v>1.6640000000000001E-3</v>
      </c>
      <c r="X11" s="23">
        <f t="shared" si="2"/>
        <v>0</v>
      </c>
      <c r="Y11" s="23">
        <f t="shared" si="2"/>
        <v>0</v>
      </c>
      <c r="Z11" s="23">
        <f t="shared" si="2"/>
        <v>0</v>
      </c>
      <c r="AA11" s="23">
        <f t="shared" si="2"/>
        <v>0</v>
      </c>
      <c r="AB11" s="23">
        <f t="shared" si="2"/>
        <v>0</v>
      </c>
      <c r="AC11" s="23">
        <f t="shared" si="2"/>
        <v>3.3279999999999997E-2</v>
      </c>
      <c r="AD11" s="23">
        <f t="shared" si="2"/>
        <v>4.474496E-2</v>
      </c>
      <c r="AE11" s="23">
        <f t="shared" si="2"/>
        <v>0</v>
      </c>
      <c r="AF11" s="23">
        <f t="shared" si="2"/>
        <v>0</v>
      </c>
      <c r="AG11" s="23">
        <f t="shared" si="2"/>
        <v>3.0700800000000002E-3</v>
      </c>
      <c r="AH11" s="23">
        <f t="shared" si="2"/>
        <v>0</v>
      </c>
      <c r="AI11" s="23">
        <f t="shared" si="2"/>
        <v>3.8687999999999999E-3</v>
      </c>
      <c r="AJ11" s="23">
        <f t="shared" si="2"/>
        <v>0</v>
      </c>
      <c r="AK11" s="23">
        <f t="shared" ref="AK11:AQ11" si="3">SUM(AK9:AK10)</f>
        <v>4.0268799781799402E-4</v>
      </c>
      <c r="AL11" s="23">
        <f t="shared" si="3"/>
        <v>0</v>
      </c>
      <c r="AM11" s="23">
        <f t="shared" si="3"/>
        <v>0</v>
      </c>
      <c r="AN11" s="23">
        <f t="shared" si="3"/>
        <v>0</v>
      </c>
      <c r="AO11" s="23">
        <f t="shared" si="3"/>
        <v>0</v>
      </c>
      <c r="AP11" s="23">
        <f t="shared" si="3"/>
        <v>0</v>
      </c>
      <c r="AQ11" s="23">
        <f t="shared" si="3"/>
        <v>1.9220448E-3</v>
      </c>
    </row>
    <row r="17" spans="6:43">
      <c r="F17" s="18" t="s">
        <v>130</v>
      </c>
      <c r="H17" s="22">
        <v>0.99</v>
      </c>
      <c r="I17" s="14" t="s">
        <v>129</v>
      </c>
    </row>
    <row r="18" spans="6:43">
      <c r="F18" s="25" t="s">
        <v>165</v>
      </c>
      <c r="G18" s="19" t="s">
        <v>99</v>
      </c>
      <c r="H18" s="19" t="s">
        <v>98</v>
      </c>
      <c r="I18" s="19" t="s">
        <v>97</v>
      </c>
      <c r="J18" s="19" t="s">
        <v>96</v>
      </c>
      <c r="K18" s="19" t="s">
        <v>95</v>
      </c>
      <c r="L18" s="19" t="s">
        <v>94</v>
      </c>
      <c r="M18" s="19" t="s">
        <v>93</v>
      </c>
      <c r="N18" s="19" t="s">
        <v>92</v>
      </c>
      <c r="O18" s="19" t="s">
        <v>91</v>
      </c>
      <c r="P18" s="19" t="s">
        <v>90</v>
      </c>
      <c r="Q18" s="19" t="s">
        <v>89</v>
      </c>
      <c r="R18" s="19" t="s">
        <v>88</v>
      </c>
      <c r="S18" s="19" t="s">
        <v>222</v>
      </c>
      <c r="T18" s="19" t="s">
        <v>87</v>
      </c>
      <c r="U18" s="19" t="s">
        <v>86</v>
      </c>
      <c r="V18" s="19" t="s">
        <v>85</v>
      </c>
      <c r="W18" s="19" t="s">
        <v>84</v>
      </c>
      <c r="X18" s="19" t="s">
        <v>83</v>
      </c>
      <c r="Y18" s="19" t="s">
        <v>82</v>
      </c>
      <c r="Z18" s="19" t="s">
        <v>81</v>
      </c>
      <c r="AA18" s="19" t="s">
        <v>80</v>
      </c>
      <c r="AB18" s="19" t="s">
        <v>79</v>
      </c>
      <c r="AC18" s="19" t="s">
        <v>78</v>
      </c>
      <c r="AD18" s="19" t="s">
        <v>77</v>
      </c>
      <c r="AE18" s="19" t="s">
        <v>76</v>
      </c>
      <c r="AF18" s="19" t="s">
        <v>75</v>
      </c>
      <c r="AG18" s="19" t="s">
        <v>74</v>
      </c>
      <c r="AH18" s="19" t="s">
        <v>73</v>
      </c>
      <c r="AI18" s="19" t="s">
        <v>72</v>
      </c>
      <c r="AJ18" s="19" t="s">
        <v>71</v>
      </c>
      <c r="AK18" s="19" t="s">
        <v>215</v>
      </c>
      <c r="AL18" s="19" t="s">
        <v>216</v>
      </c>
      <c r="AM18" s="19" t="s">
        <v>217</v>
      </c>
      <c r="AN18" s="19" t="s">
        <v>218</v>
      </c>
      <c r="AO18" s="19" t="s">
        <v>219</v>
      </c>
      <c r="AP18" s="19" t="s">
        <v>220</v>
      </c>
      <c r="AQ18" s="19" t="s">
        <v>221</v>
      </c>
    </row>
    <row r="19" spans="6:43">
      <c r="F19" s="14" t="str">
        <f>F5</f>
        <v>IALHAH*</v>
      </c>
      <c r="G19" s="24">
        <f t="shared" ref="G19:I21" si="4">IF(G$8=0,0,G5/G$8)*$H$17</f>
        <v>0</v>
      </c>
      <c r="H19" s="24">
        <f t="shared" si="4"/>
        <v>0.99</v>
      </c>
      <c r="I19" s="24">
        <f t="shared" si="4"/>
        <v>0.21779999999999999</v>
      </c>
      <c r="J19" s="24">
        <f>IF(J$8=0,0,J5/J$8)*H17</f>
        <v>6.9299999999999931E-2</v>
      </c>
      <c r="K19" s="24">
        <f>IF(K$8=0,0,K5/K$8)*H17</f>
        <v>0</v>
      </c>
      <c r="L19" s="24">
        <f>IF(L$8=0,0,L5/L$8)*H17</f>
        <v>0</v>
      </c>
      <c r="M19" s="24">
        <f>IF(M$8=0,0,M5/M$8)*H17</f>
        <v>0.192555</v>
      </c>
      <c r="N19" s="24">
        <f>IF(N$8=0,0,N5/N$8)*H17</f>
        <v>0.99</v>
      </c>
      <c r="O19" s="24">
        <f>IF(O$8=0,0,O5/O$8)*H17</f>
        <v>0</v>
      </c>
      <c r="P19" s="24">
        <f>IF(P$8=0,0,P5/P$8)*H17</f>
        <v>0.35640000000000005</v>
      </c>
      <c r="Q19" s="24">
        <f>IF(Q$8=0,0,Q5/Q$8)*H17</f>
        <v>0</v>
      </c>
      <c r="R19" s="24">
        <f>IF(R$8=0,0,R5/R$8)*H17</f>
        <v>4.9499999999999995E-2</v>
      </c>
      <c r="S19" s="24">
        <f>IF(S$8=0,0,S5/S$8)*H17</f>
        <v>4.9500000000000009E-2</v>
      </c>
      <c r="T19" s="24">
        <f>IF(T$8=0,0,T5/T$8)*H17</f>
        <v>0</v>
      </c>
      <c r="U19" s="24">
        <f>IF(U$8=0,0,U5/U$8)*H17</f>
        <v>0</v>
      </c>
      <c r="V19" s="24">
        <f>IF(V$8=0,0,V5/V$8)*H17</f>
        <v>0.79200000000000004</v>
      </c>
      <c r="W19" s="24">
        <f>IF(W$8=0,0,W5/W$8)*H17</f>
        <v>0</v>
      </c>
      <c r="X19" s="24">
        <f>IF(X$8=0,0,X5/X$8)*H17</f>
        <v>0</v>
      </c>
      <c r="Y19" s="24">
        <f>IF(Y$8=0,0,Y5/Y$8)*H17</f>
        <v>0</v>
      </c>
      <c r="Z19" s="24">
        <f>IF(Z$8=0,0,Z5/Z$8)*H17</f>
        <v>0</v>
      </c>
      <c r="AA19" s="24">
        <f>IF(AA$8=0,0,AA5/AA$8)*H17</f>
        <v>0</v>
      </c>
      <c r="AB19" s="24">
        <f>IF(AB$8=0,0,AB5/AB$8)*H17</f>
        <v>0.19800000000000001</v>
      </c>
      <c r="AC19" s="24">
        <f>IF(AC$8=0,0,AC5/AC$8)*H17</f>
        <v>0</v>
      </c>
      <c r="AD19" s="24">
        <f>IF(AD$8=0,0,AD5/AD$8)*H17</f>
        <v>0.2475</v>
      </c>
      <c r="AE19" s="24">
        <f>IF(AE$8=0,0,AE5/AE$8)*H17</f>
        <v>0</v>
      </c>
      <c r="AF19" s="24">
        <f>IF(AF$8=0,0,AF5/AF$8)*H17</f>
        <v>0</v>
      </c>
      <c r="AG19" s="24">
        <f>IF(AG$8=0,0,AG5/AG$8)*H17</f>
        <v>0.14850000000000002</v>
      </c>
      <c r="AH19" s="24">
        <f>IF(AH$8=0,0,AH5/AH$8)*H17</f>
        <v>0</v>
      </c>
      <c r="AI19" s="24">
        <f>IF(AI$8=0,0,AI5/AI$8)*H17</f>
        <v>0</v>
      </c>
      <c r="AJ19" s="24">
        <f>IF(AJ$8=0,0,AJ5/AJ$8)*$H$17</f>
        <v>0</v>
      </c>
      <c r="AK19" s="24">
        <f t="shared" ref="AK19:AQ19" si="5">IF(AK$8=0,0,AK5/AK$8)*$H$17</f>
        <v>0</v>
      </c>
      <c r="AL19" s="24">
        <f t="shared" si="5"/>
        <v>0</v>
      </c>
      <c r="AM19" s="24">
        <f t="shared" si="5"/>
        <v>0</v>
      </c>
      <c r="AN19" s="24">
        <f t="shared" si="5"/>
        <v>0</v>
      </c>
      <c r="AO19" s="24">
        <f t="shared" si="5"/>
        <v>0.99</v>
      </c>
      <c r="AP19" s="24">
        <f t="shared" si="5"/>
        <v>0</v>
      </c>
      <c r="AQ19" s="24">
        <f t="shared" si="5"/>
        <v>0.99</v>
      </c>
    </row>
    <row r="20" spans="6:43">
      <c r="F20" s="14" t="str">
        <f>F6</f>
        <v>IALINER*</v>
      </c>
      <c r="G20" s="24">
        <f t="shared" si="4"/>
        <v>0</v>
      </c>
      <c r="H20" s="24">
        <f t="shared" si="4"/>
        <v>0</v>
      </c>
      <c r="I20" s="24">
        <f t="shared" si="4"/>
        <v>0.19800000000000001</v>
      </c>
      <c r="J20" s="24">
        <f>IF(J$8=0,0,J6/J$8)*H17</f>
        <v>0.78743076923076905</v>
      </c>
      <c r="K20" s="24">
        <f>IF(K$8=0,0,K6/K$8)*H17</f>
        <v>0</v>
      </c>
      <c r="L20" s="24">
        <f>IF(L$8=0,0,L6/L$8)*H17</f>
        <v>0</v>
      </c>
      <c r="M20" s="24">
        <f>IF(M$8=0,0,M6/M$8)*H17</f>
        <v>0.16384500000000002</v>
      </c>
      <c r="N20" s="24">
        <f>IF(N$8=0,0,N6/N$8)*H17</f>
        <v>0</v>
      </c>
      <c r="O20" s="24">
        <f>IF(O$8=0,0,O6/O$8)*H17</f>
        <v>0</v>
      </c>
      <c r="P20" s="24">
        <f>IF(P$8=0,0,P6/P$8)*H17</f>
        <v>0</v>
      </c>
      <c r="Q20" s="24">
        <f>IF(Q$8=0,0,Q6/Q$8)*H17</f>
        <v>0</v>
      </c>
      <c r="R20" s="24">
        <f>IF(R$8=0,0,R6/R$8)*H17</f>
        <v>0.19799999999999998</v>
      </c>
      <c r="S20" s="24">
        <f>IF(S$8=0,0,S6/S$8)*H17</f>
        <v>0</v>
      </c>
      <c r="T20" s="24">
        <f>IF(T$8=0,0,T6/T$8)*H17</f>
        <v>0.14849999999999999</v>
      </c>
      <c r="U20" s="24">
        <f>IF(U$8=0,0,U6/U$8)*H17</f>
        <v>0</v>
      </c>
      <c r="V20" s="24">
        <f>IF(V$8=0,0,V6/V$8)*H17</f>
        <v>0</v>
      </c>
      <c r="W20" s="24">
        <f>IF(W$8=0,0,W6/W$8)*H17</f>
        <v>0</v>
      </c>
      <c r="X20" s="24">
        <f>IF(X$8=0,0,X6/X$8)*H17</f>
        <v>0</v>
      </c>
      <c r="Y20" s="24">
        <f>IF(Y$8=0,0,Y6/Y$8)*H17</f>
        <v>0</v>
      </c>
      <c r="Z20" s="24">
        <f>IF(Z$8=0,0,Z6/Z$8)*H17</f>
        <v>0</v>
      </c>
      <c r="AA20" s="24">
        <f>IF(AA$8=0,0,AA6/AA$8)*H17</f>
        <v>0</v>
      </c>
      <c r="AB20" s="24">
        <f>IF(AB$8=0,0,AB6/AB$8)*H17</f>
        <v>0</v>
      </c>
      <c r="AC20" s="24">
        <f>IF(AC$8=0,0,AC6/AC$8)*H17</f>
        <v>0</v>
      </c>
      <c r="AD20" s="24">
        <f>IF(AD$8=0,0,AD6/AD$8)*H17</f>
        <v>0</v>
      </c>
      <c r="AE20" s="24">
        <f>IF(AE$8=0,0,AE6/AE$8)*H17</f>
        <v>0.14850000000000002</v>
      </c>
      <c r="AF20" s="24">
        <f>IF(AF$8=0,0,AF6/AF$8)*H17</f>
        <v>0</v>
      </c>
      <c r="AG20" s="24">
        <f>IF(AG$8=0,0,AG6/AG$8)*H17</f>
        <v>0</v>
      </c>
      <c r="AH20" s="24">
        <f>IF(AH$8=0,0,AH6/AH$8)*H17</f>
        <v>0</v>
      </c>
      <c r="AI20" s="24">
        <f>IF(AI$8=0,0,AI6/AI$8)*H17</f>
        <v>0.59399999999999997</v>
      </c>
      <c r="AJ20" s="24">
        <f>IF(AJ$8=0,0,AJ6/AJ$8)*$H$17</f>
        <v>0.55611111111111144</v>
      </c>
      <c r="AK20" s="24">
        <f t="shared" ref="AK20:AQ20" si="6">IF(AK$8=0,0,AK6/AK$8)*$H$17</f>
        <v>0</v>
      </c>
      <c r="AL20" s="24">
        <f t="shared" si="6"/>
        <v>0.45539999999999997</v>
      </c>
      <c r="AM20" s="24">
        <f t="shared" si="6"/>
        <v>0</v>
      </c>
      <c r="AN20" s="24">
        <f t="shared" si="6"/>
        <v>0</v>
      </c>
      <c r="AO20" s="24">
        <f t="shared" si="6"/>
        <v>0</v>
      </c>
      <c r="AP20" s="24">
        <f t="shared" si="6"/>
        <v>0</v>
      </c>
      <c r="AQ20" s="24">
        <f t="shared" si="6"/>
        <v>0</v>
      </c>
    </row>
    <row r="21" spans="6:43">
      <c r="F21" s="14" t="str">
        <f>F7</f>
        <v>IALRECYC*</v>
      </c>
      <c r="G21" s="24">
        <f t="shared" si="4"/>
        <v>0.99</v>
      </c>
      <c r="H21" s="24">
        <f t="shared" si="4"/>
        <v>0</v>
      </c>
      <c r="I21" s="24">
        <f t="shared" si="4"/>
        <v>0.57420000000000004</v>
      </c>
      <c r="J21" s="24">
        <f>IF(J$8=0,0,J7/J$8)*H17</f>
        <v>0.13326923076923081</v>
      </c>
      <c r="K21" s="24">
        <f>IF(K$8=0,0,K7/K$8)*H17</f>
        <v>0</v>
      </c>
      <c r="L21" s="24">
        <f>IF(L$8=0,0,L7/L$8)*H17</f>
        <v>0.99</v>
      </c>
      <c r="M21" s="24">
        <f>IF(M$8=0,0,M7/M$8)*H17</f>
        <v>0.63360000000000005</v>
      </c>
      <c r="N21" s="24">
        <f>IF(N$8=0,0,N7/N$8)*H17</f>
        <v>0</v>
      </c>
      <c r="O21" s="24">
        <f>IF(O$8=0,0,O7/O$8)*H17</f>
        <v>0</v>
      </c>
      <c r="P21" s="24">
        <f>IF(P$8=0,0,P7/P$8)*H17</f>
        <v>0.63360000000000005</v>
      </c>
      <c r="Q21" s="24">
        <f>IF(Q$8=0,0,Q7/Q$8)*H17</f>
        <v>0.99</v>
      </c>
      <c r="R21" s="24">
        <f>IF(R$8=0,0,R7/R$8)*H17</f>
        <v>0.74249999999999994</v>
      </c>
      <c r="S21" s="24">
        <f>IF(S$8=0,0,S7/S$8)*H17</f>
        <v>0.9405</v>
      </c>
      <c r="T21" s="24">
        <f>IF(T$8=0,0,T7/T$8)*H17</f>
        <v>0.84150000000000003</v>
      </c>
      <c r="U21" s="24">
        <f>IF(U$8=0,0,U7/U$8)*H17</f>
        <v>0</v>
      </c>
      <c r="V21" s="24">
        <f>IF(V$8=0,0,V7/V$8)*H17</f>
        <v>0.19800000000000001</v>
      </c>
      <c r="W21" s="24">
        <f>IF(W$8=0,0,W7/W$8)*H17</f>
        <v>0.99</v>
      </c>
      <c r="X21" s="24">
        <f>IF(X$8=0,0,X7/X$8)*H17</f>
        <v>0</v>
      </c>
      <c r="Y21" s="24">
        <f>IF(Y$8=0,0,Y7/Y$8)*H17</f>
        <v>0</v>
      </c>
      <c r="Z21" s="24">
        <f>IF(Z$8=0,0,Z7/Z$8)*H17</f>
        <v>0</v>
      </c>
      <c r="AA21" s="24">
        <f>IF(AA$8=0,0,AA7/AA$8)*H17</f>
        <v>0</v>
      </c>
      <c r="AB21" s="24">
        <f>IF(AB$8=0,0,AB7/AB$8)*H17</f>
        <v>0.79200000000000004</v>
      </c>
      <c r="AC21" s="24">
        <f>IF(AC$8=0,0,AC7/AC$8)*H17</f>
        <v>0.99</v>
      </c>
      <c r="AD21" s="24">
        <f>IF(AD$8=0,0,AD7/AD$8)*H17</f>
        <v>0.74249999999999994</v>
      </c>
      <c r="AE21" s="24">
        <f>IF(AE$8=0,0,AE7/AE$8)*H17</f>
        <v>0.84150000000000003</v>
      </c>
      <c r="AF21" s="24">
        <f>IF(AF$8=0,0,AF7/AF$8)*H17</f>
        <v>0</v>
      </c>
      <c r="AG21" s="24">
        <f>IF(AG$8=0,0,AG7/AG$8)*H17</f>
        <v>0.84150000000000003</v>
      </c>
      <c r="AH21" s="24">
        <f>IF(AH$8=0,0,AH7/AH$8)*H17</f>
        <v>0.99</v>
      </c>
      <c r="AI21" s="24">
        <f>IF(AI$8=0,0,AI7/AI$8)*H17</f>
        <v>0.39600000000000002</v>
      </c>
      <c r="AJ21" s="24">
        <f>IF(AJ$8=0,0,AJ7/AJ$8)*$H$17</f>
        <v>0.43388888888888849</v>
      </c>
      <c r="AK21" s="24">
        <f t="shared" ref="AK21:AQ21" si="7">IF(AK$8=0,0,AK7/AK$8)*$H$17</f>
        <v>0</v>
      </c>
      <c r="AL21" s="24">
        <f t="shared" si="7"/>
        <v>0.53460000000000008</v>
      </c>
      <c r="AM21" s="24">
        <f t="shared" si="7"/>
        <v>0.99</v>
      </c>
      <c r="AN21" s="24">
        <f t="shared" si="7"/>
        <v>0</v>
      </c>
      <c r="AO21" s="24">
        <f t="shared" si="7"/>
        <v>0</v>
      </c>
      <c r="AP21" s="24">
        <f t="shared" si="7"/>
        <v>0</v>
      </c>
      <c r="AQ21" s="24">
        <f t="shared" si="7"/>
        <v>0</v>
      </c>
    </row>
    <row r="22" spans="6:43">
      <c r="F22" s="19" t="str">
        <f>E8</f>
        <v>* MALCAL TOTAL</v>
      </c>
      <c r="G22" s="23">
        <f t="shared" ref="G22:AJ22" si="8">SUM(G19:G21)</f>
        <v>0.99</v>
      </c>
      <c r="H22" s="23">
        <f t="shared" si="8"/>
        <v>0.99</v>
      </c>
      <c r="I22" s="23">
        <f t="shared" si="8"/>
        <v>0.99</v>
      </c>
      <c r="J22" s="23">
        <f t="shared" si="8"/>
        <v>0.98999999999999977</v>
      </c>
      <c r="K22" s="23">
        <f t="shared" si="8"/>
        <v>0</v>
      </c>
      <c r="L22" s="23">
        <f t="shared" si="8"/>
        <v>0.99</v>
      </c>
      <c r="M22" s="23">
        <f t="shared" si="8"/>
        <v>0.9900000000000001</v>
      </c>
      <c r="N22" s="23">
        <f t="shared" si="8"/>
        <v>0.99</v>
      </c>
      <c r="O22" s="23">
        <f t="shared" si="8"/>
        <v>0</v>
      </c>
      <c r="P22" s="23">
        <f t="shared" si="8"/>
        <v>0.9900000000000001</v>
      </c>
      <c r="Q22" s="23">
        <f t="shared" si="8"/>
        <v>0.99</v>
      </c>
      <c r="R22" s="23">
        <f t="shared" si="8"/>
        <v>0.98999999999999988</v>
      </c>
      <c r="S22" s="23">
        <f t="shared" si="8"/>
        <v>0.99</v>
      </c>
      <c r="T22" s="23">
        <f t="shared" si="8"/>
        <v>0.99</v>
      </c>
      <c r="U22" s="23">
        <f t="shared" si="8"/>
        <v>0</v>
      </c>
      <c r="V22" s="23">
        <f t="shared" si="8"/>
        <v>0.99</v>
      </c>
      <c r="W22" s="23">
        <f t="shared" si="8"/>
        <v>0.99</v>
      </c>
      <c r="X22" s="23">
        <f t="shared" si="8"/>
        <v>0</v>
      </c>
      <c r="Y22" s="23">
        <f t="shared" si="8"/>
        <v>0</v>
      </c>
      <c r="Z22" s="23">
        <f t="shared" si="8"/>
        <v>0</v>
      </c>
      <c r="AA22" s="23">
        <f t="shared" si="8"/>
        <v>0</v>
      </c>
      <c r="AB22" s="23">
        <f t="shared" si="8"/>
        <v>0.99</v>
      </c>
      <c r="AC22" s="23">
        <f t="shared" si="8"/>
        <v>0.99</v>
      </c>
      <c r="AD22" s="23">
        <f t="shared" si="8"/>
        <v>0.99</v>
      </c>
      <c r="AE22" s="23">
        <f t="shared" si="8"/>
        <v>0.99</v>
      </c>
      <c r="AF22" s="23">
        <f t="shared" si="8"/>
        <v>0</v>
      </c>
      <c r="AG22" s="23">
        <f t="shared" si="8"/>
        <v>0.99</v>
      </c>
      <c r="AH22" s="23">
        <f t="shared" si="8"/>
        <v>0.99</v>
      </c>
      <c r="AI22" s="23">
        <f t="shared" si="8"/>
        <v>0.99</v>
      </c>
      <c r="AJ22" s="23">
        <f t="shared" si="8"/>
        <v>0.99</v>
      </c>
      <c r="AK22" s="23">
        <f t="shared" ref="AK22:AQ22" si="9">SUM(AK19:AK21)</f>
        <v>0</v>
      </c>
      <c r="AL22" s="23">
        <f t="shared" si="9"/>
        <v>0.99</v>
      </c>
      <c r="AM22" s="23">
        <f t="shared" si="9"/>
        <v>0.99</v>
      </c>
      <c r="AN22" s="23">
        <f t="shared" si="9"/>
        <v>0</v>
      </c>
      <c r="AO22" s="23">
        <f t="shared" si="9"/>
        <v>0.99</v>
      </c>
      <c r="AP22" s="23">
        <f t="shared" si="9"/>
        <v>0</v>
      </c>
      <c r="AQ22" s="23">
        <f t="shared" si="9"/>
        <v>0.99</v>
      </c>
    </row>
    <row r="23" spans="6:43">
      <c r="F23" s="14" t="s">
        <v>164</v>
      </c>
      <c r="G23" s="24">
        <f t="shared" ref="G23:AJ23" si="10">IF(G$11=0,0,G9/G$11)*$H$17</f>
        <v>0</v>
      </c>
      <c r="H23" s="24">
        <f t="shared" si="10"/>
        <v>0.33611909114651267</v>
      </c>
      <c r="I23" s="24">
        <f t="shared" si="10"/>
        <v>0.40037330844610441</v>
      </c>
      <c r="J23" s="24">
        <f t="shared" si="10"/>
        <v>0</v>
      </c>
      <c r="K23" s="24">
        <f t="shared" si="10"/>
        <v>0.99</v>
      </c>
      <c r="L23" s="24">
        <f t="shared" si="10"/>
        <v>0</v>
      </c>
      <c r="M23" s="24">
        <f t="shared" si="10"/>
        <v>0.48935509241053848</v>
      </c>
      <c r="N23" s="24">
        <f t="shared" si="10"/>
        <v>0</v>
      </c>
      <c r="O23" s="24">
        <f t="shared" si="10"/>
        <v>0</v>
      </c>
      <c r="P23" s="24">
        <f t="shared" si="10"/>
        <v>0.39599999999999996</v>
      </c>
      <c r="Q23" s="24">
        <f t="shared" si="10"/>
        <v>0</v>
      </c>
      <c r="R23" s="24">
        <f t="shared" si="10"/>
        <v>0</v>
      </c>
      <c r="S23" s="24">
        <f t="shared" si="10"/>
        <v>0</v>
      </c>
      <c r="T23" s="24">
        <f t="shared" si="10"/>
        <v>0</v>
      </c>
      <c r="U23" s="24">
        <f t="shared" si="10"/>
        <v>0</v>
      </c>
      <c r="V23" s="24">
        <f t="shared" si="10"/>
        <v>0</v>
      </c>
      <c r="W23" s="24">
        <f t="shared" si="10"/>
        <v>0.79199999999999993</v>
      </c>
      <c r="X23" s="24">
        <f t="shared" si="10"/>
        <v>0</v>
      </c>
      <c r="Y23" s="24">
        <f t="shared" si="10"/>
        <v>0</v>
      </c>
      <c r="Z23" s="24">
        <f t="shared" si="10"/>
        <v>0</v>
      </c>
      <c r="AA23" s="24">
        <f t="shared" si="10"/>
        <v>0</v>
      </c>
      <c r="AB23" s="24">
        <f t="shared" si="10"/>
        <v>0</v>
      </c>
      <c r="AC23" s="24">
        <f t="shared" si="10"/>
        <v>0.99</v>
      </c>
      <c r="AD23" s="24">
        <f t="shared" si="10"/>
        <v>0</v>
      </c>
      <c r="AE23" s="24">
        <f t="shared" si="10"/>
        <v>0</v>
      </c>
      <c r="AF23" s="24">
        <f t="shared" si="10"/>
        <v>0</v>
      </c>
      <c r="AG23" s="24">
        <f t="shared" si="10"/>
        <v>9.8999999999999991E-2</v>
      </c>
      <c r="AH23" s="24">
        <f t="shared" si="10"/>
        <v>0</v>
      </c>
      <c r="AI23" s="24">
        <f t="shared" si="10"/>
        <v>0.99</v>
      </c>
      <c r="AJ23" s="24">
        <f t="shared" si="10"/>
        <v>0</v>
      </c>
      <c r="AK23" s="24">
        <f t="shared" ref="AK23:AQ23" si="11">IF(AK$11=0,0,AK9/AK$11)*$H$17</f>
        <v>0.99</v>
      </c>
      <c r="AL23" s="24">
        <f t="shared" si="11"/>
        <v>0</v>
      </c>
      <c r="AM23" s="24">
        <f t="shared" si="11"/>
        <v>0</v>
      </c>
      <c r="AN23" s="24">
        <f t="shared" si="11"/>
        <v>0</v>
      </c>
      <c r="AO23" s="24">
        <f t="shared" si="11"/>
        <v>0</v>
      </c>
      <c r="AP23" s="24">
        <f t="shared" si="11"/>
        <v>0</v>
      </c>
      <c r="AQ23" s="24">
        <f t="shared" si="11"/>
        <v>0</v>
      </c>
    </row>
    <row r="24" spans="6:43">
      <c r="F24" s="14" t="s">
        <v>151</v>
      </c>
      <c r="G24" s="24">
        <f t="shared" ref="G24:AJ24" si="12">IF(G$11=0,0,G10/G$11)*$H$17</f>
        <v>0.99</v>
      </c>
      <c r="H24" s="24">
        <f t="shared" si="12"/>
        <v>0.65388090885348737</v>
      </c>
      <c r="I24" s="24">
        <f t="shared" si="12"/>
        <v>0.58962669155389558</v>
      </c>
      <c r="J24" s="24">
        <f t="shared" si="12"/>
        <v>0</v>
      </c>
      <c r="K24" s="24">
        <f t="shared" si="12"/>
        <v>0</v>
      </c>
      <c r="L24" s="24">
        <f t="shared" si="12"/>
        <v>0</v>
      </c>
      <c r="M24" s="24">
        <f t="shared" si="12"/>
        <v>0.50064490758946145</v>
      </c>
      <c r="N24" s="24">
        <f t="shared" si="12"/>
        <v>0</v>
      </c>
      <c r="O24" s="24">
        <f t="shared" si="12"/>
        <v>0</v>
      </c>
      <c r="P24" s="24">
        <f t="shared" si="12"/>
        <v>0.59399999999999997</v>
      </c>
      <c r="Q24" s="24">
        <f t="shared" si="12"/>
        <v>0.99</v>
      </c>
      <c r="R24" s="24">
        <f t="shared" si="12"/>
        <v>0</v>
      </c>
      <c r="S24" s="24">
        <f t="shared" si="12"/>
        <v>0</v>
      </c>
      <c r="T24" s="24">
        <f t="shared" si="12"/>
        <v>0</v>
      </c>
      <c r="U24" s="24">
        <f t="shared" si="12"/>
        <v>0</v>
      </c>
      <c r="V24" s="24">
        <f t="shared" si="12"/>
        <v>0</v>
      </c>
      <c r="W24" s="24">
        <f t="shared" si="12"/>
        <v>0.19799999999999998</v>
      </c>
      <c r="X24" s="24">
        <f t="shared" si="12"/>
        <v>0</v>
      </c>
      <c r="Y24" s="24">
        <f t="shared" si="12"/>
        <v>0</v>
      </c>
      <c r="Z24" s="24">
        <f t="shared" si="12"/>
        <v>0</v>
      </c>
      <c r="AA24" s="24">
        <f t="shared" si="12"/>
        <v>0</v>
      </c>
      <c r="AB24" s="24">
        <f t="shared" si="12"/>
        <v>0</v>
      </c>
      <c r="AC24" s="24">
        <f t="shared" si="12"/>
        <v>0</v>
      </c>
      <c r="AD24" s="24">
        <f t="shared" si="12"/>
        <v>0.99</v>
      </c>
      <c r="AE24" s="24">
        <f t="shared" si="12"/>
        <v>0</v>
      </c>
      <c r="AF24" s="24">
        <f t="shared" si="12"/>
        <v>0</v>
      </c>
      <c r="AG24" s="24">
        <f t="shared" si="12"/>
        <v>0.89100000000000001</v>
      </c>
      <c r="AH24" s="24">
        <f t="shared" si="12"/>
        <v>0</v>
      </c>
      <c r="AI24" s="24">
        <f t="shared" si="12"/>
        <v>0</v>
      </c>
      <c r="AJ24" s="24">
        <f t="shared" si="12"/>
        <v>0</v>
      </c>
      <c r="AK24" s="24">
        <f t="shared" ref="AK24:AQ24" si="13">IF(AK$11=0,0,AK10/AK$11)*$H$17</f>
        <v>0</v>
      </c>
      <c r="AL24" s="24">
        <f t="shared" si="13"/>
        <v>0</v>
      </c>
      <c r="AM24" s="24">
        <f t="shared" si="13"/>
        <v>0</v>
      </c>
      <c r="AN24" s="24">
        <f t="shared" si="13"/>
        <v>0</v>
      </c>
      <c r="AO24" s="24">
        <f t="shared" si="13"/>
        <v>0</v>
      </c>
      <c r="AP24" s="24">
        <f t="shared" si="13"/>
        <v>0</v>
      </c>
      <c r="AQ24" s="24">
        <f t="shared" si="13"/>
        <v>0.99</v>
      </c>
    </row>
    <row r="25" spans="6:43">
      <c r="F25" s="19" t="s">
        <v>163</v>
      </c>
      <c r="G25" s="23">
        <f t="shared" ref="G25:AJ25" si="14">SUM(G23:G24)</f>
        <v>0.99</v>
      </c>
      <c r="H25" s="23">
        <f t="shared" si="14"/>
        <v>0.99</v>
      </c>
      <c r="I25" s="23">
        <f t="shared" si="14"/>
        <v>0.99</v>
      </c>
      <c r="J25" s="23">
        <f t="shared" si="14"/>
        <v>0</v>
      </c>
      <c r="K25" s="23">
        <f t="shared" si="14"/>
        <v>0.99</v>
      </c>
      <c r="L25" s="23">
        <f t="shared" si="14"/>
        <v>0</v>
      </c>
      <c r="M25" s="23">
        <f t="shared" si="14"/>
        <v>0.99</v>
      </c>
      <c r="N25" s="23">
        <f t="shared" si="14"/>
        <v>0</v>
      </c>
      <c r="O25" s="23">
        <f t="shared" si="14"/>
        <v>0</v>
      </c>
      <c r="P25" s="23">
        <f t="shared" si="14"/>
        <v>0.99</v>
      </c>
      <c r="Q25" s="23">
        <f t="shared" si="14"/>
        <v>0.99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0.98999999999999988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23">
        <f t="shared" si="14"/>
        <v>0</v>
      </c>
      <c r="AC25" s="23">
        <f t="shared" si="14"/>
        <v>0.99</v>
      </c>
      <c r="AD25" s="23">
        <f t="shared" si="14"/>
        <v>0.99</v>
      </c>
      <c r="AE25" s="23">
        <f t="shared" si="14"/>
        <v>0</v>
      </c>
      <c r="AF25" s="23">
        <f t="shared" si="14"/>
        <v>0</v>
      </c>
      <c r="AG25" s="23">
        <f t="shared" si="14"/>
        <v>0.99</v>
      </c>
      <c r="AH25" s="23">
        <f t="shared" si="14"/>
        <v>0</v>
      </c>
      <c r="AI25" s="23">
        <f t="shared" si="14"/>
        <v>0.99</v>
      </c>
      <c r="AJ25" s="23">
        <f t="shared" si="14"/>
        <v>0</v>
      </c>
      <c r="AK25" s="23">
        <f t="shared" ref="AK25:AQ25" si="15">SUM(AK23:AK24)</f>
        <v>0.99</v>
      </c>
      <c r="AL25" s="23">
        <f t="shared" si="15"/>
        <v>0</v>
      </c>
      <c r="AM25" s="23">
        <f t="shared" si="15"/>
        <v>0</v>
      </c>
      <c r="AN25" s="23">
        <f t="shared" si="15"/>
        <v>0</v>
      </c>
      <c r="AO25" s="23">
        <f t="shared" si="15"/>
        <v>0</v>
      </c>
      <c r="AP25" s="23">
        <f t="shared" si="15"/>
        <v>0</v>
      </c>
      <c r="AQ25" s="23">
        <f t="shared" si="15"/>
        <v>0.99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S14"/>
  <sheetViews>
    <sheetView zoomScaleNormal="100" workbookViewId="0">
      <selection activeCell="E6" sqref="E6"/>
    </sheetView>
  </sheetViews>
  <sheetFormatPr defaultRowHeight="15"/>
  <cols>
    <col min="1" max="1" width="18.42578125" style="14" bestFit="1" customWidth="1"/>
    <col min="2" max="2" width="9.140625" style="14"/>
    <col min="3" max="3" width="12.42578125" style="14" bestFit="1" customWidth="1"/>
    <col min="4" max="4" width="9.140625" style="14"/>
    <col min="5" max="5" width="14.28515625" style="14" customWidth="1"/>
    <col min="6" max="6" width="8.5703125" style="14" bestFit="1" customWidth="1"/>
    <col min="7" max="7" width="5.85546875" style="14" bestFit="1" customWidth="1"/>
    <col min="8" max="9" width="5" style="14" customWidth="1"/>
    <col min="10" max="10" width="5.85546875" style="14" bestFit="1" customWidth="1"/>
    <col min="11" max="11" width="6.28515625" style="14" customWidth="1"/>
    <col min="12" max="13" width="5.85546875" style="14" bestFit="1" customWidth="1"/>
    <col min="14" max="14" width="6.42578125" style="14" customWidth="1"/>
    <col min="15" max="15" width="6.140625" style="14" customWidth="1"/>
    <col min="16" max="20" width="5.85546875" style="14" bestFit="1" customWidth="1"/>
    <col min="21" max="21" width="5.85546875" style="14" customWidth="1"/>
    <col min="22" max="22" width="5.28515625" style="14" bestFit="1" customWidth="1"/>
    <col min="23" max="24" width="5.85546875" style="14" bestFit="1" customWidth="1"/>
    <col min="25" max="25" width="5.28515625" style="14" bestFit="1" customWidth="1"/>
    <col min="26" max="26" width="5.85546875" style="14" bestFit="1" customWidth="1"/>
    <col min="27" max="27" width="5.28515625" style="14" bestFit="1" customWidth="1"/>
    <col min="28" max="36" width="5.85546875" style="14" bestFit="1" customWidth="1"/>
    <col min="37" max="43" width="5.85546875" style="14" customWidth="1"/>
    <col min="44" max="44" width="14.42578125" style="14" bestFit="1" customWidth="1"/>
    <col min="45" max="45" width="16.42578125" style="14" bestFit="1" customWidth="1"/>
    <col min="46" max="50" width="9.140625" style="14"/>
    <col min="51" max="59" width="0" style="14" hidden="1" customWidth="1"/>
    <col min="60" max="16384" width="9.140625" style="14"/>
  </cols>
  <sheetData>
    <row r="2" spans="1:45">
      <c r="B2" s="18" t="s">
        <v>116</v>
      </c>
      <c r="G2" s="22">
        <v>0.4</v>
      </c>
      <c r="H2" s="14" t="s">
        <v>115</v>
      </c>
    </row>
    <row r="3" spans="1:45">
      <c r="E3" s="20" t="s">
        <v>181</v>
      </c>
      <c r="G3" s="22">
        <v>0.2</v>
      </c>
      <c r="H3" s="14" t="s">
        <v>113</v>
      </c>
    </row>
    <row r="4" spans="1:45">
      <c r="E4" s="19" t="s">
        <v>105</v>
      </c>
    </row>
    <row r="5" spans="1:45">
      <c r="A5" s="18" t="s">
        <v>1</v>
      </c>
      <c r="B5" s="18" t="s">
        <v>104</v>
      </c>
      <c r="C5" s="18" t="s">
        <v>103</v>
      </c>
      <c r="D5" s="18" t="s">
        <v>102</v>
      </c>
      <c r="E5" s="18" t="s">
        <v>101</v>
      </c>
      <c r="F5" s="16" t="s">
        <v>100</v>
      </c>
      <c r="G5" s="16" t="s">
        <v>99</v>
      </c>
      <c r="H5" s="16" t="s">
        <v>98</v>
      </c>
      <c r="I5" s="17" t="s">
        <v>97</v>
      </c>
      <c r="J5" s="16" t="s">
        <v>96</v>
      </c>
      <c r="K5" s="16" t="s">
        <v>95</v>
      </c>
      <c r="L5" s="16" t="s">
        <v>94</v>
      </c>
      <c r="M5" s="16" t="s">
        <v>93</v>
      </c>
      <c r="N5" s="16" t="s">
        <v>92</v>
      </c>
      <c r="O5" s="16" t="s">
        <v>91</v>
      </c>
      <c r="P5" s="16" t="s">
        <v>90</v>
      </c>
      <c r="Q5" s="16" t="s">
        <v>89</v>
      </c>
      <c r="R5" s="16" t="s">
        <v>88</v>
      </c>
      <c r="S5" s="16" t="s">
        <v>222</v>
      </c>
      <c r="T5" s="16" t="s">
        <v>87</v>
      </c>
      <c r="U5" s="16" t="s">
        <v>86</v>
      </c>
      <c r="V5" s="16" t="s">
        <v>85</v>
      </c>
      <c r="W5" s="16" t="s">
        <v>84</v>
      </c>
      <c r="X5" s="16" t="s">
        <v>83</v>
      </c>
      <c r="Y5" s="16" t="s">
        <v>82</v>
      </c>
      <c r="Z5" s="16" t="s">
        <v>81</v>
      </c>
      <c r="AA5" s="16" t="s">
        <v>80</v>
      </c>
      <c r="AB5" s="16" t="s">
        <v>79</v>
      </c>
      <c r="AC5" s="16" t="s">
        <v>78</v>
      </c>
      <c r="AD5" s="16" t="s">
        <v>77</v>
      </c>
      <c r="AE5" s="16" t="s">
        <v>76</v>
      </c>
      <c r="AF5" s="16" t="s">
        <v>75</v>
      </c>
      <c r="AG5" s="16" t="s">
        <v>74</v>
      </c>
      <c r="AH5" s="16" t="s">
        <v>73</v>
      </c>
      <c r="AI5" s="16" t="s">
        <v>72</v>
      </c>
      <c r="AJ5" s="16" t="s">
        <v>71</v>
      </c>
      <c r="AK5" s="16" t="s">
        <v>215</v>
      </c>
      <c r="AL5" s="16" t="s">
        <v>216</v>
      </c>
      <c r="AM5" s="16" t="s">
        <v>217</v>
      </c>
      <c r="AN5" s="16" t="s">
        <v>218</v>
      </c>
      <c r="AO5" s="16" t="s">
        <v>219</v>
      </c>
      <c r="AP5" s="16" t="s">
        <v>220</v>
      </c>
      <c r="AQ5" s="16" t="s">
        <v>221</v>
      </c>
      <c r="AR5" s="16" t="s">
        <v>70</v>
      </c>
      <c r="AS5" s="16" t="s">
        <v>69</v>
      </c>
    </row>
    <row r="6" spans="1:45">
      <c r="A6" s="14" t="s">
        <v>180</v>
      </c>
      <c r="B6" s="14" t="s">
        <v>178</v>
      </c>
      <c r="C6" s="14" t="s">
        <v>179</v>
      </c>
      <c r="D6" s="14" t="s">
        <v>178</v>
      </c>
      <c r="E6" s="14">
        <v>2011</v>
      </c>
      <c r="F6" s="14">
        <v>1</v>
      </c>
      <c r="G6" s="15">
        <f>-'FILL-ICM'!G15</f>
        <v>-0.99</v>
      </c>
      <c r="H6" s="15">
        <f>-'FILL-ICM'!H15</f>
        <v>-0.99</v>
      </c>
      <c r="I6" s="15">
        <f>-'FILL-ICM'!I15</f>
        <v>-0.99</v>
      </c>
      <c r="J6" s="15">
        <f>-'FILL-ICM'!J15</f>
        <v>-0.99</v>
      </c>
      <c r="K6" s="15">
        <f>-'FILL-ICM'!K15</f>
        <v>-0.99</v>
      </c>
      <c r="L6" s="15">
        <f>-'FILL-ICM'!L15</f>
        <v>-0.99</v>
      </c>
      <c r="M6" s="15">
        <f>-'FILL-ICM'!M15</f>
        <v>-0.99</v>
      </c>
      <c r="N6" s="15">
        <f>-'FILL-ICM'!N15</f>
        <v>-0.99</v>
      </c>
      <c r="O6" s="15">
        <f>-'FILL-ICM'!O15</f>
        <v>-0.99</v>
      </c>
      <c r="P6" s="15">
        <f>-'FILL-ICM'!P15</f>
        <v>-0.99</v>
      </c>
      <c r="Q6" s="15">
        <f>-'FILL-ICM'!Q15</f>
        <v>-0.99</v>
      </c>
      <c r="R6" s="15">
        <f>-'FILL-ICM'!R15</f>
        <v>-0.99</v>
      </c>
      <c r="S6" s="15">
        <f>-'FILL-ICM'!S15</f>
        <v>-0.99</v>
      </c>
      <c r="T6" s="15">
        <f>-'FILL-ICM'!T15</f>
        <v>-0.99</v>
      </c>
      <c r="U6" s="15">
        <f>-'FILL-ICM'!U15</f>
        <v>-0.99</v>
      </c>
      <c r="V6" s="15">
        <f>-'FILL-ICM'!V15</f>
        <v>0</v>
      </c>
      <c r="W6" s="15">
        <f>-'FILL-ICM'!W15</f>
        <v>-0.99</v>
      </c>
      <c r="X6" s="15">
        <f>-'FILL-ICM'!X15</f>
        <v>-0.64350000000000018</v>
      </c>
      <c r="Y6" s="15">
        <f>-'FILL-ICM'!Y15</f>
        <v>-0.99</v>
      </c>
      <c r="Z6" s="15">
        <f>-'FILL-ICM'!Z15</f>
        <v>-0.99</v>
      </c>
      <c r="AA6" s="15">
        <f>-'FILL-ICM'!AA15</f>
        <v>0</v>
      </c>
      <c r="AB6" s="15">
        <f>-'FILL-ICM'!AB15</f>
        <v>-0.99</v>
      </c>
      <c r="AC6" s="15">
        <f>-'FILL-ICM'!AC15</f>
        <v>-0.99</v>
      </c>
      <c r="AD6" s="15">
        <f>-'FILL-ICM'!AD15</f>
        <v>-0.99</v>
      </c>
      <c r="AE6" s="15">
        <f>-'FILL-ICM'!AE15</f>
        <v>-0.99</v>
      </c>
      <c r="AF6" s="15">
        <f>-'FILL-ICM'!AF15</f>
        <v>-0.99</v>
      </c>
      <c r="AG6" s="15">
        <f>-'FILL-ICM'!AG15</f>
        <v>-0.99</v>
      </c>
      <c r="AH6" s="15">
        <f>-'FILL-ICM'!AH15</f>
        <v>-0.99</v>
      </c>
      <c r="AI6" s="15">
        <f>-'FILL-ICM'!AI15</f>
        <v>-0.99</v>
      </c>
      <c r="AJ6" s="15">
        <f>-'FILL-ICM'!AJ15</f>
        <v>-0.99</v>
      </c>
      <c r="AK6" s="15">
        <f>-'FILL-ICM'!AK15</f>
        <v>-0.99</v>
      </c>
      <c r="AL6" s="15">
        <f>-'FILL-ICM'!AL15</f>
        <v>-0.99</v>
      </c>
      <c r="AM6" s="15">
        <f>-'FILL-ICM'!AM15</f>
        <v>-0.68310000000000048</v>
      </c>
      <c r="AN6" s="15">
        <f>-'FILL-ICM'!AN15</f>
        <v>-0.99</v>
      </c>
      <c r="AO6" s="15">
        <f>-'FILL-ICM'!AO15</f>
        <v>0</v>
      </c>
      <c r="AP6" s="15">
        <f>-'FILL-ICM'!AP15</f>
        <v>-0.59399999999999997</v>
      </c>
      <c r="AQ6" s="15">
        <f>-'FILL-ICM'!AQ15</f>
        <v>-0.99</v>
      </c>
      <c r="AR6" s="14">
        <v>0</v>
      </c>
      <c r="AS6" s="14">
        <v>15</v>
      </c>
    </row>
    <row r="7" spans="1:45">
      <c r="B7" s="14" t="s">
        <v>178</v>
      </c>
      <c r="C7" s="14" t="s">
        <v>179</v>
      </c>
      <c r="D7" s="14" t="s">
        <v>178</v>
      </c>
      <c r="E7" s="14">
        <v>2025</v>
      </c>
      <c r="G7" s="15">
        <f t="shared" ref="G7:AJ7" si="0">G6*$G$2</f>
        <v>-0.39600000000000002</v>
      </c>
      <c r="H7" s="15">
        <f t="shared" si="0"/>
        <v>-0.39600000000000002</v>
      </c>
      <c r="I7" s="15">
        <f t="shared" si="0"/>
        <v>-0.39600000000000002</v>
      </c>
      <c r="J7" s="15">
        <f t="shared" si="0"/>
        <v>-0.39600000000000002</v>
      </c>
      <c r="K7" s="15">
        <f t="shared" si="0"/>
        <v>-0.39600000000000002</v>
      </c>
      <c r="L7" s="15">
        <f t="shared" si="0"/>
        <v>-0.39600000000000002</v>
      </c>
      <c r="M7" s="15">
        <f t="shared" si="0"/>
        <v>-0.39600000000000002</v>
      </c>
      <c r="N7" s="15">
        <f t="shared" si="0"/>
        <v>-0.39600000000000002</v>
      </c>
      <c r="O7" s="15">
        <f t="shared" si="0"/>
        <v>-0.39600000000000002</v>
      </c>
      <c r="P7" s="15">
        <f t="shared" si="0"/>
        <v>-0.39600000000000002</v>
      </c>
      <c r="Q7" s="15">
        <f t="shared" si="0"/>
        <v>-0.39600000000000002</v>
      </c>
      <c r="R7" s="15">
        <f t="shared" si="0"/>
        <v>-0.39600000000000002</v>
      </c>
      <c r="S7" s="15">
        <f t="shared" si="0"/>
        <v>-0.39600000000000002</v>
      </c>
      <c r="T7" s="15">
        <f t="shared" si="0"/>
        <v>-0.39600000000000002</v>
      </c>
      <c r="U7" s="15">
        <f t="shared" si="0"/>
        <v>-0.39600000000000002</v>
      </c>
      <c r="V7" s="15">
        <f t="shared" si="0"/>
        <v>0</v>
      </c>
      <c r="W7" s="15">
        <f t="shared" si="0"/>
        <v>-0.39600000000000002</v>
      </c>
      <c r="X7" s="15">
        <f t="shared" si="0"/>
        <v>-0.25740000000000007</v>
      </c>
      <c r="Y7" s="15">
        <f t="shared" si="0"/>
        <v>-0.39600000000000002</v>
      </c>
      <c r="Z7" s="15">
        <f t="shared" si="0"/>
        <v>-0.39600000000000002</v>
      </c>
      <c r="AA7" s="15">
        <f t="shared" si="0"/>
        <v>0</v>
      </c>
      <c r="AB7" s="15">
        <f t="shared" si="0"/>
        <v>-0.39600000000000002</v>
      </c>
      <c r="AC7" s="15">
        <f t="shared" si="0"/>
        <v>-0.39600000000000002</v>
      </c>
      <c r="AD7" s="15">
        <f t="shared" si="0"/>
        <v>-0.39600000000000002</v>
      </c>
      <c r="AE7" s="15">
        <f t="shared" si="0"/>
        <v>-0.39600000000000002</v>
      </c>
      <c r="AF7" s="15">
        <f t="shared" si="0"/>
        <v>-0.39600000000000002</v>
      </c>
      <c r="AG7" s="15">
        <f t="shared" si="0"/>
        <v>-0.39600000000000002</v>
      </c>
      <c r="AH7" s="15">
        <f t="shared" si="0"/>
        <v>-0.39600000000000002</v>
      </c>
      <c r="AI7" s="15">
        <f t="shared" si="0"/>
        <v>-0.39600000000000002</v>
      </c>
      <c r="AJ7" s="15">
        <f t="shared" si="0"/>
        <v>-0.39600000000000002</v>
      </c>
      <c r="AK7" s="15">
        <f t="shared" ref="AK7:AQ7" si="1">AK6*$G$2</f>
        <v>-0.39600000000000002</v>
      </c>
      <c r="AL7" s="15">
        <f t="shared" si="1"/>
        <v>-0.39600000000000002</v>
      </c>
      <c r="AM7" s="15">
        <f t="shared" si="1"/>
        <v>-0.2732400000000002</v>
      </c>
      <c r="AN7" s="15">
        <f t="shared" si="1"/>
        <v>-0.39600000000000002</v>
      </c>
      <c r="AO7" s="15">
        <f t="shared" si="1"/>
        <v>0</v>
      </c>
      <c r="AP7" s="15">
        <f t="shared" si="1"/>
        <v>-0.23760000000000001</v>
      </c>
      <c r="AQ7" s="15">
        <f t="shared" si="1"/>
        <v>-0.39600000000000002</v>
      </c>
    </row>
    <row r="8" spans="1:45">
      <c r="B8" s="14" t="s">
        <v>178</v>
      </c>
      <c r="C8" s="14" t="s">
        <v>179</v>
      </c>
      <c r="D8" s="14" t="s">
        <v>178</v>
      </c>
      <c r="E8" s="14">
        <v>2050</v>
      </c>
      <c r="G8" s="15">
        <f t="shared" ref="G8:AJ8" si="2">G6*$G$3</f>
        <v>-0.19800000000000001</v>
      </c>
      <c r="H8" s="15">
        <f t="shared" si="2"/>
        <v>-0.19800000000000001</v>
      </c>
      <c r="I8" s="15">
        <f t="shared" si="2"/>
        <v>-0.19800000000000001</v>
      </c>
      <c r="J8" s="15">
        <f t="shared" si="2"/>
        <v>-0.19800000000000001</v>
      </c>
      <c r="K8" s="15">
        <f t="shared" si="2"/>
        <v>-0.19800000000000001</v>
      </c>
      <c r="L8" s="15">
        <f t="shared" si="2"/>
        <v>-0.19800000000000001</v>
      </c>
      <c r="M8" s="15">
        <f t="shared" si="2"/>
        <v>-0.19800000000000001</v>
      </c>
      <c r="N8" s="15">
        <f t="shared" si="2"/>
        <v>-0.19800000000000001</v>
      </c>
      <c r="O8" s="15">
        <f t="shared" si="2"/>
        <v>-0.19800000000000001</v>
      </c>
      <c r="P8" s="15">
        <f t="shared" si="2"/>
        <v>-0.19800000000000001</v>
      </c>
      <c r="Q8" s="15">
        <f t="shared" si="2"/>
        <v>-0.19800000000000001</v>
      </c>
      <c r="R8" s="15">
        <f t="shared" si="2"/>
        <v>-0.19800000000000001</v>
      </c>
      <c r="S8" s="15">
        <f t="shared" si="2"/>
        <v>-0.19800000000000001</v>
      </c>
      <c r="T8" s="15">
        <f t="shared" si="2"/>
        <v>-0.19800000000000001</v>
      </c>
      <c r="U8" s="15">
        <f t="shared" si="2"/>
        <v>-0.19800000000000001</v>
      </c>
      <c r="V8" s="15">
        <f t="shared" si="2"/>
        <v>0</v>
      </c>
      <c r="W8" s="15">
        <f t="shared" si="2"/>
        <v>-0.19800000000000001</v>
      </c>
      <c r="X8" s="15">
        <f t="shared" si="2"/>
        <v>-0.12870000000000004</v>
      </c>
      <c r="Y8" s="15">
        <f t="shared" si="2"/>
        <v>-0.19800000000000001</v>
      </c>
      <c r="Z8" s="15">
        <f t="shared" si="2"/>
        <v>-0.19800000000000001</v>
      </c>
      <c r="AA8" s="15">
        <f t="shared" si="2"/>
        <v>0</v>
      </c>
      <c r="AB8" s="15">
        <f t="shared" si="2"/>
        <v>-0.19800000000000001</v>
      </c>
      <c r="AC8" s="15">
        <f t="shared" si="2"/>
        <v>-0.19800000000000001</v>
      </c>
      <c r="AD8" s="15">
        <f t="shared" si="2"/>
        <v>-0.19800000000000001</v>
      </c>
      <c r="AE8" s="15">
        <f t="shared" si="2"/>
        <v>-0.19800000000000001</v>
      </c>
      <c r="AF8" s="15">
        <f t="shared" si="2"/>
        <v>-0.19800000000000001</v>
      </c>
      <c r="AG8" s="15">
        <f t="shared" si="2"/>
        <v>-0.19800000000000001</v>
      </c>
      <c r="AH8" s="15">
        <f t="shared" si="2"/>
        <v>-0.19800000000000001</v>
      </c>
      <c r="AI8" s="15">
        <f t="shared" si="2"/>
        <v>-0.19800000000000001</v>
      </c>
      <c r="AJ8" s="15">
        <f t="shared" si="2"/>
        <v>-0.19800000000000001</v>
      </c>
      <c r="AK8" s="15">
        <f t="shared" ref="AK8:AQ8" si="3">AK6*$G$3</f>
        <v>-0.19800000000000001</v>
      </c>
      <c r="AL8" s="15">
        <f t="shared" si="3"/>
        <v>-0.19800000000000001</v>
      </c>
      <c r="AM8" s="15">
        <f t="shared" si="3"/>
        <v>-0.1366200000000001</v>
      </c>
      <c r="AN8" s="15">
        <f t="shared" si="3"/>
        <v>-0.19800000000000001</v>
      </c>
      <c r="AO8" s="15">
        <f t="shared" si="3"/>
        <v>0</v>
      </c>
      <c r="AP8" s="15">
        <f t="shared" si="3"/>
        <v>-0.1188</v>
      </c>
      <c r="AQ8" s="15">
        <f t="shared" si="3"/>
        <v>-0.19800000000000001</v>
      </c>
    </row>
    <row r="11" spans="1:45">
      <c r="A11" s="31" t="s">
        <v>177</v>
      </c>
      <c r="B11" s="30"/>
      <c r="C11" s="30"/>
      <c r="D11" s="30"/>
      <c r="E11" s="30"/>
      <c r="F11" s="29"/>
    </row>
    <row r="12" spans="1:45">
      <c r="A12" s="28" t="s">
        <v>176</v>
      </c>
      <c r="B12" s="28" t="s">
        <v>6</v>
      </c>
      <c r="C12" s="28" t="s">
        <v>136</v>
      </c>
      <c r="D12" s="28" t="s">
        <v>101</v>
      </c>
      <c r="E12" s="28" t="s">
        <v>128</v>
      </c>
      <c r="F12" s="28" t="s">
        <v>175</v>
      </c>
      <c r="G12" s="14" t="str">
        <f>'FILL-ICM'!G14</f>
        <v>AT</v>
      </c>
      <c r="H12" s="14" t="str">
        <f>'FILL-ICM'!H14</f>
        <v>BE</v>
      </c>
      <c r="I12" s="14" t="str">
        <f>'FILL-ICM'!I14</f>
        <v>BG</v>
      </c>
      <c r="J12" s="14" t="str">
        <f>'FILL-ICM'!J14</f>
        <v>CH</v>
      </c>
      <c r="K12" s="14" t="str">
        <f>'FILL-ICM'!K14</f>
        <v>CY</v>
      </c>
      <c r="L12" s="14" t="str">
        <f>'FILL-ICM'!L14</f>
        <v>CZ</v>
      </c>
      <c r="M12" s="14" t="str">
        <f>'FILL-ICM'!M14</f>
        <v>DE</v>
      </c>
      <c r="N12" s="14" t="str">
        <f>'FILL-ICM'!N14</f>
        <v>DK</v>
      </c>
      <c r="O12" s="14" t="str">
        <f>'FILL-ICM'!O14</f>
        <v>EE</v>
      </c>
      <c r="P12" s="14" t="str">
        <f>'FILL-ICM'!P14</f>
        <v>ES</v>
      </c>
      <c r="Q12" s="14" t="str">
        <f>'FILL-ICM'!Q14</f>
        <v>FI</v>
      </c>
      <c r="R12" s="14" t="str">
        <f>'FILL-ICM'!R14</f>
        <v>FR</v>
      </c>
      <c r="S12" s="14" t="str">
        <f>'FILL-ICM'!S14</f>
        <v>EL</v>
      </c>
      <c r="T12" s="14" t="str">
        <f>'FILL-ICM'!T14</f>
        <v>HU</v>
      </c>
      <c r="U12" s="14" t="str">
        <f>'FILL-ICM'!U14</f>
        <v>IE</v>
      </c>
      <c r="V12" s="14" t="str">
        <f>'FILL-ICM'!V14</f>
        <v>IS</v>
      </c>
      <c r="W12" s="14" t="str">
        <f>'FILL-ICM'!W14</f>
        <v>IT</v>
      </c>
      <c r="X12" s="14" t="str">
        <f>'FILL-ICM'!X14</f>
        <v>LT</v>
      </c>
      <c r="Y12" s="14" t="str">
        <f>'FILL-ICM'!Y14</f>
        <v>LU</v>
      </c>
      <c r="Z12" s="14" t="str">
        <f>'FILL-ICM'!Z14</f>
        <v>LV</v>
      </c>
      <c r="AA12" s="14" t="str">
        <f>'FILL-ICM'!AA14</f>
        <v>MT</v>
      </c>
      <c r="AB12" s="14" t="str">
        <f>'FILL-ICM'!AB14</f>
        <v>NL</v>
      </c>
      <c r="AC12" s="14" t="str">
        <f>'FILL-ICM'!AC14</f>
        <v>NO</v>
      </c>
      <c r="AD12" s="14" t="str">
        <f>'FILL-ICM'!AD14</f>
        <v>PL</v>
      </c>
      <c r="AE12" s="14" t="str">
        <f>'FILL-ICM'!AE14</f>
        <v>PT</v>
      </c>
      <c r="AF12" s="14" t="str">
        <f>'FILL-ICM'!AF14</f>
        <v>RO</v>
      </c>
      <c r="AG12" s="14" t="str">
        <f>'FILL-ICM'!AG14</f>
        <v>SE</v>
      </c>
      <c r="AH12" s="14" t="str">
        <f>'FILL-ICM'!AH14</f>
        <v>SI</v>
      </c>
      <c r="AI12" s="14" t="str">
        <f>'FILL-ICM'!AI14</f>
        <v>SK</v>
      </c>
      <c r="AJ12" s="14" t="str">
        <f>'FILL-ICM'!AJ14</f>
        <v>UK</v>
      </c>
      <c r="AK12" s="16" t="s">
        <v>215</v>
      </c>
      <c r="AL12" s="16" t="s">
        <v>216</v>
      </c>
      <c r="AM12" s="16" t="s">
        <v>217</v>
      </c>
      <c r="AN12" s="16" t="s">
        <v>218</v>
      </c>
      <c r="AO12" s="16" t="s">
        <v>219</v>
      </c>
      <c r="AP12" s="16" t="s">
        <v>220</v>
      </c>
      <c r="AQ12" s="16" t="s">
        <v>221</v>
      </c>
    </row>
    <row r="13" spans="1:45">
      <c r="B13" s="14" t="s">
        <v>26</v>
      </c>
      <c r="C13" s="14" t="s">
        <v>174</v>
      </c>
      <c r="E13" s="14" t="s">
        <v>173</v>
      </c>
      <c r="F13" s="14" t="s">
        <v>37</v>
      </c>
      <c r="G13" s="14">
        <f>'FILL-ICM'!G18</f>
        <v>9.9999999999999992E-2</v>
      </c>
      <c r="H13" s="14">
        <f>'FILL-ICM'!H18</f>
        <v>0.37000000000000022</v>
      </c>
      <c r="I13" s="14">
        <f>'FILL-ICM'!I18</f>
        <v>0.26000000000000012</v>
      </c>
      <c r="J13" s="14">
        <f>'FILL-ICM'!J18</f>
        <v>0.48</v>
      </c>
      <c r="K13" s="14">
        <f>'FILL-ICM'!K18</f>
        <v>5.9999999999999887E-2</v>
      </c>
      <c r="L13" s="14">
        <f>'FILL-ICM'!L18</f>
        <v>0.19249999999999967</v>
      </c>
      <c r="M13" s="14">
        <f>'FILL-ICM'!M18</f>
        <v>9.9999999999999964E-2</v>
      </c>
      <c r="N13" s="14">
        <f>'FILL-ICM'!N18</f>
        <v>0.2910284463894976</v>
      </c>
      <c r="O13" s="14">
        <f>'FILL-ICM'!O18</f>
        <v>0.25</v>
      </c>
      <c r="P13" s="14">
        <f>'FILL-ICM'!P18</f>
        <v>0</v>
      </c>
      <c r="Q13" s="14">
        <f>'FILL-ICM'!Q18</f>
        <v>0.55000000000000027</v>
      </c>
      <c r="R13" s="14">
        <f>'FILL-ICM'!R18</f>
        <v>4.9999999999999996E-2</v>
      </c>
      <c r="S13" s="14">
        <f>'FILL-ICM'!S18</f>
        <v>0.29999999999999927</v>
      </c>
      <c r="T13" s="14">
        <f>'FILL-ICM'!T18</f>
        <v>0.16000000000000003</v>
      </c>
      <c r="U13" s="14">
        <f>'FILL-ICM'!U18</f>
        <v>0.39999999999999997</v>
      </c>
      <c r="V13" s="14" t="str">
        <f>'FILL-ICM'!V18</f>
        <v/>
      </c>
      <c r="W13" s="14">
        <f>'FILL-ICM'!W18</f>
        <v>1.9999999999999987E-2</v>
      </c>
      <c r="X13" s="14">
        <f>'FILL-ICM'!X18</f>
        <v>0.97999999999999987</v>
      </c>
      <c r="Y13" s="14">
        <f>'FILL-ICM'!Y18</f>
        <v>0.53</v>
      </c>
      <c r="Z13" s="14">
        <f>'FILL-ICM'!Z18</f>
        <v>0.54999999999999993</v>
      </c>
      <c r="AA13" s="14" t="str">
        <f>'FILL-ICM'!AA18</f>
        <v/>
      </c>
      <c r="AB13" s="14">
        <f>'FILL-ICM'!AB18</f>
        <v>0</v>
      </c>
      <c r="AC13" s="14">
        <f>'FILL-ICM'!AC18</f>
        <v>0.93</v>
      </c>
      <c r="AD13" s="14">
        <f>'FILL-ICM'!AD18</f>
        <v>0.53000000000000036</v>
      </c>
      <c r="AE13" s="14">
        <f>'FILL-ICM'!AE18</f>
        <v>4.9999999999999961E-2</v>
      </c>
      <c r="AF13" s="14">
        <f>'FILL-ICM'!AF18</f>
        <v>0</v>
      </c>
      <c r="AG13" s="14">
        <f>'FILL-ICM'!AG18</f>
        <v>0.61999999999999977</v>
      </c>
      <c r="AH13" s="14">
        <f>'FILL-ICM'!AH18</f>
        <v>0</v>
      </c>
      <c r="AI13" s="14">
        <f>'FILL-ICM'!AI18</f>
        <v>0.23000000000000009</v>
      </c>
      <c r="AJ13" s="14">
        <f>'FILL-ICM'!AJ18</f>
        <v>0.52500000000000158</v>
      </c>
      <c r="AK13" s="14">
        <f>'FILL-ICM'!AK18</f>
        <v>0.26</v>
      </c>
      <c r="AL13" s="14">
        <f>'FILL-ICM'!AL18</f>
        <v>0.44999999999999996</v>
      </c>
      <c r="AM13" s="14">
        <f>'FILL-ICM'!AM18</f>
        <v>0.46000000000000008</v>
      </c>
      <c r="AN13" s="14">
        <f>'FILL-ICM'!AN18</f>
        <v>0</v>
      </c>
      <c r="AO13" s="14" t="str">
        <f>'FILL-ICM'!AO18</f>
        <v/>
      </c>
      <c r="AP13" s="14">
        <f>'FILL-ICM'!AP18</f>
        <v>0</v>
      </c>
      <c r="AQ13" s="14">
        <f>'FILL-ICM'!AQ18</f>
        <v>0.28999999999999998</v>
      </c>
    </row>
    <row r="14" spans="1:45">
      <c r="B14" s="14" t="s">
        <v>27</v>
      </c>
      <c r="C14" s="14" t="s">
        <v>174</v>
      </c>
      <c r="E14" s="14" t="s">
        <v>173</v>
      </c>
      <c r="F14" s="14" t="s">
        <v>36</v>
      </c>
      <c r="G14" s="14">
        <f>'FILL-ICM'!G19</f>
        <v>0.89999999999999991</v>
      </c>
      <c r="H14" s="14">
        <f>'FILL-ICM'!H19</f>
        <v>0.30999999999999978</v>
      </c>
      <c r="I14" s="14">
        <f>'FILL-ICM'!I19</f>
        <v>0.52000000000000024</v>
      </c>
      <c r="J14" s="14">
        <f>'FILL-ICM'!J19</f>
        <v>0.3</v>
      </c>
      <c r="K14" s="14">
        <f>'FILL-ICM'!K19</f>
        <v>0</v>
      </c>
      <c r="L14" s="14">
        <f>'FILL-ICM'!L19</f>
        <v>0.78000000000000025</v>
      </c>
      <c r="M14" s="14">
        <f>'FILL-ICM'!M19</f>
        <v>0.84000000000000008</v>
      </c>
      <c r="N14" s="14">
        <f>'FILL-ICM'!N19</f>
        <v>0.24945295404814002</v>
      </c>
      <c r="O14" s="14">
        <f>'FILL-ICM'!O19</f>
        <v>0.5</v>
      </c>
      <c r="P14" s="14">
        <f>'FILL-ICM'!P19</f>
        <v>0.4</v>
      </c>
      <c r="Q14" s="14">
        <f>'FILL-ICM'!Q19</f>
        <v>0.11999999999999994</v>
      </c>
      <c r="R14" s="14">
        <f>'FILL-ICM'!R19</f>
        <v>0.54999999999999971</v>
      </c>
      <c r="S14" s="14">
        <f>'FILL-ICM'!S19</f>
        <v>0</v>
      </c>
      <c r="T14" s="14">
        <f>'FILL-ICM'!T19</f>
        <v>0.57999999999999996</v>
      </c>
      <c r="U14" s="14">
        <f>'FILL-ICM'!U19</f>
        <v>5.9999999999999859E-2</v>
      </c>
      <c r="V14" s="14" t="str">
        <f>'FILL-ICM'!V19</f>
        <v/>
      </c>
      <c r="W14" s="14">
        <f>'FILL-ICM'!W19</f>
        <v>0.33000000000000024</v>
      </c>
      <c r="X14" s="14">
        <f>'FILL-ICM'!X19</f>
        <v>0</v>
      </c>
      <c r="Y14" s="14">
        <f>'FILL-ICM'!Y19</f>
        <v>0.47</v>
      </c>
      <c r="Z14" s="14">
        <f>'FILL-ICM'!Z19</f>
        <v>0.3</v>
      </c>
      <c r="AA14" s="14" t="str">
        <f>'FILL-ICM'!AA19</f>
        <v/>
      </c>
      <c r="AB14" s="14">
        <f>'FILL-ICM'!AB19</f>
        <v>0.89999999999999991</v>
      </c>
      <c r="AC14" s="14">
        <f>'FILL-ICM'!AC19</f>
        <v>0</v>
      </c>
      <c r="AD14" s="14">
        <f>'FILL-ICM'!AD19</f>
        <v>0.46999999999999964</v>
      </c>
      <c r="AE14" s="14">
        <f>'FILL-ICM'!AE19</f>
        <v>0.2600000000000004</v>
      </c>
      <c r="AF14" s="14">
        <f>'FILL-ICM'!AF19</f>
        <v>0.8</v>
      </c>
      <c r="AG14" s="14">
        <f>'FILL-ICM'!AG19</f>
        <v>1.0000000000000009E-2</v>
      </c>
      <c r="AH14" s="14">
        <f>'FILL-ICM'!AH19</f>
        <v>0.94999999999999984</v>
      </c>
      <c r="AI14" s="14">
        <f>'FILL-ICM'!AI19</f>
        <v>0.69999999999999984</v>
      </c>
      <c r="AJ14" s="14">
        <f>'FILL-ICM'!AJ19</f>
        <v>0.47499999999999848</v>
      </c>
      <c r="AK14" s="14">
        <f>'FILL-ICM'!AK19</f>
        <v>0</v>
      </c>
      <c r="AL14" s="14">
        <f>'FILL-ICM'!AL19</f>
        <v>0.55000000000000004</v>
      </c>
      <c r="AM14" s="14">
        <f>'FILL-ICM'!AM19</f>
        <v>0.54</v>
      </c>
      <c r="AN14" s="14">
        <f>'FILL-ICM'!AN19</f>
        <v>0</v>
      </c>
      <c r="AO14" s="14" t="str">
        <f>'FILL-ICM'!AO19</f>
        <v/>
      </c>
      <c r="AP14" s="14">
        <f>'FILL-ICM'!AP19</f>
        <v>0</v>
      </c>
      <c r="AQ14" s="14">
        <f>'FILL-ICM'!AQ19</f>
        <v>0.55000000000000004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CHPShares</vt:lpstr>
      <vt:lpstr>FI</vt:lpstr>
      <vt:lpstr>UC-IIS</vt:lpstr>
      <vt:lpstr>FILL-IIS</vt:lpstr>
      <vt:lpstr>UC-PUP</vt:lpstr>
      <vt:lpstr>FILL-PUP</vt:lpstr>
      <vt:lpstr>UC-IALICU</vt:lpstr>
      <vt:lpstr>FILL-IALICU</vt:lpstr>
      <vt:lpstr>UC-ICM</vt:lpstr>
      <vt:lpstr>FILL-ICM</vt:lpstr>
      <vt:lpstr>INDPRC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2020-06-25T09:19:46Z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303486108779907</vt:lpwstr>
  </property>
</Properties>
</file>